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ddamiani\Desktop\"/>
    </mc:Choice>
  </mc:AlternateContent>
  <bookViews>
    <workbookView xWindow="120" yWindow="375" windowWidth="23775" windowHeight="9810"/>
  </bookViews>
  <sheets>
    <sheet name="Formulário" sheetId="10" r:id="rId1"/>
    <sheet name="Apoio" sheetId="8" state="hidden" r:id="rId2"/>
    <sheet name="Cálculo" sheetId="9" state="hidden" r:id="rId3"/>
    <sheet name="Subelementos_Nomes" sheetId="11" state="hidden" r:id="rId4"/>
    <sheet name="Planilha1" sheetId="13" state="hidden" r:id="rId5"/>
    <sheet name="Sheet1" sheetId="17" state="hidden" r:id="rId6"/>
    <sheet name="2022" sheetId="18" state="hidden" r:id="rId7"/>
    <sheet name="Orçamento 2019" sheetId="12" state="hidden" r:id="rId8"/>
  </sheets>
  <definedNames>
    <definedName name="_xlnm._FilterDatabase" localSheetId="4" hidden="1">Planilha1!$C$3:$G$138</definedName>
  </definedNames>
  <calcPr calcId="162913"/>
  <pivotCaches>
    <pivotCache cacheId="113" r:id="rId9"/>
    <pivotCache cacheId="114" r:id="rId10"/>
  </pivotCaches>
</workbook>
</file>

<file path=xl/calcChain.xml><?xml version="1.0" encoding="utf-8"?>
<calcChain xmlns="http://schemas.openxmlformats.org/spreadsheetml/2006/main">
  <c r="G181" i="13" l="1"/>
  <c r="F181" i="13"/>
  <c r="E181" i="13"/>
  <c r="G180" i="13"/>
  <c r="F180" i="13"/>
  <c r="E180" i="13"/>
  <c r="G179" i="13"/>
  <c r="F179" i="13"/>
  <c r="E179" i="13"/>
  <c r="G178" i="13"/>
  <c r="F178" i="13"/>
  <c r="E178" i="13"/>
  <c r="G177" i="13"/>
  <c r="F177" i="13"/>
  <c r="E177" i="13"/>
  <c r="G176" i="13"/>
  <c r="F176" i="13"/>
  <c r="E176" i="13"/>
  <c r="G175" i="13"/>
  <c r="F175" i="13"/>
  <c r="E175" i="13"/>
  <c r="G174" i="13"/>
  <c r="F174" i="13"/>
  <c r="E174" i="13"/>
  <c r="G173" i="13"/>
  <c r="F173" i="13"/>
  <c r="E173" i="13"/>
  <c r="G172" i="13"/>
  <c r="F172" i="13"/>
  <c r="E172" i="13"/>
  <c r="G171" i="13"/>
  <c r="F171" i="13"/>
  <c r="E171" i="13"/>
  <c r="G170" i="13"/>
  <c r="F170" i="13"/>
  <c r="E170" i="13"/>
  <c r="G169" i="13"/>
  <c r="F169" i="13"/>
  <c r="E169" i="13"/>
  <c r="G168" i="13"/>
  <c r="F168" i="13"/>
  <c r="E168" i="13"/>
  <c r="G167" i="13"/>
  <c r="F167" i="13"/>
  <c r="E167" i="13"/>
  <c r="G166" i="13"/>
  <c r="F166" i="13"/>
  <c r="E166" i="13"/>
  <c r="G165" i="13"/>
  <c r="F165" i="13"/>
  <c r="E165" i="13"/>
  <c r="G164" i="13"/>
  <c r="F164" i="13"/>
  <c r="E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G155" i="13"/>
  <c r="F155" i="13"/>
  <c r="E155" i="13"/>
  <c r="G154" i="13"/>
  <c r="F154" i="13"/>
  <c r="E154" i="13"/>
  <c r="G153" i="13"/>
  <c r="F153" i="13"/>
  <c r="E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F148" i="13"/>
  <c r="E148" i="13"/>
  <c r="G147" i="13"/>
  <c r="F147" i="13"/>
  <c r="E147" i="13"/>
  <c r="G146" i="13"/>
  <c r="F146" i="13"/>
  <c r="E146" i="13"/>
  <c r="G145" i="13"/>
  <c r="F145" i="13"/>
  <c r="E145" i="13"/>
  <c r="G144" i="13"/>
  <c r="F144" i="13"/>
  <c r="E144" i="13"/>
  <c r="G143" i="13"/>
  <c r="F143" i="13"/>
  <c r="E143" i="13"/>
  <c r="G142" i="13"/>
  <c r="F142" i="13"/>
  <c r="E142" i="13"/>
  <c r="G141" i="13"/>
  <c r="F141" i="13"/>
  <c r="E141" i="13"/>
  <c r="G140" i="13"/>
  <c r="F140" i="13"/>
  <c r="E140" i="13"/>
  <c r="G139" i="13"/>
  <c r="F139" i="13"/>
  <c r="E139" i="13"/>
  <c r="G138" i="13"/>
  <c r="F138" i="13"/>
  <c r="E138" i="13"/>
  <c r="G137" i="13"/>
  <c r="F137" i="13"/>
  <c r="E137" i="13"/>
  <c r="G136" i="13"/>
  <c r="F136" i="13"/>
  <c r="E136" i="13"/>
  <c r="G135" i="13"/>
  <c r="F135" i="13"/>
  <c r="E135" i="13"/>
  <c r="G134" i="13"/>
  <c r="F134" i="13"/>
  <c r="E134" i="13"/>
  <c r="G133" i="13"/>
  <c r="F133" i="13"/>
  <c r="E133" i="13"/>
  <c r="G132" i="13"/>
  <c r="F132" i="13"/>
  <c r="E132" i="13"/>
  <c r="G131" i="13"/>
  <c r="F131" i="13"/>
  <c r="E131" i="13"/>
  <c r="G130" i="13"/>
  <c r="F130" i="13"/>
  <c r="E130" i="13"/>
  <c r="G129" i="13"/>
  <c r="F129" i="13"/>
  <c r="E129" i="13"/>
  <c r="G128" i="13"/>
  <c r="F128" i="13"/>
  <c r="E128" i="13"/>
  <c r="G127" i="13"/>
  <c r="F127" i="13"/>
  <c r="E127" i="13"/>
  <c r="G126" i="13"/>
  <c r="F126" i="13"/>
  <c r="E126" i="13"/>
  <c r="G125" i="13"/>
  <c r="F125" i="13"/>
  <c r="E125" i="13"/>
  <c r="G124" i="13"/>
  <c r="F124" i="13"/>
  <c r="E124" i="13"/>
  <c r="G123" i="13"/>
  <c r="F123" i="13"/>
  <c r="E123" i="13"/>
  <c r="G122" i="13"/>
  <c r="F122" i="13"/>
  <c r="E122" i="13"/>
  <c r="G121" i="13"/>
  <c r="F121" i="13"/>
  <c r="E121" i="13"/>
  <c r="G120" i="13"/>
  <c r="F120" i="13"/>
  <c r="E120" i="13"/>
  <c r="G119" i="13"/>
  <c r="F119" i="13"/>
  <c r="E119" i="13"/>
  <c r="G118" i="13"/>
  <c r="F118" i="13"/>
  <c r="E118" i="13"/>
  <c r="G117" i="13"/>
  <c r="F117" i="13"/>
  <c r="E117" i="13"/>
  <c r="G116" i="13"/>
  <c r="F116" i="13"/>
  <c r="E116" i="13"/>
  <c r="G115" i="13"/>
  <c r="F115" i="13"/>
  <c r="E115" i="13"/>
  <c r="G114" i="13"/>
  <c r="F114" i="13"/>
  <c r="E114" i="13"/>
  <c r="G113" i="13"/>
  <c r="F113" i="13"/>
  <c r="E113" i="13"/>
  <c r="G112" i="13"/>
  <c r="F112" i="13"/>
  <c r="E112" i="13"/>
  <c r="G111" i="13"/>
  <c r="F111" i="13"/>
  <c r="E111" i="13"/>
  <c r="G110" i="13"/>
  <c r="F110" i="13"/>
  <c r="E110" i="13"/>
  <c r="G109" i="13"/>
  <c r="F109" i="13"/>
  <c r="E109" i="13"/>
  <c r="G108" i="13"/>
  <c r="F108" i="13"/>
  <c r="E108" i="13"/>
  <c r="G107" i="13"/>
  <c r="F107" i="13"/>
  <c r="E107" i="13"/>
  <c r="G106" i="13"/>
  <c r="F106" i="13"/>
  <c r="E106" i="13"/>
  <c r="G105" i="13"/>
  <c r="F105" i="13"/>
  <c r="E105" i="13"/>
  <c r="G104" i="13"/>
  <c r="F104" i="13"/>
  <c r="E104" i="13"/>
  <c r="G103" i="13"/>
  <c r="F103" i="13"/>
  <c r="E103" i="13"/>
  <c r="G102" i="13"/>
  <c r="F102" i="13"/>
  <c r="E102" i="13"/>
  <c r="G101" i="13"/>
  <c r="F101" i="13"/>
  <c r="E101" i="13"/>
  <c r="G100" i="13"/>
  <c r="F100" i="13"/>
  <c r="E100" i="13"/>
  <c r="G99" i="13"/>
  <c r="F99" i="13"/>
  <c r="E99" i="13"/>
  <c r="G98" i="13"/>
  <c r="F98" i="13"/>
  <c r="E98" i="13"/>
  <c r="G97" i="13"/>
  <c r="F97" i="13"/>
  <c r="E97" i="13"/>
  <c r="G96" i="13"/>
  <c r="F96" i="13"/>
  <c r="E96" i="13"/>
  <c r="G95" i="13"/>
  <c r="F95" i="13"/>
  <c r="E95" i="13"/>
  <c r="G94" i="13"/>
  <c r="F94" i="13"/>
  <c r="E94" i="13"/>
  <c r="G93" i="13"/>
  <c r="F93" i="13"/>
  <c r="E93" i="13"/>
  <c r="G92" i="13"/>
  <c r="F92" i="13"/>
  <c r="E92" i="13"/>
  <c r="G91" i="13"/>
  <c r="F91" i="13"/>
  <c r="E91" i="13"/>
  <c r="G90" i="13"/>
  <c r="F90" i="13"/>
  <c r="E90" i="13"/>
  <c r="G89" i="13"/>
  <c r="F89" i="13"/>
  <c r="E89" i="13"/>
  <c r="G88" i="13"/>
  <c r="F88" i="13"/>
  <c r="E88" i="13"/>
  <c r="G87" i="13"/>
  <c r="F87" i="13"/>
  <c r="E87" i="13"/>
  <c r="G86" i="13"/>
  <c r="F86" i="13"/>
  <c r="E86" i="13"/>
  <c r="G85" i="13"/>
  <c r="F85" i="13"/>
  <c r="E85" i="13"/>
  <c r="G84" i="13"/>
  <c r="F84" i="13"/>
  <c r="E84" i="13"/>
  <c r="G83" i="13"/>
  <c r="F83" i="13"/>
  <c r="E83" i="13"/>
  <c r="G82" i="13"/>
  <c r="F82" i="13"/>
  <c r="E82" i="13"/>
  <c r="G81" i="13"/>
  <c r="F81" i="13"/>
  <c r="E81" i="13"/>
  <c r="G80" i="13"/>
  <c r="F80" i="13"/>
  <c r="E80" i="13"/>
  <c r="G79" i="13"/>
  <c r="F79" i="13"/>
  <c r="E79" i="13"/>
  <c r="G78" i="13"/>
  <c r="F78" i="13"/>
  <c r="E78" i="13"/>
  <c r="G77" i="13"/>
  <c r="F77" i="13"/>
  <c r="E77" i="13"/>
  <c r="G76" i="13"/>
  <c r="F76" i="13"/>
  <c r="E76" i="13"/>
  <c r="G75" i="13"/>
  <c r="F75" i="13"/>
  <c r="E75" i="13"/>
  <c r="G74" i="13"/>
  <c r="F74" i="13"/>
  <c r="E74" i="13"/>
  <c r="G73" i="13"/>
  <c r="F73" i="13"/>
  <c r="E73" i="13"/>
  <c r="G72" i="13"/>
  <c r="F72" i="13"/>
  <c r="E72" i="13"/>
  <c r="G71" i="13"/>
  <c r="F71" i="13"/>
  <c r="E71" i="13"/>
  <c r="G70" i="13"/>
  <c r="F70" i="13"/>
  <c r="E70" i="13"/>
  <c r="G69" i="13"/>
  <c r="F69" i="13"/>
  <c r="E69" i="13"/>
  <c r="G68" i="13"/>
  <c r="F68" i="13"/>
  <c r="E68" i="13"/>
  <c r="G67" i="13"/>
  <c r="F67" i="13"/>
  <c r="E67" i="13"/>
  <c r="G66" i="13"/>
  <c r="F66" i="13"/>
  <c r="E66" i="13"/>
  <c r="G65" i="13"/>
  <c r="F65" i="13"/>
  <c r="E65" i="13"/>
  <c r="G64" i="13"/>
  <c r="F64" i="13"/>
  <c r="E64" i="13"/>
  <c r="G63" i="13"/>
  <c r="F63" i="13"/>
  <c r="E63" i="13"/>
  <c r="G62" i="13"/>
  <c r="F62" i="13"/>
  <c r="E62" i="13"/>
  <c r="G61" i="13"/>
  <c r="F61" i="13"/>
  <c r="E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E54" i="13"/>
  <c r="G53" i="13"/>
  <c r="F53" i="13"/>
  <c r="E53" i="13"/>
  <c r="G52" i="13"/>
  <c r="F52" i="13"/>
  <c r="E52" i="13"/>
  <c r="G51" i="13"/>
  <c r="F51" i="13"/>
  <c r="E51" i="13"/>
  <c r="G50" i="13"/>
  <c r="F50" i="13"/>
  <c r="E50" i="13"/>
  <c r="G49" i="13"/>
  <c r="F49" i="13"/>
  <c r="E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E39" i="13"/>
  <c r="G38" i="13"/>
  <c r="F38" i="13"/>
  <c r="E38" i="13"/>
  <c r="G37" i="13"/>
  <c r="F37" i="13"/>
  <c r="E37" i="13"/>
  <c r="G36" i="13"/>
  <c r="F36" i="13"/>
  <c r="E36" i="13"/>
  <c r="G35" i="13"/>
  <c r="F35" i="13"/>
  <c r="E35" i="13"/>
  <c r="G34" i="13"/>
  <c r="F34" i="13"/>
  <c r="E34" i="13"/>
  <c r="G33" i="13"/>
  <c r="F33" i="13"/>
  <c r="E33" i="13"/>
  <c r="G32" i="13"/>
  <c r="F32" i="13"/>
  <c r="E32" i="13"/>
  <c r="G31" i="13"/>
  <c r="F31" i="13"/>
  <c r="E31" i="13"/>
  <c r="G30" i="13"/>
  <c r="F30" i="13"/>
  <c r="E30" i="13"/>
  <c r="G29" i="13"/>
  <c r="F29" i="13"/>
  <c r="E29" i="13"/>
  <c r="G28" i="13"/>
  <c r="F28" i="13"/>
  <c r="E28" i="13"/>
  <c r="G27" i="13"/>
  <c r="F27" i="13"/>
  <c r="E27" i="13"/>
  <c r="G26" i="13"/>
  <c r="F26" i="13"/>
  <c r="E26" i="13"/>
  <c r="G25" i="13"/>
  <c r="F25" i="13"/>
  <c r="E25" i="13"/>
  <c r="G24" i="13"/>
  <c r="F24" i="13"/>
  <c r="E24" i="13"/>
  <c r="G23" i="13"/>
  <c r="F23" i="13"/>
  <c r="E23" i="13"/>
  <c r="G22" i="13"/>
  <c r="F22" i="13"/>
  <c r="E22" i="13"/>
  <c r="G21" i="13"/>
  <c r="F21" i="13"/>
  <c r="E21" i="13"/>
  <c r="G20" i="13"/>
  <c r="F20" i="13"/>
  <c r="E20" i="13"/>
  <c r="G19" i="13"/>
  <c r="F19" i="13"/>
  <c r="E19" i="13"/>
  <c r="G18" i="13"/>
  <c r="F18" i="13"/>
  <c r="E18" i="13"/>
  <c r="G17" i="13"/>
  <c r="F17" i="13"/>
  <c r="E17" i="13"/>
  <c r="G16" i="13"/>
  <c r="F16" i="13"/>
  <c r="E16" i="13"/>
  <c r="G15" i="13"/>
  <c r="F15" i="13"/>
  <c r="E15" i="13"/>
  <c r="G14" i="13"/>
  <c r="F14" i="13"/>
  <c r="E14" i="13"/>
  <c r="G13" i="13"/>
  <c r="F13" i="13"/>
  <c r="E13" i="13"/>
  <c r="G12" i="13"/>
  <c r="F12" i="13"/>
  <c r="E12" i="13"/>
  <c r="G11" i="13"/>
  <c r="F11" i="13"/>
  <c r="E11" i="13"/>
  <c r="G10" i="13"/>
  <c r="F10" i="13"/>
  <c r="E10" i="13"/>
  <c r="G9" i="13"/>
  <c r="F9" i="13"/>
  <c r="E9" i="13"/>
  <c r="G8" i="13"/>
  <c r="F8" i="13"/>
  <c r="E8" i="13"/>
  <c r="G7" i="13"/>
  <c r="F7" i="13"/>
  <c r="E7" i="13"/>
  <c r="G6" i="13"/>
  <c r="F6" i="13"/>
  <c r="E6" i="13"/>
  <c r="G5" i="13"/>
  <c r="F5" i="13"/>
  <c r="E5" i="13"/>
  <c r="G4" i="13"/>
  <c r="F4" i="13"/>
  <c r="E4" i="13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D4" i="13"/>
  <c r="C4" i="13"/>
  <c r="E171" i="9" l="1"/>
  <c r="T171" i="9" s="1"/>
  <c r="S171" i="9" s="1"/>
  <c r="F171" i="9"/>
  <c r="W171" i="9" s="1"/>
  <c r="V171" i="9" s="1"/>
  <c r="H171" i="9"/>
  <c r="Y171" i="9"/>
  <c r="X171" i="9" s="1"/>
  <c r="E172" i="9"/>
  <c r="K172" i="9" s="1"/>
  <c r="J172" i="9" s="1"/>
  <c r="F172" i="9"/>
  <c r="Y172" i="9" s="1"/>
  <c r="X172" i="9" s="1"/>
  <c r="H172" i="9"/>
  <c r="W172" i="9"/>
  <c r="V172" i="9" s="1"/>
  <c r="AA172" i="9"/>
  <c r="Z172" i="9" s="1"/>
  <c r="E173" i="9"/>
  <c r="N173" i="9" s="1"/>
  <c r="M173" i="9" s="1"/>
  <c r="F173" i="9"/>
  <c r="AC173" i="9" s="1"/>
  <c r="AB173" i="9" s="1"/>
  <c r="H173" i="9"/>
  <c r="E174" i="9"/>
  <c r="T174" i="9" s="1"/>
  <c r="S174" i="9" s="1"/>
  <c r="F174" i="9"/>
  <c r="W174" i="9" s="1"/>
  <c r="V174" i="9" s="1"/>
  <c r="H174" i="9"/>
  <c r="N174" i="9"/>
  <c r="M174" i="9" s="1"/>
  <c r="Q174" i="9"/>
  <c r="P174" i="9" s="1"/>
  <c r="E175" i="9"/>
  <c r="K175" i="9" s="1"/>
  <c r="J175" i="9" s="1"/>
  <c r="F175" i="9"/>
  <c r="W175" i="9" s="1"/>
  <c r="V175" i="9" s="1"/>
  <c r="H175" i="9"/>
  <c r="T175" i="9"/>
  <c r="S175" i="9" s="1"/>
  <c r="E176" i="9"/>
  <c r="K176" i="9" s="1"/>
  <c r="J176" i="9" s="1"/>
  <c r="F176" i="9"/>
  <c r="Y176" i="9" s="1"/>
  <c r="X176" i="9" s="1"/>
  <c r="H176" i="9"/>
  <c r="C176" i="9" s="1"/>
  <c r="E177" i="9"/>
  <c r="N177" i="9" s="1"/>
  <c r="M177" i="9" s="1"/>
  <c r="F177" i="9"/>
  <c r="AC177" i="9" s="1"/>
  <c r="AB177" i="9" s="1"/>
  <c r="H177" i="9"/>
  <c r="V177" i="9"/>
  <c r="W177" i="9"/>
  <c r="X177" i="9"/>
  <c r="Y177" i="9"/>
  <c r="AA177" i="9"/>
  <c r="Z177" i="9" s="1"/>
  <c r="E178" i="9"/>
  <c r="T178" i="9" s="1"/>
  <c r="S178" i="9" s="1"/>
  <c r="F178" i="9"/>
  <c r="W178" i="9" s="1"/>
  <c r="V178" i="9" s="1"/>
  <c r="H178" i="9"/>
  <c r="AA178" i="9"/>
  <c r="Z178" i="9" s="1"/>
  <c r="AC178" i="9"/>
  <c r="AB178" i="9" s="1"/>
  <c r="E179" i="9"/>
  <c r="K179" i="9" s="1"/>
  <c r="J179" i="9" s="1"/>
  <c r="F179" i="9"/>
  <c r="W179" i="9" s="1"/>
  <c r="V179" i="9" s="1"/>
  <c r="H179" i="9"/>
  <c r="Y179" i="9"/>
  <c r="X179" i="9" s="1"/>
  <c r="E180" i="9"/>
  <c r="K180" i="9" s="1"/>
  <c r="J180" i="9" s="1"/>
  <c r="F180" i="9"/>
  <c r="Y180" i="9" s="1"/>
  <c r="X180" i="9" s="1"/>
  <c r="H180" i="9"/>
  <c r="C180" i="9" s="1"/>
  <c r="AC180" i="9"/>
  <c r="AB180" i="9" s="1"/>
  <c r="E181" i="9"/>
  <c r="N181" i="9" s="1"/>
  <c r="M181" i="9" s="1"/>
  <c r="F181" i="9"/>
  <c r="AC181" i="9" s="1"/>
  <c r="AB181" i="9" s="1"/>
  <c r="H181" i="9"/>
  <c r="Y181" i="9"/>
  <c r="X181" i="9" s="1"/>
  <c r="E123" i="9"/>
  <c r="K123" i="9" s="1"/>
  <c r="J123" i="9" s="1"/>
  <c r="F123" i="9"/>
  <c r="W123" i="9" s="1"/>
  <c r="V123" i="9" s="1"/>
  <c r="H123" i="9"/>
  <c r="T123" i="9"/>
  <c r="S123" i="9" s="1"/>
  <c r="AA123" i="9"/>
  <c r="Z123" i="9" s="1"/>
  <c r="AC123" i="9"/>
  <c r="AB123" i="9" s="1"/>
  <c r="E124" i="9"/>
  <c r="N124" i="9" s="1"/>
  <c r="M124" i="9" s="1"/>
  <c r="F124" i="9"/>
  <c r="W124" i="9" s="1"/>
  <c r="V124" i="9" s="1"/>
  <c r="H124" i="9"/>
  <c r="E125" i="9"/>
  <c r="Q125" i="9" s="1"/>
  <c r="P125" i="9" s="1"/>
  <c r="F125" i="9"/>
  <c r="Y125" i="9" s="1"/>
  <c r="X125" i="9" s="1"/>
  <c r="H125" i="9"/>
  <c r="N125" i="9"/>
  <c r="M125" i="9" s="1"/>
  <c r="T125" i="9"/>
  <c r="S125" i="9" s="1"/>
  <c r="W125" i="9"/>
  <c r="V125" i="9" s="1"/>
  <c r="E126" i="9"/>
  <c r="K126" i="9" s="1"/>
  <c r="J126" i="9" s="1"/>
  <c r="F126" i="9"/>
  <c r="H126" i="9"/>
  <c r="N126" i="9"/>
  <c r="M126" i="9" s="1"/>
  <c r="Q126" i="9"/>
  <c r="P126" i="9" s="1"/>
  <c r="W126" i="9"/>
  <c r="V126" i="9" s="1"/>
  <c r="Y126" i="9"/>
  <c r="X126" i="9" s="1"/>
  <c r="AA126" i="9"/>
  <c r="Z126" i="9" s="1"/>
  <c r="AC126" i="9"/>
  <c r="AB126" i="9" s="1"/>
  <c r="E127" i="9"/>
  <c r="K127" i="9" s="1"/>
  <c r="J127" i="9" s="1"/>
  <c r="F127" i="9"/>
  <c r="W127" i="9" s="1"/>
  <c r="V127" i="9" s="1"/>
  <c r="H127" i="9"/>
  <c r="N127" i="9"/>
  <c r="M127" i="9" s="1"/>
  <c r="Q127" i="9"/>
  <c r="P127" i="9" s="1"/>
  <c r="AA127" i="9"/>
  <c r="Z127" i="9" s="1"/>
  <c r="AC127" i="9"/>
  <c r="AB127" i="9" s="1"/>
  <c r="E128" i="9"/>
  <c r="N128" i="9" s="1"/>
  <c r="M128" i="9" s="1"/>
  <c r="F128" i="9"/>
  <c r="H128" i="9"/>
  <c r="E129" i="9"/>
  <c r="N129" i="9" s="1"/>
  <c r="M129" i="9" s="1"/>
  <c r="F129" i="9"/>
  <c r="Y129" i="9" s="1"/>
  <c r="X129" i="9" s="1"/>
  <c r="H129" i="9"/>
  <c r="K129" i="9"/>
  <c r="J129" i="9" s="1"/>
  <c r="T129" i="9"/>
  <c r="S129" i="9" s="1"/>
  <c r="W129" i="9"/>
  <c r="V129" i="9" s="1"/>
  <c r="E130" i="9"/>
  <c r="K130" i="9" s="1"/>
  <c r="J130" i="9" s="1"/>
  <c r="F130" i="9"/>
  <c r="Y130" i="9" s="1"/>
  <c r="X130" i="9" s="1"/>
  <c r="H130" i="9"/>
  <c r="W130" i="9"/>
  <c r="V130" i="9" s="1"/>
  <c r="E131" i="9"/>
  <c r="K131" i="9" s="1"/>
  <c r="J131" i="9" s="1"/>
  <c r="F131" i="9"/>
  <c r="H131" i="9"/>
  <c r="E132" i="9"/>
  <c r="N132" i="9" s="1"/>
  <c r="M132" i="9" s="1"/>
  <c r="F132" i="9"/>
  <c r="H132" i="9"/>
  <c r="AC132" i="9"/>
  <c r="AB132" i="9" s="1"/>
  <c r="E133" i="9"/>
  <c r="K133" i="9" s="1"/>
  <c r="J133" i="9" s="1"/>
  <c r="F133" i="9"/>
  <c r="W133" i="9" s="1"/>
  <c r="V133" i="9" s="1"/>
  <c r="H133" i="9"/>
  <c r="E134" i="9"/>
  <c r="Q134" i="9" s="1"/>
  <c r="P134" i="9" s="1"/>
  <c r="F134" i="9"/>
  <c r="W134" i="9" s="1"/>
  <c r="V134" i="9" s="1"/>
  <c r="H134" i="9"/>
  <c r="C134" i="9" s="1"/>
  <c r="K134" i="9"/>
  <c r="J134" i="9" s="1"/>
  <c r="M134" i="9"/>
  <c r="N134" i="9"/>
  <c r="T134" i="9"/>
  <c r="S134" i="9" s="1"/>
  <c r="E135" i="9"/>
  <c r="K135" i="9" s="1"/>
  <c r="J135" i="9" s="1"/>
  <c r="F135" i="9"/>
  <c r="Y135" i="9" s="1"/>
  <c r="X135" i="9" s="1"/>
  <c r="H135" i="9"/>
  <c r="E136" i="9"/>
  <c r="N136" i="9" s="1"/>
  <c r="M136" i="9" s="1"/>
  <c r="F136" i="9"/>
  <c r="H136" i="9"/>
  <c r="E137" i="9"/>
  <c r="Q137" i="9" s="1"/>
  <c r="P137" i="9" s="1"/>
  <c r="F137" i="9"/>
  <c r="Y137" i="9" s="1"/>
  <c r="H137" i="9"/>
  <c r="K137" i="9"/>
  <c r="J137" i="9" s="1"/>
  <c r="N137" i="9"/>
  <c r="M137" i="9" s="1"/>
  <c r="T137" i="9"/>
  <c r="S137" i="9" s="1"/>
  <c r="W137" i="9"/>
  <c r="V137" i="9" s="1"/>
  <c r="X137" i="9"/>
  <c r="Z137" i="9"/>
  <c r="AA137" i="9"/>
  <c r="E138" i="9"/>
  <c r="F138" i="9"/>
  <c r="W138" i="9" s="1"/>
  <c r="V138" i="9" s="1"/>
  <c r="H138" i="9"/>
  <c r="K138" i="9"/>
  <c r="J138" i="9" s="1"/>
  <c r="N138" i="9"/>
  <c r="M138" i="9" s="1"/>
  <c r="Q138" i="9"/>
  <c r="P138" i="9" s="1"/>
  <c r="T138" i="9"/>
  <c r="S138" i="9" s="1"/>
  <c r="Y138" i="9"/>
  <c r="X138" i="9" s="1"/>
  <c r="E139" i="9"/>
  <c r="K139" i="9" s="1"/>
  <c r="J139" i="9" s="1"/>
  <c r="F139" i="9"/>
  <c r="AA139" i="9" s="1"/>
  <c r="Z139" i="9" s="1"/>
  <c r="H139" i="9"/>
  <c r="W139" i="9"/>
  <c r="V139" i="9" s="1"/>
  <c r="Y139" i="9"/>
  <c r="X139" i="9" s="1"/>
  <c r="AC139" i="9"/>
  <c r="AB139" i="9" s="1"/>
  <c r="E140" i="9"/>
  <c r="K140" i="9" s="1"/>
  <c r="J140" i="9" s="1"/>
  <c r="F140" i="9"/>
  <c r="W140" i="9" s="1"/>
  <c r="V140" i="9" s="1"/>
  <c r="H140" i="9"/>
  <c r="C140" i="9" s="1"/>
  <c r="E141" i="9"/>
  <c r="F141" i="9"/>
  <c r="H141" i="9"/>
  <c r="T141" i="9"/>
  <c r="S141" i="9" s="1"/>
  <c r="W141" i="9"/>
  <c r="V141" i="9" s="1"/>
  <c r="AA141" i="9"/>
  <c r="Z141" i="9" s="1"/>
  <c r="E142" i="9"/>
  <c r="K142" i="9" s="1"/>
  <c r="J142" i="9" s="1"/>
  <c r="F142" i="9"/>
  <c r="Y142" i="9" s="1"/>
  <c r="X142" i="9" s="1"/>
  <c r="H142" i="9"/>
  <c r="N142" i="9"/>
  <c r="M142" i="9" s="1"/>
  <c r="W142" i="9"/>
  <c r="V142" i="9" s="1"/>
  <c r="Z142" i="9"/>
  <c r="AA142" i="9"/>
  <c r="AC142" i="9"/>
  <c r="AB142" i="9" s="1"/>
  <c r="E143" i="9"/>
  <c r="K143" i="9" s="1"/>
  <c r="J143" i="9" s="1"/>
  <c r="F143" i="9"/>
  <c r="Y143" i="9" s="1"/>
  <c r="X143" i="9" s="1"/>
  <c r="H143" i="9"/>
  <c r="W143" i="9"/>
  <c r="V143" i="9" s="1"/>
  <c r="AC143" i="9"/>
  <c r="AB143" i="9" s="1"/>
  <c r="E144" i="9"/>
  <c r="Q144" i="9" s="1"/>
  <c r="P144" i="9" s="1"/>
  <c r="F144" i="9"/>
  <c r="H144" i="9"/>
  <c r="C144" i="9" s="1"/>
  <c r="AC144" i="9"/>
  <c r="AB144" i="9" s="1"/>
  <c r="E145" i="9"/>
  <c r="F145" i="9"/>
  <c r="AA145" i="9" s="1"/>
  <c r="Z145" i="9" s="1"/>
  <c r="H145" i="9"/>
  <c r="E146" i="9"/>
  <c r="F146" i="9"/>
  <c r="AC146" i="9" s="1"/>
  <c r="AB146" i="9" s="1"/>
  <c r="H146" i="9"/>
  <c r="K146" i="9"/>
  <c r="J146" i="9" s="1"/>
  <c r="N146" i="9"/>
  <c r="M146" i="9" s="1"/>
  <c r="Q146" i="9"/>
  <c r="P146" i="9" s="1"/>
  <c r="T146" i="9"/>
  <c r="S146" i="9" s="1"/>
  <c r="AA146" i="9"/>
  <c r="Z146" i="9" s="1"/>
  <c r="E147" i="9"/>
  <c r="K147" i="9" s="1"/>
  <c r="J147" i="9" s="1"/>
  <c r="F147" i="9"/>
  <c r="AC147" i="9" s="1"/>
  <c r="AB147" i="9" s="1"/>
  <c r="H147" i="9"/>
  <c r="C147" i="9" s="1"/>
  <c r="N147" i="9"/>
  <c r="M147" i="9" s="1"/>
  <c r="W147" i="9"/>
  <c r="V147" i="9" s="1"/>
  <c r="Y147" i="9"/>
  <c r="X147" i="9" s="1"/>
  <c r="AA147" i="9"/>
  <c r="Z147" i="9" s="1"/>
  <c r="E148" i="9"/>
  <c r="K148" i="9" s="1"/>
  <c r="J148" i="9" s="1"/>
  <c r="F148" i="9"/>
  <c r="AC148" i="9" s="1"/>
  <c r="AB148" i="9" s="1"/>
  <c r="H148" i="9"/>
  <c r="Q148" i="9"/>
  <c r="P148" i="9" s="1"/>
  <c r="T148" i="9"/>
  <c r="S148" i="9" s="1"/>
  <c r="E149" i="9"/>
  <c r="F149" i="9"/>
  <c r="W149" i="9" s="1"/>
  <c r="V149" i="9" s="1"/>
  <c r="H149" i="9"/>
  <c r="C149" i="9" s="1"/>
  <c r="K149" i="9"/>
  <c r="J149" i="9" s="1"/>
  <c r="N149" i="9"/>
  <c r="M149" i="9" s="1"/>
  <c r="Q149" i="9"/>
  <c r="P149" i="9" s="1"/>
  <c r="T149" i="9"/>
  <c r="S149" i="9" s="1"/>
  <c r="E150" i="9"/>
  <c r="Q150" i="9" s="1"/>
  <c r="P150" i="9" s="1"/>
  <c r="F150" i="9"/>
  <c r="W150" i="9" s="1"/>
  <c r="V150" i="9" s="1"/>
  <c r="H150" i="9"/>
  <c r="K150" i="9"/>
  <c r="J150" i="9" s="1"/>
  <c r="M150" i="9"/>
  <c r="N150" i="9"/>
  <c r="AA150" i="9"/>
  <c r="Z150" i="9" s="1"/>
  <c r="E151" i="9"/>
  <c r="T151" i="9" s="1"/>
  <c r="S151" i="9" s="1"/>
  <c r="F151" i="9"/>
  <c r="W151" i="9" s="1"/>
  <c r="V151" i="9" s="1"/>
  <c r="H151" i="9"/>
  <c r="C151" i="9" s="1"/>
  <c r="K151" i="9"/>
  <c r="J151" i="9" s="1"/>
  <c r="N151" i="9"/>
  <c r="M151" i="9" s="1"/>
  <c r="Q151" i="9"/>
  <c r="P151" i="9" s="1"/>
  <c r="E152" i="9"/>
  <c r="K152" i="9" s="1"/>
  <c r="J152" i="9" s="1"/>
  <c r="F152" i="9"/>
  <c r="AC152" i="9" s="1"/>
  <c r="AB152" i="9" s="1"/>
  <c r="H152" i="9"/>
  <c r="C152" i="9" s="1"/>
  <c r="N152" i="9"/>
  <c r="M152" i="9" s="1"/>
  <c r="Q152" i="9"/>
  <c r="P152" i="9" s="1"/>
  <c r="E153" i="9"/>
  <c r="F153" i="9"/>
  <c r="Y153" i="9" s="1"/>
  <c r="X153" i="9" s="1"/>
  <c r="H153" i="9"/>
  <c r="Q153" i="9"/>
  <c r="P153" i="9" s="1"/>
  <c r="W153" i="9"/>
  <c r="V153" i="9" s="1"/>
  <c r="AA153" i="9"/>
  <c r="Z153" i="9" s="1"/>
  <c r="AC153" i="9"/>
  <c r="AB153" i="9" s="1"/>
  <c r="E154" i="9"/>
  <c r="K154" i="9" s="1"/>
  <c r="J154" i="9" s="1"/>
  <c r="F154" i="9"/>
  <c r="W154" i="9" s="1"/>
  <c r="V154" i="9" s="1"/>
  <c r="H154" i="9"/>
  <c r="Q154" i="9"/>
  <c r="P154" i="9" s="1"/>
  <c r="Y154" i="9"/>
  <c r="X154" i="9" s="1"/>
  <c r="AA154" i="9"/>
  <c r="Z154" i="9" s="1"/>
  <c r="AC154" i="9"/>
  <c r="AB154" i="9" s="1"/>
  <c r="E155" i="9"/>
  <c r="K155" i="9" s="1"/>
  <c r="J155" i="9" s="1"/>
  <c r="F155" i="9"/>
  <c r="AC155" i="9" s="1"/>
  <c r="AB155" i="9" s="1"/>
  <c r="H155" i="9"/>
  <c r="E156" i="9"/>
  <c r="N156" i="9" s="1"/>
  <c r="M156" i="9" s="1"/>
  <c r="F156" i="9"/>
  <c r="H156" i="9"/>
  <c r="Q156" i="9"/>
  <c r="P156" i="9" s="1"/>
  <c r="E157" i="9"/>
  <c r="N157" i="9" s="1"/>
  <c r="M157" i="9" s="1"/>
  <c r="F157" i="9"/>
  <c r="W157" i="9" s="1"/>
  <c r="V157" i="9" s="1"/>
  <c r="H157" i="9"/>
  <c r="E158" i="9"/>
  <c r="N158" i="9" s="1"/>
  <c r="M158" i="9" s="1"/>
  <c r="F158" i="9"/>
  <c r="AC158" i="9" s="1"/>
  <c r="AB158" i="9" s="1"/>
  <c r="H158" i="9"/>
  <c r="C158" i="9" s="1"/>
  <c r="E159" i="9"/>
  <c r="F159" i="9"/>
  <c r="AC159" i="9" s="1"/>
  <c r="AB159" i="9" s="1"/>
  <c r="H159" i="9"/>
  <c r="C159" i="9" s="1"/>
  <c r="Y159" i="9"/>
  <c r="X159" i="9" s="1"/>
  <c r="AA159" i="9"/>
  <c r="Z159" i="9" s="1"/>
  <c r="E160" i="9"/>
  <c r="T160" i="9" s="1"/>
  <c r="S160" i="9" s="1"/>
  <c r="F160" i="9"/>
  <c r="AA160" i="9" s="1"/>
  <c r="Z160" i="9" s="1"/>
  <c r="H160" i="9"/>
  <c r="Y160" i="9"/>
  <c r="X160" i="9" s="1"/>
  <c r="E161" i="9"/>
  <c r="F161" i="9"/>
  <c r="W161" i="9" s="1"/>
  <c r="V161" i="9" s="1"/>
  <c r="H161" i="9"/>
  <c r="C161" i="9" s="1"/>
  <c r="J161" i="9"/>
  <c r="K161" i="9"/>
  <c r="E162" i="9"/>
  <c r="F162" i="9"/>
  <c r="H162" i="9"/>
  <c r="C162" i="9" s="1"/>
  <c r="T162" i="9"/>
  <c r="S162" i="9" s="1"/>
  <c r="Y162" i="9"/>
  <c r="X162" i="9" s="1"/>
  <c r="Z162" i="9"/>
  <c r="AA162" i="9"/>
  <c r="E163" i="9"/>
  <c r="F163" i="9"/>
  <c r="AA163" i="9" s="1"/>
  <c r="Z163" i="9" s="1"/>
  <c r="H163" i="9"/>
  <c r="W163" i="9"/>
  <c r="V163" i="9" s="1"/>
  <c r="Y163" i="9"/>
  <c r="X163" i="9" s="1"/>
  <c r="E164" i="9"/>
  <c r="N164" i="9" s="1"/>
  <c r="M164" i="9" s="1"/>
  <c r="F164" i="9"/>
  <c r="Y164" i="9" s="1"/>
  <c r="X164" i="9" s="1"/>
  <c r="H164" i="9"/>
  <c r="C164" i="9" s="1"/>
  <c r="E165" i="9"/>
  <c r="F165" i="9"/>
  <c r="W165" i="9" s="1"/>
  <c r="V165" i="9" s="1"/>
  <c r="H165" i="9"/>
  <c r="K165" i="9"/>
  <c r="J165" i="9" s="1"/>
  <c r="Q165" i="9"/>
  <c r="P165" i="9" s="1"/>
  <c r="Y165" i="9"/>
  <c r="X165" i="9" s="1"/>
  <c r="AA165" i="9"/>
  <c r="Z165" i="9" s="1"/>
  <c r="AB165" i="9"/>
  <c r="AC165" i="9"/>
  <c r="E166" i="9"/>
  <c r="T166" i="9" s="1"/>
  <c r="S166" i="9" s="1"/>
  <c r="F166" i="9"/>
  <c r="H166" i="9"/>
  <c r="Y166" i="9"/>
  <c r="X166" i="9" s="1"/>
  <c r="AA166" i="9"/>
  <c r="Z166" i="9" s="1"/>
  <c r="E167" i="9"/>
  <c r="F167" i="9"/>
  <c r="W167" i="9" s="1"/>
  <c r="V167" i="9" s="1"/>
  <c r="H167" i="9"/>
  <c r="C167" i="9" s="1"/>
  <c r="J167" i="9"/>
  <c r="K167" i="9"/>
  <c r="E168" i="9"/>
  <c r="F168" i="9"/>
  <c r="H168" i="9"/>
  <c r="Y168" i="9"/>
  <c r="X168" i="9" s="1"/>
  <c r="AA168" i="9"/>
  <c r="Z168" i="9" s="1"/>
  <c r="E169" i="9"/>
  <c r="F169" i="9"/>
  <c r="Y169" i="9" s="1"/>
  <c r="X169" i="9" s="1"/>
  <c r="H169" i="9"/>
  <c r="W169" i="9"/>
  <c r="V169" i="9" s="1"/>
  <c r="AA169" i="9"/>
  <c r="Z169" i="9" s="1"/>
  <c r="AC169" i="9"/>
  <c r="AB169" i="9" s="1"/>
  <c r="E170" i="9"/>
  <c r="F170" i="9"/>
  <c r="H170" i="9"/>
  <c r="N170" i="9"/>
  <c r="M170" i="9" s="1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4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C123" i="9"/>
  <c r="C124" i="9"/>
  <c r="C125" i="9"/>
  <c r="C126" i="9"/>
  <c r="C127" i="9"/>
  <c r="C128" i="9"/>
  <c r="C129" i="9"/>
  <c r="C130" i="9"/>
  <c r="C131" i="9"/>
  <c r="C132" i="9"/>
  <c r="C133" i="9"/>
  <c r="C135" i="9"/>
  <c r="C136" i="9"/>
  <c r="C137" i="9"/>
  <c r="C138" i="9"/>
  <c r="C139" i="9"/>
  <c r="C141" i="9"/>
  <c r="C142" i="9"/>
  <c r="C143" i="9"/>
  <c r="C145" i="9"/>
  <c r="C146" i="9"/>
  <c r="C148" i="9"/>
  <c r="C150" i="9"/>
  <c r="C153" i="9"/>
  <c r="C154" i="9"/>
  <c r="C155" i="9"/>
  <c r="C156" i="9"/>
  <c r="C157" i="9"/>
  <c r="C160" i="9"/>
  <c r="C163" i="9"/>
  <c r="C165" i="9"/>
  <c r="C166" i="9"/>
  <c r="C168" i="9"/>
  <c r="C169" i="9"/>
  <c r="C170" i="9"/>
  <c r="C171" i="9"/>
  <c r="C172" i="9"/>
  <c r="C173" i="9"/>
  <c r="C174" i="9"/>
  <c r="C175" i="9"/>
  <c r="C177" i="9"/>
  <c r="C178" i="9"/>
  <c r="C179" i="9"/>
  <c r="C181" i="9"/>
  <c r="B172" i="9"/>
  <c r="U172" i="9" s="1"/>
  <c r="L172" i="9" s="1"/>
  <c r="O172" i="9" s="1"/>
  <c r="R172" i="9" s="1"/>
  <c r="B173" i="9"/>
  <c r="U173" i="9" s="1"/>
  <c r="B174" i="9"/>
  <c r="U174" i="9" s="1"/>
  <c r="B175" i="9"/>
  <c r="U175" i="9" s="1"/>
  <c r="B176" i="9"/>
  <c r="U176" i="9" s="1"/>
  <c r="L176" i="9" s="1"/>
  <c r="O176" i="9" s="1"/>
  <c r="R176" i="9" s="1"/>
  <c r="B177" i="9"/>
  <c r="U177" i="9" s="1"/>
  <c r="B178" i="9"/>
  <c r="U178" i="9" s="1"/>
  <c r="B179" i="9"/>
  <c r="U179" i="9" s="1"/>
  <c r="B180" i="9"/>
  <c r="U180" i="9" s="1"/>
  <c r="L180" i="9" s="1"/>
  <c r="O180" i="9" s="1"/>
  <c r="R180" i="9" s="1"/>
  <c r="B181" i="9"/>
  <c r="U181" i="9" s="1"/>
  <c r="B162" i="9"/>
  <c r="U162" i="9" s="1"/>
  <c r="B163" i="9"/>
  <c r="U163" i="9" s="1"/>
  <c r="B164" i="9"/>
  <c r="U164" i="9" s="1"/>
  <c r="B165" i="9"/>
  <c r="U165" i="9" s="1"/>
  <c r="B166" i="9"/>
  <c r="U166" i="9" s="1"/>
  <c r="L166" i="9" s="1"/>
  <c r="O166" i="9" s="1"/>
  <c r="R166" i="9" s="1"/>
  <c r="B167" i="9"/>
  <c r="U167" i="9" s="1"/>
  <c r="L167" i="9" s="1"/>
  <c r="O167" i="9" s="1"/>
  <c r="R167" i="9" s="1"/>
  <c r="B168" i="9"/>
  <c r="U168" i="9" s="1"/>
  <c r="AD168" i="9" s="1"/>
  <c r="AP168" i="9" s="1"/>
  <c r="B169" i="9"/>
  <c r="U169" i="9" s="1"/>
  <c r="AD169" i="9" s="1"/>
  <c r="AP169" i="9" s="1"/>
  <c r="B170" i="9"/>
  <c r="U170" i="9" s="1"/>
  <c r="B171" i="9"/>
  <c r="U171" i="9" s="1"/>
  <c r="B142" i="9"/>
  <c r="U142" i="9" s="1"/>
  <c r="B143" i="9"/>
  <c r="U143" i="9" s="1"/>
  <c r="B144" i="9"/>
  <c r="U144" i="9" s="1"/>
  <c r="B145" i="9"/>
  <c r="U145" i="9" s="1"/>
  <c r="B146" i="9"/>
  <c r="U146" i="9" s="1"/>
  <c r="B147" i="9"/>
  <c r="U147" i="9" s="1"/>
  <c r="L147" i="9" s="1"/>
  <c r="O147" i="9" s="1"/>
  <c r="R147" i="9" s="1"/>
  <c r="B148" i="9"/>
  <c r="U148" i="9" s="1"/>
  <c r="B149" i="9"/>
  <c r="U149" i="9" s="1"/>
  <c r="B150" i="9"/>
  <c r="U150" i="9" s="1"/>
  <c r="B151" i="9"/>
  <c r="U151" i="9" s="1"/>
  <c r="L151" i="9" s="1"/>
  <c r="O151" i="9" s="1"/>
  <c r="R151" i="9" s="1"/>
  <c r="B152" i="9"/>
  <c r="U152" i="9" s="1"/>
  <c r="AD152" i="9" s="1"/>
  <c r="AP152" i="9" s="1"/>
  <c r="B153" i="9"/>
  <c r="U153" i="9" s="1"/>
  <c r="B154" i="9"/>
  <c r="U154" i="9" s="1"/>
  <c r="B155" i="9"/>
  <c r="U155" i="9" s="1"/>
  <c r="B156" i="9"/>
  <c r="U156" i="9" s="1"/>
  <c r="B157" i="9"/>
  <c r="U157" i="9" s="1"/>
  <c r="B158" i="9"/>
  <c r="U158" i="9" s="1"/>
  <c r="B159" i="9"/>
  <c r="U159" i="9" s="1"/>
  <c r="B160" i="9"/>
  <c r="U160" i="9" s="1"/>
  <c r="B161" i="9"/>
  <c r="U161" i="9" s="1"/>
  <c r="L161" i="9" s="1"/>
  <c r="O161" i="9" s="1"/>
  <c r="R161" i="9" s="1"/>
  <c r="B123" i="9"/>
  <c r="U123" i="9" s="1"/>
  <c r="B124" i="9"/>
  <c r="U124" i="9" s="1"/>
  <c r="B125" i="9"/>
  <c r="U125" i="9" s="1"/>
  <c r="B126" i="9"/>
  <c r="U126" i="9" s="1"/>
  <c r="B127" i="9"/>
  <c r="U127" i="9" s="1"/>
  <c r="B128" i="9"/>
  <c r="U128" i="9" s="1"/>
  <c r="B129" i="9"/>
  <c r="U129" i="9" s="1"/>
  <c r="AD129" i="9" s="1"/>
  <c r="AP129" i="9" s="1"/>
  <c r="B130" i="9"/>
  <c r="U130" i="9" s="1"/>
  <c r="B131" i="9"/>
  <c r="U131" i="9" s="1"/>
  <c r="B132" i="9"/>
  <c r="U132" i="9" s="1"/>
  <c r="L132" i="9" s="1"/>
  <c r="O132" i="9" s="1"/>
  <c r="R132" i="9" s="1"/>
  <c r="B133" i="9"/>
  <c r="U133" i="9" s="1"/>
  <c r="B134" i="9"/>
  <c r="U134" i="9" s="1"/>
  <c r="B135" i="9"/>
  <c r="U135" i="9" s="1"/>
  <c r="B136" i="9"/>
  <c r="U136" i="9" s="1"/>
  <c r="AD136" i="9" s="1"/>
  <c r="AP136" i="9" s="1"/>
  <c r="B137" i="9"/>
  <c r="U137" i="9" s="1"/>
  <c r="AD137" i="9" s="1"/>
  <c r="AP137" i="9" s="1"/>
  <c r="B138" i="9"/>
  <c r="U138" i="9" s="1"/>
  <c r="B139" i="9"/>
  <c r="U139" i="9" s="1"/>
  <c r="B140" i="9"/>
  <c r="U140" i="9" s="1"/>
  <c r="AD140" i="9" s="1"/>
  <c r="AP140" i="9" s="1"/>
  <c r="B141" i="9"/>
  <c r="U141" i="9" s="1"/>
  <c r="AD141" i="9" s="1"/>
  <c r="AP141" i="9" s="1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4" i="9"/>
  <c r="AC163" i="9" l="1"/>
  <c r="AB163" i="9" s="1"/>
  <c r="W159" i="9"/>
  <c r="V159" i="9" s="1"/>
  <c r="AC157" i="9"/>
  <c r="AB157" i="9" s="1"/>
  <c r="T147" i="9"/>
  <c r="S147" i="9" s="1"/>
  <c r="T142" i="9"/>
  <c r="S142" i="9" s="1"/>
  <c r="AC134" i="9"/>
  <c r="AB134" i="9" s="1"/>
  <c r="AC130" i="9"/>
  <c r="AB130" i="9" s="1"/>
  <c r="Q129" i="9"/>
  <c r="P129" i="9" s="1"/>
  <c r="K125" i="9"/>
  <c r="J125" i="9" s="1"/>
  <c r="Q123" i="9"/>
  <c r="P123" i="9" s="1"/>
  <c r="AA180" i="9"/>
  <c r="Z180" i="9" s="1"/>
  <c r="Y178" i="9"/>
  <c r="X178" i="9" s="1"/>
  <c r="Y175" i="9"/>
  <c r="X175" i="9" s="1"/>
  <c r="AC135" i="9"/>
  <c r="AB135" i="9" s="1"/>
  <c r="T154" i="9"/>
  <c r="S154" i="9" s="1"/>
  <c r="AC151" i="9"/>
  <c r="AB151" i="9" s="1"/>
  <c r="AC150" i="9"/>
  <c r="AB150" i="9" s="1"/>
  <c r="Q147" i="9"/>
  <c r="P147" i="9" s="1"/>
  <c r="Q142" i="9"/>
  <c r="P142" i="9" s="1"/>
  <c r="AA135" i="9"/>
  <c r="Z135" i="9" s="1"/>
  <c r="AA134" i="9"/>
  <c r="Z134" i="9" s="1"/>
  <c r="AC133" i="9"/>
  <c r="AB133" i="9" s="1"/>
  <c r="AA130" i="9"/>
  <c r="Z130" i="9" s="1"/>
  <c r="T127" i="9"/>
  <c r="S127" i="9" s="1"/>
  <c r="T126" i="9"/>
  <c r="S126" i="9" s="1"/>
  <c r="W180" i="9"/>
  <c r="V180" i="9" s="1"/>
  <c r="AC161" i="9"/>
  <c r="AB161" i="9" s="1"/>
  <c r="AA157" i="9"/>
  <c r="Z157" i="9" s="1"/>
  <c r="Y134" i="9"/>
  <c r="X134" i="9" s="1"/>
  <c r="AC167" i="9"/>
  <c r="AB167" i="9" s="1"/>
  <c r="AA161" i="9"/>
  <c r="Z161" i="9" s="1"/>
  <c r="Y157" i="9"/>
  <c r="X157" i="9" s="1"/>
  <c r="AA151" i="9"/>
  <c r="Z151" i="9" s="1"/>
  <c r="AC140" i="9"/>
  <c r="AB140" i="9" s="1"/>
  <c r="W135" i="9"/>
  <c r="V135" i="9" s="1"/>
  <c r="T133" i="9"/>
  <c r="S133" i="9" s="1"/>
  <c r="T130" i="9"/>
  <c r="S130" i="9" s="1"/>
  <c r="Q178" i="9"/>
  <c r="P178" i="9" s="1"/>
  <c r="AA167" i="9"/>
  <c r="Z167" i="9" s="1"/>
  <c r="Y161" i="9"/>
  <c r="X161" i="9" s="1"/>
  <c r="N154" i="9"/>
  <c r="M154" i="9" s="1"/>
  <c r="Y151" i="9"/>
  <c r="X151" i="9" s="1"/>
  <c r="Y150" i="9"/>
  <c r="X150" i="9" s="1"/>
  <c r="N148" i="9"/>
  <c r="M148" i="9" s="1"/>
  <c r="N139" i="9"/>
  <c r="M139" i="9" s="1"/>
  <c r="T135" i="9"/>
  <c r="S135" i="9" s="1"/>
  <c r="Q133" i="9"/>
  <c r="P133" i="9" s="1"/>
  <c r="T131" i="9"/>
  <c r="S131" i="9" s="1"/>
  <c r="Q130" i="9"/>
  <c r="P130" i="9" s="1"/>
  <c r="T124" i="9"/>
  <c r="S124" i="9" s="1"/>
  <c r="AA181" i="9"/>
  <c r="Z181" i="9" s="1"/>
  <c r="N178" i="9"/>
  <c r="M178" i="9" s="1"/>
  <c r="AA173" i="9"/>
  <c r="Z173" i="9" s="1"/>
  <c r="Y167" i="9"/>
  <c r="X167" i="9" s="1"/>
  <c r="AA158" i="9"/>
  <c r="Z158" i="9" s="1"/>
  <c r="T155" i="9"/>
  <c r="S155" i="9" s="1"/>
  <c r="AC145" i="9"/>
  <c r="AB145" i="9" s="1"/>
  <c r="T140" i="9"/>
  <c r="S140" i="9" s="1"/>
  <c r="Q135" i="9"/>
  <c r="P135" i="9" s="1"/>
  <c r="N133" i="9"/>
  <c r="M133" i="9" s="1"/>
  <c r="Q131" i="9"/>
  <c r="P131" i="9" s="1"/>
  <c r="N130" i="9"/>
  <c r="M130" i="9" s="1"/>
  <c r="K124" i="9"/>
  <c r="J124" i="9" s="1"/>
  <c r="AC174" i="9"/>
  <c r="AB174" i="9" s="1"/>
  <c r="Y173" i="9"/>
  <c r="X173" i="9" s="1"/>
  <c r="Y158" i="9"/>
  <c r="X158" i="9" s="1"/>
  <c r="K157" i="9"/>
  <c r="J157" i="9" s="1"/>
  <c r="Q140" i="9"/>
  <c r="P140" i="9" s="1"/>
  <c r="T128" i="9"/>
  <c r="S128" i="9" s="1"/>
  <c r="T179" i="9"/>
  <c r="S179" i="9" s="1"/>
  <c r="K178" i="9"/>
  <c r="J178" i="9" s="1"/>
  <c r="AA174" i="9"/>
  <c r="Z174" i="9" s="1"/>
  <c r="T150" i="9"/>
  <c r="S150" i="9" s="1"/>
  <c r="N140" i="9"/>
  <c r="M140" i="9" s="1"/>
  <c r="AC137" i="9"/>
  <c r="AB137" i="9" s="1"/>
  <c r="N135" i="9"/>
  <c r="M135" i="9" s="1"/>
  <c r="N131" i="9"/>
  <c r="M131" i="9" s="1"/>
  <c r="K128" i="9"/>
  <c r="J128" i="9" s="1"/>
  <c r="AA176" i="9"/>
  <c r="Z176" i="9" s="1"/>
  <c r="Y174" i="9"/>
  <c r="X174" i="9" s="1"/>
  <c r="W173" i="9"/>
  <c r="V173" i="9" s="1"/>
  <c r="W176" i="9"/>
  <c r="V176" i="9" s="1"/>
  <c r="AD164" i="9"/>
  <c r="AP164" i="9" s="1"/>
  <c r="L164" i="9"/>
  <c r="O164" i="9" s="1"/>
  <c r="R164" i="9" s="1"/>
  <c r="AD170" i="9"/>
  <c r="AP170" i="9" s="1"/>
  <c r="L170" i="9"/>
  <c r="O170" i="9" s="1"/>
  <c r="R170" i="9" s="1"/>
  <c r="AD167" i="9"/>
  <c r="AP167" i="9" s="1"/>
  <c r="AD158" i="9"/>
  <c r="AP158" i="9" s="1"/>
  <c r="L158" i="9"/>
  <c r="O158" i="9" s="1"/>
  <c r="R158" i="9" s="1"/>
  <c r="L135" i="9"/>
  <c r="O135" i="9" s="1"/>
  <c r="R135" i="9" s="1"/>
  <c r="AD135" i="9"/>
  <c r="AP135" i="9" s="1"/>
  <c r="L123" i="9"/>
  <c r="O123" i="9" s="1"/>
  <c r="R123" i="9" s="1"/>
  <c r="AD123" i="9"/>
  <c r="AP123" i="9" s="1"/>
  <c r="AD134" i="9"/>
  <c r="AP134" i="9" s="1"/>
  <c r="L134" i="9"/>
  <c r="O134" i="9" s="1"/>
  <c r="R134" i="9" s="1"/>
  <c r="AD149" i="9"/>
  <c r="AP149" i="9" s="1"/>
  <c r="L149" i="9"/>
  <c r="O149" i="9" s="1"/>
  <c r="R149" i="9" s="1"/>
  <c r="L160" i="9"/>
  <c r="O160" i="9" s="1"/>
  <c r="R160" i="9" s="1"/>
  <c r="AD160" i="9"/>
  <c r="AP160" i="9" s="1"/>
  <c r="AD148" i="9"/>
  <c r="AP148" i="9" s="1"/>
  <c r="L148" i="9"/>
  <c r="O148" i="9" s="1"/>
  <c r="R148" i="9" s="1"/>
  <c r="L174" i="9"/>
  <c r="O174" i="9" s="1"/>
  <c r="R174" i="9" s="1"/>
  <c r="AD174" i="9"/>
  <c r="AP174" i="9" s="1"/>
  <c r="L159" i="9"/>
  <c r="O159" i="9" s="1"/>
  <c r="R159" i="9" s="1"/>
  <c r="AD159" i="9"/>
  <c r="AP159" i="9" s="1"/>
  <c r="L173" i="9"/>
  <c r="O173" i="9" s="1"/>
  <c r="R173" i="9" s="1"/>
  <c r="AD173" i="9"/>
  <c r="AP173" i="9" s="1"/>
  <c r="L131" i="9"/>
  <c r="O131" i="9" s="1"/>
  <c r="R131" i="9" s="1"/>
  <c r="AD131" i="9"/>
  <c r="AP131" i="9" s="1"/>
  <c r="AD146" i="9"/>
  <c r="AP146" i="9" s="1"/>
  <c r="L146" i="9"/>
  <c r="O146" i="9" s="1"/>
  <c r="R146" i="9" s="1"/>
  <c r="AD157" i="9"/>
  <c r="AP157" i="9" s="1"/>
  <c r="L157" i="9"/>
  <c r="O157" i="9" s="1"/>
  <c r="R157" i="9" s="1"/>
  <c r="L163" i="9"/>
  <c r="O163" i="9" s="1"/>
  <c r="R163" i="9" s="1"/>
  <c r="AD163" i="9"/>
  <c r="AP163" i="9" s="1"/>
  <c r="L156" i="9"/>
  <c r="O156" i="9" s="1"/>
  <c r="R156" i="9" s="1"/>
  <c r="AD156" i="9"/>
  <c r="AP156" i="9" s="1"/>
  <c r="AD162" i="9"/>
  <c r="AP162" i="9" s="1"/>
  <c r="L162" i="9"/>
  <c r="O162" i="9" s="1"/>
  <c r="R162" i="9" s="1"/>
  <c r="AD130" i="9"/>
  <c r="AP130" i="9" s="1"/>
  <c r="L130" i="9"/>
  <c r="O130" i="9" s="1"/>
  <c r="R130" i="9" s="1"/>
  <c r="L128" i="9"/>
  <c r="O128" i="9" s="1"/>
  <c r="R128" i="9" s="1"/>
  <c r="AD128" i="9"/>
  <c r="AP128" i="9" s="1"/>
  <c r="L143" i="9"/>
  <c r="O143" i="9" s="1"/>
  <c r="R143" i="9" s="1"/>
  <c r="AD143" i="9"/>
  <c r="AP143" i="9" s="1"/>
  <c r="L181" i="9"/>
  <c r="O181" i="9" s="1"/>
  <c r="R181" i="9" s="1"/>
  <c r="AD181" i="9"/>
  <c r="AP181" i="9" s="1"/>
  <c r="L139" i="9"/>
  <c r="O139" i="9" s="1"/>
  <c r="R139" i="9" s="1"/>
  <c r="AD139" i="9"/>
  <c r="AP139" i="9" s="1"/>
  <c r="L127" i="9"/>
  <c r="O127" i="9" s="1"/>
  <c r="R127" i="9" s="1"/>
  <c r="AD127" i="9"/>
  <c r="AP127" i="9" s="1"/>
  <c r="AD154" i="9"/>
  <c r="AP154" i="9" s="1"/>
  <c r="L154" i="9"/>
  <c r="O154" i="9" s="1"/>
  <c r="R154" i="9" s="1"/>
  <c r="AD142" i="9"/>
  <c r="AP142" i="9" s="1"/>
  <c r="L142" i="9"/>
  <c r="O142" i="9" s="1"/>
  <c r="R142" i="9" s="1"/>
  <c r="AD138" i="9"/>
  <c r="AP138" i="9" s="1"/>
  <c r="L138" i="9"/>
  <c r="O138" i="9" s="1"/>
  <c r="R138" i="9" s="1"/>
  <c r="AD126" i="9"/>
  <c r="AP126" i="9" s="1"/>
  <c r="L126" i="9"/>
  <c r="O126" i="9" s="1"/>
  <c r="R126" i="9" s="1"/>
  <c r="AD153" i="9"/>
  <c r="AP153" i="9" s="1"/>
  <c r="L153" i="9"/>
  <c r="O153" i="9" s="1"/>
  <c r="R153" i="9" s="1"/>
  <c r="L171" i="9"/>
  <c r="O171" i="9" s="1"/>
  <c r="R171" i="9" s="1"/>
  <c r="AD171" i="9"/>
  <c r="AP171" i="9" s="1"/>
  <c r="L179" i="9"/>
  <c r="O179" i="9" s="1"/>
  <c r="R179" i="9" s="1"/>
  <c r="AD179" i="9"/>
  <c r="AP179" i="9" s="1"/>
  <c r="AD125" i="9"/>
  <c r="AP125" i="9" s="1"/>
  <c r="L125" i="9"/>
  <c r="O125" i="9" s="1"/>
  <c r="R125" i="9" s="1"/>
  <c r="L178" i="9"/>
  <c r="O178" i="9" s="1"/>
  <c r="R178" i="9" s="1"/>
  <c r="AD178" i="9"/>
  <c r="AP178" i="9" s="1"/>
  <c r="AD177" i="9"/>
  <c r="AP177" i="9" s="1"/>
  <c r="L177" i="9"/>
  <c r="O177" i="9" s="1"/>
  <c r="R177" i="9" s="1"/>
  <c r="L175" i="9"/>
  <c r="O175" i="9" s="1"/>
  <c r="R175" i="9" s="1"/>
  <c r="AD175" i="9"/>
  <c r="AP175" i="9" s="1"/>
  <c r="L150" i="9"/>
  <c r="O150" i="9" s="1"/>
  <c r="R150" i="9" s="1"/>
  <c r="AD150" i="9"/>
  <c r="AP150" i="9" s="1"/>
  <c r="L140" i="9"/>
  <c r="O140" i="9" s="1"/>
  <c r="R140" i="9" s="1"/>
  <c r="AD166" i="9"/>
  <c r="AP166" i="9" s="1"/>
  <c r="AD147" i="9"/>
  <c r="AP147" i="9" s="1"/>
  <c r="AD161" i="9"/>
  <c r="AP161" i="9" s="1"/>
  <c r="AD132" i="9"/>
  <c r="AP132" i="9" s="1"/>
  <c r="W181" i="9"/>
  <c r="V181" i="9" s="1"/>
  <c r="K181" i="9"/>
  <c r="J181" i="9" s="1"/>
  <c r="T180" i="9"/>
  <c r="S180" i="9" s="1"/>
  <c r="AC179" i="9"/>
  <c r="AB179" i="9" s="1"/>
  <c r="Q179" i="9"/>
  <c r="P179" i="9" s="1"/>
  <c r="K177" i="9"/>
  <c r="J177" i="9" s="1"/>
  <c r="T176" i="9"/>
  <c r="S176" i="9" s="1"/>
  <c r="AC175" i="9"/>
  <c r="AB175" i="9" s="1"/>
  <c r="Q175" i="9"/>
  <c r="P175" i="9" s="1"/>
  <c r="K173" i="9"/>
  <c r="J173" i="9" s="1"/>
  <c r="T172" i="9"/>
  <c r="S172" i="9" s="1"/>
  <c r="AC171" i="9"/>
  <c r="AB171" i="9" s="1"/>
  <c r="Q171" i="9"/>
  <c r="P171" i="9" s="1"/>
  <c r="AD180" i="9"/>
  <c r="AP180" i="9" s="1"/>
  <c r="AA179" i="9"/>
  <c r="Z179" i="9" s="1"/>
  <c r="AD176" i="9"/>
  <c r="AP176" i="9" s="1"/>
  <c r="AA175" i="9"/>
  <c r="Z175" i="9" s="1"/>
  <c r="AD172" i="9"/>
  <c r="AP172" i="9" s="1"/>
  <c r="AA171" i="9"/>
  <c r="Z171" i="9" s="1"/>
  <c r="T181" i="9"/>
  <c r="S181" i="9" s="1"/>
  <c r="Q180" i="9"/>
  <c r="P180" i="9" s="1"/>
  <c r="N179" i="9"/>
  <c r="M179" i="9" s="1"/>
  <c r="T177" i="9"/>
  <c r="S177" i="9" s="1"/>
  <c r="AC176" i="9"/>
  <c r="AB176" i="9" s="1"/>
  <c r="Q176" i="9"/>
  <c r="P176" i="9" s="1"/>
  <c r="N175" i="9"/>
  <c r="M175" i="9" s="1"/>
  <c r="K174" i="9"/>
  <c r="J174" i="9" s="1"/>
  <c r="T173" i="9"/>
  <c r="S173" i="9" s="1"/>
  <c r="AC172" i="9"/>
  <c r="AB172" i="9" s="1"/>
  <c r="Q172" i="9"/>
  <c r="P172" i="9" s="1"/>
  <c r="N171" i="9"/>
  <c r="M171" i="9" s="1"/>
  <c r="Q181" i="9"/>
  <c r="P181" i="9" s="1"/>
  <c r="N180" i="9"/>
  <c r="M180" i="9" s="1"/>
  <c r="Q177" i="9"/>
  <c r="P177" i="9" s="1"/>
  <c r="N176" i="9"/>
  <c r="M176" i="9" s="1"/>
  <c r="Q173" i="9"/>
  <c r="P173" i="9" s="1"/>
  <c r="N172" i="9"/>
  <c r="M172" i="9" s="1"/>
  <c r="K171" i="9"/>
  <c r="J171" i="9" s="1"/>
  <c r="T163" i="9"/>
  <c r="S163" i="9" s="1"/>
  <c r="N163" i="9"/>
  <c r="M163" i="9" s="1"/>
  <c r="Q163" i="9"/>
  <c r="P163" i="9" s="1"/>
  <c r="K163" i="9"/>
  <c r="J163" i="9" s="1"/>
  <c r="L155" i="9"/>
  <c r="O155" i="9" s="1"/>
  <c r="R155" i="9" s="1"/>
  <c r="AD155" i="9"/>
  <c r="AP155" i="9" s="1"/>
  <c r="Y152" i="9"/>
  <c r="X152" i="9" s="1"/>
  <c r="AA152" i="9"/>
  <c r="Z152" i="9" s="1"/>
  <c r="W152" i="9"/>
  <c r="V152" i="9" s="1"/>
  <c r="Q162" i="9"/>
  <c r="P162" i="9" s="1"/>
  <c r="K162" i="9"/>
  <c r="J162" i="9" s="1"/>
  <c r="N162" i="9"/>
  <c r="M162" i="9" s="1"/>
  <c r="N165" i="9"/>
  <c r="M165" i="9" s="1"/>
  <c r="T165" i="9"/>
  <c r="S165" i="9" s="1"/>
  <c r="AD133" i="9"/>
  <c r="AP133" i="9" s="1"/>
  <c r="L133" i="9"/>
  <c r="O133" i="9" s="1"/>
  <c r="R133" i="9" s="1"/>
  <c r="K168" i="9"/>
  <c r="J168" i="9" s="1"/>
  <c r="Q168" i="9"/>
  <c r="P168" i="9" s="1"/>
  <c r="N168" i="9"/>
  <c r="M168" i="9" s="1"/>
  <c r="AC170" i="9"/>
  <c r="AB170" i="9" s="1"/>
  <c r="W170" i="9"/>
  <c r="V170" i="9" s="1"/>
  <c r="AA170" i="9"/>
  <c r="Z170" i="9" s="1"/>
  <c r="Y155" i="9"/>
  <c r="X155" i="9" s="1"/>
  <c r="W155" i="9"/>
  <c r="V155" i="9" s="1"/>
  <c r="AA155" i="9"/>
  <c r="Z155" i="9" s="1"/>
  <c r="L169" i="9"/>
  <c r="O169" i="9" s="1"/>
  <c r="R169" i="9" s="1"/>
  <c r="T168" i="9"/>
  <c r="S168" i="9" s="1"/>
  <c r="L144" i="9"/>
  <c r="O144" i="9" s="1"/>
  <c r="R144" i="9" s="1"/>
  <c r="AD144" i="9"/>
  <c r="AP144" i="9" s="1"/>
  <c r="W164" i="9"/>
  <c r="V164" i="9" s="1"/>
  <c r="AC164" i="9"/>
  <c r="AB164" i="9" s="1"/>
  <c r="AA164" i="9"/>
  <c r="Z164" i="9" s="1"/>
  <c r="Y170" i="9"/>
  <c r="X170" i="9" s="1"/>
  <c r="L168" i="9"/>
  <c r="O168" i="9" s="1"/>
  <c r="R168" i="9" s="1"/>
  <c r="N169" i="9"/>
  <c r="M169" i="9" s="1"/>
  <c r="T169" i="9"/>
  <c r="S169" i="9" s="1"/>
  <c r="Q169" i="9"/>
  <c r="P169" i="9" s="1"/>
  <c r="K169" i="9"/>
  <c r="J169" i="9" s="1"/>
  <c r="Q166" i="9"/>
  <c r="P166" i="9" s="1"/>
  <c r="K166" i="9"/>
  <c r="J166" i="9" s="1"/>
  <c r="N166" i="9"/>
  <c r="M166" i="9" s="1"/>
  <c r="L165" i="9"/>
  <c r="O165" i="9" s="1"/>
  <c r="R165" i="9" s="1"/>
  <c r="AD165" i="9"/>
  <c r="AP165" i="9" s="1"/>
  <c r="Y156" i="9"/>
  <c r="X156" i="9" s="1"/>
  <c r="AA156" i="9"/>
  <c r="Z156" i="9" s="1"/>
  <c r="W156" i="9"/>
  <c r="V156" i="9" s="1"/>
  <c r="AC156" i="9"/>
  <c r="AB156" i="9" s="1"/>
  <c r="AA149" i="9"/>
  <c r="Z149" i="9" s="1"/>
  <c r="Y149" i="9"/>
  <c r="X149" i="9" s="1"/>
  <c r="AC149" i="9"/>
  <c r="AB149" i="9" s="1"/>
  <c r="Y136" i="9"/>
  <c r="X136" i="9" s="1"/>
  <c r="AA136" i="9"/>
  <c r="Z136" i="9" s="1"/>
  <c r="W136" i="9"/>
  <c r="V136" i="9" s="1"/>
  <c r="AC136" i="9"/>
  <c r="AB136" i="9" s="1"/>
  <c r="T156" i="9"/>
  <c r="S156" i="9" s="1"/>
  <c r="K156" i="9"/>
  <c r="J156" i="9" s="1"/>
  <c r="W145" i="9"/>
  <c r="V145" i="9" s="1"/>
  <c r="Y145" i="9"/>
  <c r="X145" i="9" s="1"/>
  <c r="T144" i="9"/>
  <c r="S144" i="9" s="1"/>
  <c r="K136" i="9"/>
  <c r="J136" i="9" s="1"/>
  <c r="Q136" i="9"/>
  <c r="P136" i="9" s="1"/>
  <c r="T136" i="9"/>
  <c r="S136" i="9" s="1"/>
  <c r="T145" i="9"/>
  <c r="S145" i="9" s="1"/>
  <c r="K145" i="9"/>
  <c r="J145" i="9" s="1"/>
  <c r="Q170" i="9"/>
  <c r="P170" i="9" s="1"/>
  <c r="K170" i="9"/>
  <c r="J170" i="9" s="1"/>
  <c r="K164" i="9"/>
  <c r="J164" i="9" s="1"/>
  <c r="Q164" i="9"/>
  <c r="P164" i="9" s="1"/>
  <c r="AA138" i="9"/>
  <c r="Z138" i="9" s="1"/>
  <c r="AC138" i="9"/>
  <c r="AB138" i="9" s="1"/>
  <c r="T167" i="9"/>
  <c r="S167" i="9" s="1"/>
  <c r="N167" i="9"/>
  <c r="M167" i="9" s="1"/>
  <c r="N161" i="9"/>
  <c r="M161" i="9" s="1"/>
  <c r="T161" i="9"/>
  <c r="S161" i="9" s="1"/>
  <c r="T170" i="9"/>
  <c r="S170" i="9" s="1"/>
  <c r="T164" i="9"/>
  <c r="S164" i="9" s="1"/>
  <c r="W160" i="9"/>
  <c r="V160" i="9" s="1"/>
  <c r="AC160" i="9"/>
  <c r="AB160" i="9" s="1"/>
  <c r="Q158" i="9"/>
  <c r="P158" i="9" s="1"/>
  <c r="T158" i="9"/>
  <c r="S158" i="9" s="1"/>
  <c r="K158" i="9"/>
  <c r="J158" i="9" s="1"/>
  <c r="Y146" i="9"/>
  <c r="X146" i="9" s="1"/>
  <c r="N144" i="9"/>
  <c r="M144" i="9" s="1"/>
  <c r="AA143" i="9"/>
  <c r="Z143" i="9" s="1"/>
  <c r="N143" i="9"/>
  <c r="M143" i="9" s="1"/>
  <c r="Q143" i="9"/>
  <c r="P143" i="9" s="1"/>
  <c r="T143" i="9"/>
  <c r="S143" i="9" s="1"/>
  <c r="T159" i="9"/>
  <c r="S159" i="9" s="1"/>
  <c r="K159" i="9"/>
  <c r="J159" i="9" s="1"/>
  <c r="N159" i="9"/>
  <c r="M159" i="9" s="1"/>
  <c r="K144" i="9"/>
  <c r="J144" i="9" s="1"/>
  <c r="W128" i="9"/>
  <c r="V128" i="9" s="1"/>
  <c r="Y128" i="9"/>
  <c r="X128" i="9" s="1"/>
  <c r="AA128" i="9"/>
  <c r="Z128" i="9" s="1"/>
  <c r="AC128" i="9"/>
  <c r="AB128" i="9" s="1"/>
  <c r="K160" i="9"/>
  <c r="J160" i="9" s="1"/>
  <c r="N160" i="9"/>
  <c r="M160" i="9" s="1"/>
  <c r="Q160" i="9"/>
  <c r="P160" i="9" s="1"/>
  <c r="AD145" i="9"/>
  <c r="AP145" i="9" s="1"/>
  <c r="L145" i="9"/>
  <c r="O145" i="9" s="1"/>
  <c r="R145" i="9" s="1"/>
  <c r="Q167" i="9"/>
  <c r="P167" i="9" s="1"/>
  <c r="AC166" i="9"/>
  <c r="AB166" i="9" s="1"/>
  <c r="W166" i="9"/>
  <c r="V166" i="9" s="1"/>
  <c r="Q161" i="9"/>
  <c r="P161" i="9" s="1"/>
  <c r="K153" i="9"/>
  <c r="J153" i="9" s="1"/>
  <c r="N153" i="9"/>
  <c r="M153" i="9" s="1"/>
  <c r="T152" i="9"/>
  <c r="S152" i="9" s="1"/>
  <c r="W146" i="9"/>
  <c r="V146" i="9" s="1"/>
  <c r="L141" i="9"/>
  <c r="O141" i="9" s="1"/>
  <c r="R141" i="9" s="1"/>
  <c r="T139" i="9"/>
  <c r="S139" i="9" s="1"/>
  <c r="Q145" i="9"/>
  <c r="P145" i="9" s="1"/>
  <c r="Y131" i="9"/>
  <c r="X131" i="9" s="1"/>
  <c r="W131" i="9"/>
  <c r="V131" i="9" s="1"/>
  <c r="N155" i="9"/>
  <c r="M155" i="9" s="1"/>
  <c r="Q155" i="9"/>
  <c r="P155" i="9" s="1"/>
  <c r="Y148" i="9"/>
  <c r="X148" i="9" s="1"/>
  <c r="AA148" i="9"/>
  <c r="Z148" i="9" s="1"/>
  <c r="W148" i="9"/>
  <c r="V148" i="9" s="1"/>
  <c r="Y144" i="9"/>
  <c r="X144" i="9" s="1"/>
  <c r="AA144" i="9"/>
  <c r="Z144" i="9" s="1"/>
  <c r="W144" i="9"/>
  <c r="V144" i="9" s="1"/>
  <c r="Q139" i="9"/>
  <c r="P139" i="9" s="1"/>
  <c r="Q132" i="9"/>
  <c r="P132" i="9" s="1"/>
  <c r="T132" i="9"/>
  <c r="S132" i="9" s="1"/>
  <c r="K132" i="9"/>
  <c r="J132" i="9" s="1"/>
  <c r="N145" i="9"/>
  <c r="M145" i="9" s="1"/>
  <c r="Y141" i="9"/>
  <c r="X141" i="9" s="1"/>
  <c r="AC141" i="9"/>
  <c r="AB141" i="9" s="1"/>
  <c r="L152" i="9"/>
  <c r="O152" i="9" s="1"/>
  <c r="R152" i="9" s="1"/>
  <c r="W168" i="9"/>
  <c r="V168" i="9" s="1"/>
  <c r="AC168" i="9"/>
  <c r="AB168" i="9" s="1"/>
  <c r="AC162" i="9"/>
  <c r="AB162" i="9" s="1"/>
  <c r="W162" i="9"/>
  <c r="V162" i="9" s="1"/>
  <c r="Q159" i="9"/>
  <c r="P159" i="9" s="1"/>
  <c r="T153" i="9"/>
  <c r="S153" i="9" s="1"/>
  <c r="K141" i="9"/>
  <c r="J141" i="9" s="1"/>
  <c r="N141" i="9"/>
  <c r="M141" i="9" s="1"/>
  <c r="Q141" i="9"/>
  <c r="P141" i="9" s="1"/>
  <c r="L136" i="9"/>
  <c r="O136" i="9" s="1"/>
  <c r="R136" i="9" s="1"/>
  <c r="AC131" i="9"/>
  <c r="AB131" i="9" s="1"/>
  <c r="AA131" i="9"/>
  <c r="Z131" i="9" s="1"/>
  <c r="Y132" i="9"/>
  <c r="X132" i="9" s="1"/>
  <c r="AA132" i="9"/>
  <c r="Z132" i="9" s="1"/>
  <c r="W158" i="9"/>
  <c r="V158" i="9" s="1"/>
  <c r="T157" i="9"/>
  <c r="S157" i="9" s="1"/>
  <c r="Y140" i="9"/>
  <c r="X140" i="9" s="1"/>
  <c r="AA140" i="9"/>
  <c r="Z140" i="9" s="1"/>
  <c r="W132" i="9"/>
  <c r="V132" i="9" s="1"/>
  <c r="Q157" i="9"/>
  <c r="P157" i="9" s="1"/>
  <c r="Y133" i="9"/>
  <c r="X133" i="9" s="1"/>
  <c r="AA133" i="9"/>
  <c r="Z133" i="9" s="1"/>
  <c r="L124" i="9"/>
  <c r="O124" i="9" s="1"/>
  <c r="R124" i="9" s="1"/>
  <c r="AD124" i="9"/>
  <c r="AP124" i="9" s="1"/>
  <c r="AD151" i="9"/>
  <c r="AP151" i="9" s="1"/>
  <c r="L137" i="9"/>
  <c r="O137" i="9" s="1"/>
  <c r="R137" i="9" s="1"/>
  <c r="L129" i="9"/>
  <c r="O129" i="9" s="1"/>
  <c r="R129" i="9" s="1"/>
  <c r="Q128" i="9"/>
  <c r="P128" i="9" s="1"/>
  <c r="AC124" i="9"/>
  <c r="AB124" i="9" s="1"/>
  <c r="Q124" i="9"/>
  <c r="P124" i="9" s="1"/>
  <c r="N123" i="9"/>
  <c r="M123" i="9" s="1"/>
  <c r="Y127" i="9"/>
  <c r="X127" i="9" s="1"/>
  <c r="Y123" i="9"/>
  <c r="X123" i="9" s="1"/>
  <c r="AA124" i="9"/>
  <c r="Z124" i="9" s="1"/>
  <c r="AC129" i="9"/>
  <c r="AB129" i="9" s="1"/>
  <c r="AC125" i="9"/>
  <c r="AB125" i="9" s="1"/>
  <c r="Y124" i="9"/>
  <c r="X124" i="9" s="1"/>
  <c r="AA129" i="9"/>
  <c r="Z129" i="9" s="1"/>
  <c r="AA125" i="9"/>
  <c r="Z125" i="9" s="1"/>
  <c r="Q122" i="9"/>
  <c r="P122" i="9" s="1"/>
  <c r="T122" i="9"/>
  <c r="S122" i="9" s="1"/>
  <c r="Q116" i="9"/>
  <c r="T116" i="9"/>
  <c r="S116" i="9" s="1"/>
  <c r="Q117" i="9"/>
  <c r="P117" i="9" s="1"/>
  <c r="T117" i="9"/>
  <c r="S117" i="9" s="1"/>
  <c r="Q118" i="9"/>
  <c r="P118" i="9" s="1"/>
  <c r="T118" i="9"/>
  <c r="S118" i="9" s="1"/>
  <c r="Q119" i="9"/>
  <c r="P119" i="9" s="1"/>
  <c r="T119" i="9"/>
  <c r="S119" i="9" s="1"/>
  <c r="Q120" i="9"/>
  <c r="P120" i="9" s="1"/>
  <c r="T120" i="9"/>
  <c r="S120" i="9" s="1"/>
  <c r="Q121" i="9"/>
  <c r="P121" i="9" s="1"/>
  <c r="T121" i="9"/>
  <c r="S121" i="9" s="1"/>
  <c r="P116" i="9"/>
  <c r="N116" i="9"/>
  <c r="M116" i="9" s="1"/>
  <c r="N117" i="9"/>
  <c r="M117" i="9" s="1"/>
  <c r="N118" i="9"/>
  <c r="M118" i="9" s="1"/>
  <c r="N119" i="9"/>
  <c r="M119" i="9" s="1"/>
  <c r="N120" i="9"/>
  <c r="M120" i="9" s="1"/>
  <c r="N121" i="9"/>
  <c r="M121" i="9" s="1"/>
  <c r="N122" i="9"/>
  <c r="M122" i="9" s="1"/>
  <c r="K118" i="9"/>
  <c r="J118" i="9" s="1"/>
  <c r="K119" i="9"/>
  <c r="J119" i="9" s="1"/>
  <c r="K120" i="9"/>
  <c r="J120" i="9" s="1"/>
  <c r="K121" i="9"/>
  <c r="J121" i="9" s="1"/>
  <c r="K122" i="9"/>
  <c r="J122" i="9" s="1"/>
  <c r="K116" i="9"/>
  <c r="K117" i="9"/>
  <c r="J117" i="9" s="1"/>
  <c r="AC11" i="9"/>
  <c r="AB11" i="9" s="1"/>
  <c r="AC14" i="9"/>
  <c r="AC15" i="9"/>
  <c r="AC16" i="9"/>
  <c r="AB16" i="9" s="1"/>
  <c r="AC17" i="9"/>
  <c r="AC18" i="9"/>
  <c r="AB18" i="9" s="1"/>
  <c r="AC19" i="9"/>
  <c r="AB19" i="9" s="1"/>
  <c r="AC20" i="9"/>
  <c r="AC21" i="9"/>
  <c r="AB21" i="9" s="1"/>
  <c r="AC22" i="9"/>
  <c r="AB22" i="9" s="1"/>
  <c r="AC26" i="9"/>
  <c r="AC27" i="9"/>
  <c r="AB27" i="9" s="1"/>
  <c r="AC28" i="9"/>
  <c r="AB28" i="9" s="1"/>
  <c r="AC29" i="9"/>
  <c r="AC31" i="9"/>
  <c r="AB31" i="9" s="1"/>
  <c r="AC32" i="9"/>
  <c r="AB32" i="9" s="1"/>
  <c r="AC33" i="9"/>
  <c r="AC34" i="9"/>
  <c r="AC35" i="9"/>
  <c r="AB35" i="9" s="1"/>
  <c r="AC36" i="9"/>
  <c r="AC37" i="9"/>
  <c r="AC38" i="9"/>
  <c r="AB38" i="9" s="1"/>
  <c r="AC39" i="9"/>
  <c r="AC40" i="9"/>
  <c r="AB40" i="9" s="1"/>
  <c r="AC43" i="9"/>
  <c r="AB43" i="9" s="1"/>
  <c r="AC44" i="9"/>
  <c r="AC45" i="9"/>
  <c r="AB45" i="9" s="1"/>
  <c r="AC48" i="9"/>
  <c r="AB48" i="9" s="1"/>
  <c r="AC49" i="9"/>
  <c r="AC50" i="9"/>
  <c r="AC51" i="9"/>
  <c r="AB51" i="9" s="1"/>
  <c r="AC52" i="9"/>
  <c r="AB52" i="9" s="1"/>
  <c r="AC53" i="9"/>
  <c r="AB53" i="9" s="1"/>
  <c r="AB14" i="9"/>
  <c r="AB15" i="9"/>
  <c r="AB17" i="9"/>
  <c r="AB20" i="9"/>
  <c r="AB26" i="9"/>
  <c r="AB29" i="9"/>
  <c r="AB33" i="9"/>
  <c r="AB34" i="9"/>
  <c r="AB36" i="9"/>
  <c r="AB37" i="9"/>
  <c r="AB39" i="9"/>
  <c r="AB44" i="9"/>
  <c r="AB49" i="9"/>
  <c r="AB50" i="9"/>
  <c r="AA11" i="9"/>
  <c r="AA14" i="9"/>
  <c r="Z14" i="9" s="1"/>
  <c r="AA15" i="9"/>
  <c r="Z15" i="9" s="1"/>
  <c r="AA16" i="9"/>
  <c r="Z16" i="9" s="1"/>
  <c r="AA17" i="9"/>
  <c r="Z17" i="9" s="1"/>
  <c r="AA18" i="9"/>
  <c r="Z18" i="9" s="1"/>
  <c r="AA19" i="9"/>
  <c r="Z19" i="9" s="1"/>
  <c r="AA20" i="9"/>
  <c r="AA21" i="9"/>
  <c r="Z21" i="9" s="1"/>
  <c r="AA22" i="9"/>
  <c r="Z22" i="9" s="1"/>
  <c r="AA26" i="9"/>
  <c r="AA27" i="9"/>
  <c r="Z27" i="9" s="1"/>
  <c r="AA28" i="9"/>
  <c r="Z28" i="9" s="1"/>
  <c r="AA29" i="9"/>
  <c r="Z29" i="9" s="1"/>
  <c r="AA31" i="9"/>
  <c r="AA32" i="9"/>
  <c r="AA33" i="9"/>
  <c r="Z33" i="9" s="1"/>
  <c r="AA34" i="9"/>
  <c r="Z34" i="9" s="1"/>
  <c r="AA35" i="9"/>
  <c r="Z35" i="9" s="1"/>
  <c r="AA36" i="9"/>
  <c r="Z36" i="9" s="1"/>
  <c r="AA37" i="9"/>
  <c r="AA38" i="9"/>
  <c r="Z38" i="9" s="1"/>
  <c r="AA39" i="9"/>
  <c r="AA40" i="9"/>
  <c r="Z40" i="9" s="1"/>
  <c r="AA43" i="9"/>
  <c r="Z43" i="9" s="1"/>
  <c r="AA44" i="9"/>
  <c r="Z44" i="9" s="1"/>
  <c r="AA45" i="9"/>
  <c r="AA48" i="9"/>
  <c r="Z48" i="9" s="1"/>
  <c r="AA49" i="9"/>
  <c r="Z49" i="9" s="1"/>
  <c r="AA50" i="9"/>
  <c r="AA51" i="9"/>
  <c r="Z51" i="9" s="1"/>
  <c r="AA52" i="9"/>
  <c r="Z52" i="9" s="1"/>
  <c r="AA53" i="9"/>
  <c r="Z53" i="9" s="1"/>
  <c r="Z11" i="9"/>
  <c r="Z20" i="9"/>
  <c r="Z26" i="9"/>
  <c r="Z31" i="9"/>
  <c r="Z32" i="9"/>
  <c r="Z37" i="9"/>
  <c r="Z39" i="9"/>
  <c r="Z45" i="9"/>
  <c r="Z50" i="9"/>
  <c r="Y11" i="9"/>
  <c r="X11" i="9" s="1"/>
  <c r="Y14" i="9"/>
  <c r="X14" i="9" s="1"/>
  <c r="Y15" i="9"/>
  <c r="X15" i="9" s="1"/>
  <c r="Y16" i="9"/>
  <c r="X16" i="9" s="1"/>
  <c r="Y17" i="9"/>
  <c r="X17" i="9" s="1"/>
  <c r="Y18" i="9"/>
  <c r="Y19" i="9"/>
  <c r="X19" i="9" s="1"/>
  <c r="Y20" i="9"/>
  <c r="Y21" i="9"/>
  <c r="X21" i="9" s="1"/>
  <c r="Y22" i="9"/>
  <c r="X22" i="9" s="1"/>
  <c r="Y26" i="9"/>
  <c r="X26" i="9" s="1"/>
  <c r="Y27" i="9"/>
  <c r="X27" i="9" s="1"/>
  <c r="Y28" i="9"/>
  <c r="X28" i="9" s="1"/>
  <c r="Y29" i="9"/>
  <c r="Y31" i="9"/>
  <c r="Y32" i="9"/>
  <c r="X32" i="9" s="1"/>
  <c r="Y33" i="9"/>
  <c r="X33" i="9" s="1"/>
  <c r="Y34" i="9"/>
  <c r="Y35" i="9"/>
  <c r="X35" i="9" s="1"/>
  <c r="Y36" i="9"/>
  <c r="X36" i="9" s="1"/>
  <c r="Y37" i="9"/>
  <c r="Y38" i="9"/>
  <c r="X38" i="9" s="1"/>
  <c r="Y39" i="9"/>
  <c r="X39" i="9" s="1"/>
  <c r="Y40" i="9"/>
  <c r="X40" i="9" s="1"/>
  <c r="Y43" i="9"/>
  <c r="X43" i="9" s="1"/>
  <c r="Y44" i="9"/>
  <c r="X44" i="9" s="1"/>
  <c r="Y45" i="9"/>
  <c r="Y48" i="9"/>
  <c r="X48" i="9" s="1"/>
  <c r="Y49" i="9"/>
  <c r="X49" i="9" s="1"/>
  <c r="Y50" i="9"/>
  <c r="X50" i="9" s="1"/>
  <c r="Y51" i="9"/>
  <c r="X51" i="9" s="1"/>
  <c r="Y52" i="9"/>
  <c r="X52" i="9" s="1"/>
  <c r="Y53" i="9"/>
  <c r="X18" i="9"/>
  <c r="X20" i="9"/>
  <c r="X29" i="9"/>
  <c r="X31" i="9"/>
  <c r="X34" i="9"/>
  <c r="X37" i="9"/>
  <c r="X45" i="9"/>
  <c r="X53" i="9"/>
  <c r="W11" i="9"/>
  <c r="V11" i="9" s="1"/>
  <c r="W14" i="9"/>
  <c r="V14" i="9" s="1"/>
  <c r="W15" i="9"/>
  <c r="V15" i="9" s="1"/>
  <c r="W16" i="9"/>
  <c r="V16" i="9" s="1"/>
  <c r="W17" i="9"/>
  <c r="W18" i="9"/>
  <c r="V18" i="9" s="1"/>
  <c r="W19" i="9"/>
  <c r="V19" i="9" s="1"/>
  <c r="W20" i="9"/>
  <c r="W21" i="9"/>
  <c r="W22" i="9"/>
  <c r="V22" i="9" s="1"/>
  <c r="W26" i="9"/>
  <c r="W27" i="9"/>
  <c r="V27" i="9" s="1"/>
  <c r="W28" i="9"/>
  <c r="V28" i="9" s="1"/>
  <c r="W29" i="9"/>
  <c r="V29" i="9" s="1"/>
  <c r="W31" i="9"/>
  <c r="V31" i="9" s="1"/>
  <c r="W32" i="9"/>
  <c r="V32" i="9" s="1"/>
  <c r="W33" i="9"/>
  <c r="W34" i="9"/>
  <c r="V34" i="9" s="1"/>
  <c r="W35" i="9"/>
  <c r="V35" i="9" s="1"/>
  <c r="W36" i="9"/>
  <c r="W37" i="9"/>
  <c r="V37" i="9" s="1"/>
  <c r="W38" i="9"/>
  <c r="V38" i="9" s="1"/>
  <c r="W39" i="9"/>
  <c r="W40" i="9"/>
  <c r="V40" i="9" s="1"/>
  <c r="W43" i="9"/>
  <c r="W44" i="9"/>
  <c r="V44" i="9" s="1"/>
  <c r="W45" i="9"/>
  <c r="V45" i="9" s="1"/>
  <c r="W48" i="9"/>
  <c r="V48" i="9" s="1"/>
  <c r="W49" i="9"/>
  <c r="W50" i="9"/>
  <c r="W51" i="9"/>
  <c r="V51" i="9" s="1"/>
  <c r="W52" i="9"/>
  <c r="V52" i="9" s="1"/>
  <c r="W53" i="9"/>
  <c r="V53" i="9" s="1"/>
  <c r="V17" i="9"/>
  <c r="V20" i="9"/>
  <c r="V21" i="9"/>
  <c r="V26" i="9"/>
  <c r="V33" i="9"/>
  <c r="V36" i="9"/>
  <c r="V39" i="9"/>
  <c r="V43" i="9"/>
  <c r="V49" i="9"/>
  <c r="V50" i="9"/>
  <c r="T5" i="9"/>
  <c r="S5" i="9" s="1"/>
  <c r="T6" i="9"/>
  <c r="S6" i="9" s="1"/>
  <c r="T7" i="9"/>
  <c r="S7" i="9" s="1"/>
  <c r="T8" i="9"/>
  <c r="S8" i="9" s="1"/>
  <c r="T9" i="9"/>
  <c r="S9" i="9" s="1"/>
  <c r="T10" i="9"/>
  <c r="S10" i="9" s="1"/>
  <c r="T12" i="9"/>
  <c r="T13" i="9"/>
  <c r="T23" i="9"/>
  <c r="S23" i="9" s="1"/>
  <c r="T41" i="9"/>
  <c r="S41" i="9" s="1"/>
  <c r="T42" i="9"/>
  <c r="S42" i="9" s="1"/>
  <c r="T54" i="9"/>
  <c r="T55" i="9"/>
  <c r="S55" i="9" s="1"/>
  <c r="T56" i="9"/>
  <c r="S56" i="9" s="1"/>
  <c r="T57" i="9"/>
  <c r="S57" i="9" s="1"/>
  <c r="T58" i="9"/>
  <c r="S58" i="9" s="1"/>
  <c r="T59" i="9"/>
  <c r="S59" i="9" s="1"/>
  <c r="T62" i="9"/>
  <c r="T64" i="9"/>
  <c r="S64" i="9" s="1"/>
  <c r="T65" i="9"/>
  <c r="T67" i="9"/>
  <c r="S67" i="9" s="1"/>
  <c r="T68" i="9"/>
  <c r="S68" i="9" s="1"/>
  <c r="T69" i="9"/>
  <c r="S69" i="9" s="1"/>
  <c r="T70" i="9"/>
  <c r="T71" i="9"/>
  <c r="S71" i="9" s="1"/>
  <c r="T72" i="9"/>
  <c r="S72" i="9" s="1"/>
  <c r="T73" i="9"/>
  <c r="S73" i="9" s="1"/>
  <c r="T74" i="9"/>
  <c r="S74" i="9" s="1"/>
  <c r="T75" i="9"/>
  <c r="S75" i="9" s="1"/>
  <c r="T76" i="9"/>
  <c r="S76" i="9" s="1"/>
  <c r="T77" i="9"/>
  <c r="T78" i="9"/>
  <c r="S78" i="9" s="1"/>
  <c r="T79" i="9"/>
  <c r="T80" i="9"/>
  <c r="S80" i="9" s="1"/>
  <c r="T81" i="9"/>
  <c r="S81" i="9" s="1"/>
  <c r="T82" i="9"/>
  <c r="T83" i="9"/>
  <c r="S83" i="9" s="1"/>
  <c r="T84" i="9"/>
  <c r="S84" i="9" s="1"/>
  <c r="T85" i="9"/>
  <c r="S85" i="9" s="1"/>
  <c r="T86" i="9"/>
  <c r="S86" i="9" s="1"/>
  <c r="T87" i="9"/>
  <c r="S87" i="9" s="1"/>
  <c r="T88" i="9"/>
  <c r="S88" i="9" s="1"/>
  <c r="T89" i="9"/>
  <c r="T90" i="9"/>
  <c r="T91" i="9"/>
  <c r="S91" i="9" s="1"/>
  <c r="T92" i="9"/>
  <c r="S92" i="9" s="1"/>
  <c r="T93" i="9"/>
  <c r="S93" i="9" s="1"/>
  <c r="T94" i="9"/>
  <c r="T95" i="9"/>
  <c r="S95" i="9" s="1"/>
  <c r="T96" i="9"/>
  <c r="T97" i="9"/>
  <c r="S97" i="9" s="1"/>
  <c r="T98" i="9"/>
  <c r="S98" i="9" s="1"/>
  <c r="T99" i="9"/>
  <c r="S99" i="9" s="1"/>
  <c r="T100" i="9"/>
  <c r="S100" i="9" s="1"/>
  <c r="T101" i="9"/>
  <c r="T102" i="9"/>
  <c r="S102" i="9" s="1"/>
  <c r="T103" i="9"/>
  <c r="S103" i="9" s="1"/>
  <c r="T104" i="9"/>
  <c r="S104" i="9" s="1"/>
  <c r="T105" i="9"/>
  <c r="S105" i="9" s="1"/>
  <c r="T106" i="9"/>
  <c r="T107" i="9"/>
  <c r="S107" i="9" s="1"/>
  <c r="T108" i="9"/>
  <c r="T109" i="9"/>
  <c r="S109" i="9" s="1"/>
  <c r="T110" i="9"/>
  <c r="S110" i="9" s="1"/>
  <c r="T111" i="9"/>
  <c r="S111" i="9" s="1"/>
  <c r="T112" i="9"/>
  <c r="S112" i="9" s="1"/>
  <c r="T113" i="9"/>
  <c r="T114" i="9"/>
  <c r="S12" i="9"/>
  <c r="S13" i="9"/>
  <c r="S54" i="9"/>
  <c r="S62" i="9"/>
  <c r="S65" i="9"/>
  <c r="S70" i="9"/>
  <c r="S77" i="9"/>
  <c r="S79" i="9"/>
  <c r="S82" i="9"/>
  <c r="S89" i="9"/>
  <c r="S90" i="9"/>
  <c r="S94" i="9"/>
  <c r="S96" i="9"/>
  <c r="S101" i="9"/>
  <c r="S106" i="9"/>
  <c r="S108" i="9"/>
  <c r="S113" i="9"/>
  <c r="S114" i="9"/>
  <c r="Q5" i="9"/>
  <c r="P5" i="9" s="1"/>
  <c r="Q6" i="9"/>
  <c r="Q7" i="9"/>
  <c r="P7" i="9" s="1"/>
  <c r="Q8" i="9"/>
  <c r="Q9" i="9"/>
  <c r="Q10" i="9"/>
  <c r="Q12" i="9"/>
  <c r="P12" i="9" s="1"/>
  <c r="Q13" i="9"/>
  <c r="P13" i="9" s="1"/>
  <c r="Q23" i="9"/>
  <c r="P23" i="9" s="1"/>
  <c r="Q41" i="9"/>
  <c r="P41" i="9" s="1"/>
  <c r="Q42" i="9"/>
  <c r="Q54" i="9"/>
  <c r="P54" i="9" s="1"/>
  <c r="Q55" i="9"/>
  <c r="P55" i="9" s="1"/>
  <c r="Q56" i="9"/>
  <c r="Q57" i="9"/>
  <c r="P57" i="9" s="1"/>
  <c r="Q58" i="9"/>
  <c r="Q59" i="9"/>
  <c r="Q62" i="9"/>
  <c r="P62" i="9" s="1"/>
  <c r="Q64" i="9"/>
  <c r="P64" i="9" s="1"/>
  <c r="Q65" i="9"/>
  <c r="P65" i="9" s="1"/>
  <c r="Q67" i="9"/>
  <c r="Q68" i="9"/>
  <c r="P68" i="9" s="1"/>
  <c r="Q69" i="9"/>
  <c r="P69" i="9" s="1"/>
  <c r="Q70" i="9"/>
  <c r="P70" i="9" s="1"/>
  <c r="Q71" i="9"/>
  <c r="P71" i="9" s="1"/>
  <c r="Q72" i="9"/>
  <c r="P72" i="9" s="1"/>
  <c r="Q73" i="9"/>
  <c r="Q74" i="9"/>
  <c r="P74" i="9" s="1"/>
  <c r="Q75" i="9"/>
  <c r="P75" i="9" s="1"/>
  <c r="Q76" i="9"/>
  <c r="P76" i="9" s="1"/>
  <c r="Q77" i="9"/>
  <c r="Q78" i="9"/>
  <c r="P78" i="9" s="1"/>
  <c r="Q79" i="9"/>
  <c r="P79" i="9" s="1"/>
  <c r="Q80" i="9"/>
  <c r="P80" i="9" s="1"/>
  <c r="Q81" i="9"/>
  <c r="Q82" i="9"/>
  <c r="P82" i="9" s="1"/>
  <c r="Q83" i="9"/>
  <c r="P83" i="9" s="1"/>
  <c r="Q84" i="9"/>
  <c r="P84" i="9" s="1"/>
  <c r="Q85" i="9"/>
  <c r="P85" i="9" s="1"/>
  <c r="Q86" i="9"/>
  <c r="P86" i="9" s="1"/>
  <c r="Q87" i="9"/>
  <c r="P87" i="9" s="1"/>
  <c r="Q88" i="9"/>
  <c r="P88" i="9" s="1"/>
  <c r="Q89" i="9"/>
  <c r="P89" i="9" s="1"/>
  <c r="Q90" i="9"/>
  <c r="P90" i="9" s="1"/>
  <c r="Q91" i="9"/>
  <c r="Q92" i="9"/>
  <c r="P92" i="9" s="1"/>
  <c r="Q93" i="9"/>
  <c r="Q94" i="9"/>
  <c r="P94" i="9" s="1"/>
  <c r="Q95" i="9"/>
  <c r="P95" i="9" s="1"/>
  <c r="Q96" i="9"/>
  <c r="P96" i="9" s="1"/>
  <c r="Q97" i="9"/>
  <c r="P97" i="9" s="1"/>
  <c r="Q98" i="9"/>
  <c r="P98" i="9" s="1"/>
  <c r="Q99" i="9"/>
  <c r="P99" i="9" s="1"/>
  <c r="Q100" i="9"/>
  <c r="P100" i="9" s="1"/>
  <c r="Q101" i="9"/>
  <c r="P101" i="9" s="1"/>
  <c r="Q102" i="9"/>
  <c r="P102" i="9" s="1"/>
  <c r="Q103" i="9"/>
  <c r="Q104" i="9"/>
  <c r="P104" i="9" s="1"/>
  <c r="Q105" i="9"/>
  <c r="Q106" i="9"/>
  <c r="Q107" i="9"/>
  <c r="P107" i="9" s="1"/>
  <c r="Q108" i="9"/>
  <c r="P108" i="9" s="1"/>
  <c r="Q109" i="9"/>
  <c r="P109" i="9" s="1"/>
  <c r="Q110" i="9"/>
  <c r="P110" i="9" s="1"/>
  <c r="Q111" i="9"/>
  <c r="P111" i="9" s="1"/>
  <c r="Q112" i="9"/>
  <c r="P112" i="9" s="1"/>
  <c r="Q113" i="9"/>
  <c r="P113" i="9" s="1"/>
  <c r="Q114" i="9"/>
  <c r="P114" i="9" s="1"/>
  <c r="P6" i="9"/>
  <c r="P8" i="9"/>
  <c r="P9" i="9"/>
  <c r="P10" i="9"/>
  <c r="P42" i="9"/>
  <c r="P56" i="9"/>
  <c r="P58" i="9"/>
  <c r="P59" i="9"/>
  <c r="P67" i="9"/>
  <c r="P73" i="9"/>
  <c r="P77" i="9"/>
  <c r="P81" i="9"/>
  <c r="P91" i="9"/>
  <c r="P93" i="9"/>
  <c r="P103" i="9"/>
  <c r="P105" i="9"/>
  <c r="P106" i="9"/>
  <c r="N5" i="9"/>
  <c r="M5" i="9" s="1"/>
  <c r="N6" i="9"/>
  <c r="N7" i="9"/>
  <c r="N8" i="9"/>
  <c r="M8" i="9" s="1"/>
  <c r="N9" i="9"/>
  <c r="M9" i="9" s="1"/>
  <c r="N10" i="9"/>
  <c r="N12" i="9"/>
  <c r="N13" i="9"/>
  <c r="M13" i="9" s="1"/>
  <c r="N23" i="9"/>
  <c r="M23" i="9" s="1"/>
  <c r="N41" i="9"/>
  <c r="M41" i="9" s="1"/>
  <c r="N42" i="9"/>
  <c r="M42" i="9" s="1"/>
  <c r="N54" i="9"/>
  <c r="N55" i="9"/>
  <c r="M55" i="9" s="1"/>
  <c r="N56" i="9"/>
  <c r="N57" i="9"/>
  <c r="M57" i="9" s="1"/>
  <c r="N58" i="9"/>
  <c r="M58" i="9" s="1"/>
  <c r="N59" i="9"/>
  <c r="M59" i="9" s="1"/>
  <c r="N62" i="9"/>
  <c r="M62" i="9" s="1"/>
  <c r="N64" i="9"/>
  <c r="M64" i="9" s="1"/>
  <c r="N65" i="9"/>
  <c r="N67" i="9"/>
  <c r="M67" i="9" s="1"/>
  <c r="N68" i="9"/>
  <c r="M68" i="9" s="1"/>
  <c r="N69" i="9"/>
  <c r="M69" i="9" s="1"/>
  <c r="N70" i="9"/>
  <c r="N71" i="9"/>
  <c r="M71" i="9" s="1"/>
  <c r="N72" i="9"/>
  <c r="N73" i="9"/>
  <c r="N74" i="9"/>
  <c r="M74" i="9" s="1"/>
  <c r="N75" i="9"/>
  <c r="M75" i="9" s="1"/>
  <c r="N76" i="9"/>
  <c r="M76" i="9" s="1"/>
  <c r="N77" i="9"/>
  <c r="N78" i="9"/>
  <c r="M78" i="9" s="1"/>
  <c r="N79" i="9"/>
  <c r="M79" i="9" s="1"/>
  <c r="N80" i="9"/>
  <c r="M80" i="9" s="1"/>
  <c r="N81" i="9"/>
  <c r="M81" i="9" s="1"/>
  <c r="N82" i="9"/>
  <c r="N83" i="9"/>
  <c r="M83" i="9" s="1"/>
  <c r="N84" i="9"/>
  <c r="N85" i="9"/>
  <c r="M85" i="9" s="1"/>
  <c r="N86" i="9"/>
  <c r="M86" i="9" s="1"/>
  <c r="N87" i="9"/>
  <c r="M87" i="9" s="1"/>
  <c r="N88" i="9"/>
  <c r="M88" i="9" s="1"/>
  <c r="N89" i="9"/>
  <c r="N90" i="9"/>
  <c r="N91" i="9"/>
  <c r="N92" i="9"/>
  <c r="M92" i="9" s="1"/>
  <c r="N93" i="9"/>
  <c r="N94" i="9"/>
  <c r="M94" i="9" s="1"/>
  <c r="N95" i="9"/>
  <c r="M95" i="9" s="1"/>
  <c r="N96" i="9"/>
  <c r="N97" i="9"/>
  <c r="N98" i="9"/>
  <c r="M98" i="9" s="1"/>
  <c r="N99" i="9"/>
  <c r="M99" i="9" s="1"/>
  <c r="N100" i="9"/>
  <c r="M100" i="9" s="1"/>
  <c r="N101" i="9"/>
  <c r="N102" i="9"/>
  <c r="M102" i="9" s="1"/>
  <c r="N103" i="9"/>
  <c r="M103" i="9" s="1"/>
  <c r="N104" i="9"/>
  <c r="M104" i="9" s="1"/>
  <c r="N105" i="9"/>
  <c r="M105" i="9" s="1"/>
  <c r="N106" i="9"/>
  <c r="M106" i="9" s="1"/>
  <c r="N107" i="9"/>
  <c r="M107" i="9" s="1"/>
  <c r="N108" i="9"/>
  <c r="N109" i="9"/>
  <c r="N110" i="9"/>
  <c r="M110" i="9" s="1"/>
  <c r="N111" i="9"/>
  <c r="M111" i="9" s="1"/>
  <c r="N112" i="9"/>
  <c r="M112" i="9" s="1"/>
  <c r="N113" i="9"/>
  <c r="N114" i="9"/>
  <c r="M114" i="9" s="1"/>
  <c r="M6" i="9"/>
  <c r="M7" i="9"/>
  <c r="M10" i="9"/>
  <c r="M12" i="9"/>
  <c r="M54" i="9"/>
  <c r="M56" i="9"/>
  <c r="M65" i="9"/>
  <c r="M70" i="9"/>
  <c r="M72" i="9"/>
  <c r="M73" i="9"/>
  <c r="M77" i="9"/>
  <c r="M82" i="9"/>
  <c r="M84" i="9"/>
  <c r="M89" i="9"/>
  <c r="M90" i="9"/>
  <c r="M91" i="9"/>
  <c r="M93" i="9"/>
  <c r="M96" i="9"/>
  <c r="M97" i="9"/>
  <c r="M101" i="9"/>
  <c r="M108" i="9"/>
  <c r="M109" i="9"/>
  <c r="M113" i="9"/>
  <c r="K5" i="9"/>
  <c r="J5" i="9" s="1"/>
  <c r="K6" i="9"/>
  <c r="K7" i="9"/>
  <c r="K8" i="9"/>
  <c r="J8" i="9" s="1"/>
  <c r="K9" i="9"/>
  <c r="J9" i="9" s="1"/>
  <c r="K10" i="9"/>
  <c r="J10" i="9" s="1"/>
  <c r="K12" i="9"/>
  <c r="K13" i="9"/>
  <c r="J13" i="9" s="1"/>
  <c r="K23" i="9"/>
  <c r="J23" i="9" s="1"/>
  <c r="K41" i="9"/>
  <c r="J41" i="9" s="1"/>
  <c r="K42" i="9"/>
  <c r="J42" i="9" s="1"/>
  <c r="K54" i="9"/>
  <c r="K55" i="9"/>
  <c r="K56" i="9"/>
  <c r="K57" i="9"/>
  <c r="K58" i="9"/>
  <c r="J58" i="9" s="1"/>
  <c r="K59" i="9"/>
  <c r="J59" i="9" s="1"/>
  <c r="K62" i="9"/>
  <c r="J62" i="9" s="1"/>
  <c r="K64" i="9"/>
  <c r="J64" i="9" s="1"/>
  <c r="K65" i="9"/>
  <c r="J65" i="9" s="1"/>
  <c r="K67" i="9"/>
  <c r="J67" i="9" s="1"/>
  <c r="K68" i="9"/>
  <c r="K69" i="9"/>
  <c r="J69" i="9" s="1"/>
  <c r="K70" i="9"/>
  <c r="K71" i="9"/>
  <c r="J71" i="9" s="1"/>
  <c r="K72" i="9"/>
  <c r="K73" i="9"/>
  <c r="K74" i="9"/>
  <c r="J74" i="9" s="1"/>
  <c r="K75" i="9"/>
  <c r="J75" i="9" s="1"/>
  <c r="K76" i="9"/>
  <c r="J76" i="9" s="1"/>
  <c r="K77" i="9"/>
  <c r="K78" i="9"/>
  <c r="J78" i="9" s="1"/>
  <c r="K79" i="9"/>
  <c r="J79" i="9" s="1"/>
  <c r="K80" i="9"/>
  <c r="J80" i="9" s="1"/>
  <c r="K81" i="9"/>
  <c r="J81" i="9" s="1"/>
  <c r="K82" i="9"/>
  <c r="K83" i="9"/>
  <c r="J83" i="9" s="1"/>
  <c r="K84" i="9"/>
  <c r="K85" i="9"/>
  <c r="K86" i="9"/>
  <c r="J86" i="9" s="1"/>
  <c r="K87" i="9"/>
  <c r="K88" i="9"/>
  <c r="J88" i="9" s="1"/>
  <c r="K89" i="9"/>
  <c r="K90" i="9"/>
  <c r="J90" i="9" s="1"/>
  <c r="K91" i="9"/>
  <c r="J91" i="9" s="1"/>
  <c r="K92" i="9"/>
  <c r="J92" i="9" s="1"/>
  <c r="K93" i="9"/>
  <c r="J93" i="9" s="1"/>
  <c r="K94" i="9"/>
  <c r="K95" i="9"/>
  <c r="J95" i="9" s="1"/>
  <c r="K96" i="9"/>
  <c r="J96" i="9" s="1"/>
  <c r="K97" i="9"/>
  <c r="K98" i="9"/>
  <c r="J98" i="9" s="1"/>
  <c r="K99" i="9"/>
  <c r="K100" i="9"/>
  <c r="J100" i="9" s="1"/>
  <c r="K101" i="9"/>
  <c r="K102" i="9"/>
  <c r="J102" i="9" s="1"/>
  <c r="K103" i="9"/>
  <c r="J103" i="9" s="1"/>
  <c r="K104" i="9"/>
  <c r="J104" i="9" s="1"/>
  <c r="K105" i="9"/>
  <c r="J105" i="9" s="1"/>
  <c r="K106" i="9"/>
  <c r="K107" i="9"/>
  <c r="J107" i="9" s="1"/>
  <c r="K108" i="9"/>
  <c r="K109" i="9"/>
  <c r="K110" i="9"/>
  <c r="J110" i="9" s="1"/>
  <c r="K111" i="9"/>
  <c r="J111" i="9" s="1"/>
  <c r="K112" i="9"/>
  <c r="J112" i="9" s="1"/>
  <c r="K113" i="9"/>
  <c r="K114" i="9"/>
  <c r="J114" i="9" s="1"/>
  <c r="J6" i="9"/>
  <c r="J7" i="9"/>
  <c r="J12" i="9"/>
  <c r="J54" i="9"/>
  <c r="J55" i="9"/>
  <c r="J56" i="9"/>
  <c r="J57" i="9"/>
  <c r="J68" i="9"/>
  <c r="J70" i="9"/>
  <c r="J72" i="9"/>
  <c r="J73" i="9"/>
  <c r="J77" i="9"/>
  <c r="J82" i="9"/>
  <c r="J84" i="9"/>
  <c r="J85" i="9"/>
  <c r="J87" i="9"/>
  <c r="J89" i="9"/>
  <c r="J94" i="9"/>
  <c r="J97" i="9"/>
  <c r="J99" i="9"/>
  <c r="J101" i="9"/>
  <c r="J106" i="9"/>
  <c r="J108" i="9"/>
  <c r="J109" i="9"/>
  <c r="J113" i="9"/>
  <c r="J116" i="9"/>
  <c r="C122" i="9"/>
  <c r="C121" i="9"/>
  <c r="C120" i="9"/>
  <c r="C119" i="9"/>
  <c r="C118" i="9"/>
  <c r="C117" i="9"/>
  <c r="C116" i="9"/>
  <c r="Y13" i="9"/>
  <c r="X13" i="9" s="1"/>
  <c r="AC30" i="9"/>
  <c r="AB30" i="9" s="1"/>
  <c r="Y41" i="9"/>
  <c r="X41" i="9" s="1"/>
  <c r="W42" i="9"/>
  <c r="V42" i="9" s="1"/>
  <c r="W54" i="9"/>
  <c r="V54" i="9" s="1"/>
  <c r="W55" i="9"/>
  <c r="V55" i="9" s="1"/>
  <c r="Y57" i="9"/>
  <c r="X57" i="9" s="1"/>
  <c r="W58" i="9"/>
  <c r="V58" i="9" s="1"/>
  <c r="AA61" i="9"/>
  <c r="Z61" i="9" s="1"/>
  <c r="AC62" i="9"/>
  <c r="AB62" i="9" s="1"/>
  <c r="W66" i="9"/>
  <c r="V66" i="9" s="1"/>
  <c r="Y67" i="9"/>
  <c r="X67" i="9" s="1"/>
  <c r="AC69" i="9"/>
  <c r="AB69" i="9" s="1"/>
  <c r="W71" i="9"/>
  <c r="V71" i="9" s="1"/>
  <c r="Y72" i="9"/>
  <c r="X72" i="9" s="1"/>
  <c r="W73" i="9"/>
  <c r="V73" i="9" s="1"/>
  <c r="W74" i="9"/>
  <c r="V74" i="9" s="1"/>
  <c r="AA76" i="9"/>
  <c r="Z76" i="9" s="1"/>
  <c r="AC81" i="9"/>
  <c r="AB81" i="9" s="1"/>
  <c r="AC84" i="9"/>
  <c r="AB84" i="9" s="1"/>
  <c r="W85" i="9"/>
  <c r="V85" i="9" s="1"/>
  <c r="W86" i="9"/>
  <c r="V86" i="9" s="1"/>
  <c r="W87" i="9"/>
  <c r="V87" i="9" s="1"/>
  <c r="AA88" i="9"/>
  <c r="Z88" i="9" s="1"/>
  <c r="W89" i="9"/>
  <c r="V89" i="9" s="1"/>
  <c r="W90" i="9"/>
  <c r="V90" i="9" s="1"/>
  <c r="AA97" i="9"/>
  <c r="Z97" i="9" s="1"/>
  <c r="W101" i="9"/>
  <c r="V101" i="9" s="1"/>
  <c r="W105" i="9"/>
  <c r="V105" i="9" s="1"/>
  <c r="AA107" i="9"/>
  <c r="Z107" i="9" s="1"/>
  <c r="Y108" i="9"/>
  <c r="X108" i="9" s="1"/>
  <c r="Y110" i="9"/>
  <c r="X110" i="9" s="1"/>
  <c r="Y111" i="9"/>
  <c r="X111" i="9" s="1"/>
  <c r="AA7" i="9"/>
  <c r="Z7" i="9" s="1"/>
  <c r="K115" i="9"/>
  <c r="J115" i="9" s="1"/>
  <c r="T66" i="9"/>
  <c r="S66" i="9" s="1"/>
  <c r="N63" i="9"/>
  <c r="M63" i="9" s="1"/>
  <c r="N61" i="9"/>
  <c r="M61" i="9" s="1"/>
  <c r="Q60" i="9"/>
  <c r="P60" i="9" s="1"/>
  <c r="Q53" i="9"/>
  <c r="P53" i="9" s="1"/>
  <c r="N52" i="9"/>
  <c r="M52" i="9" s="1"/>
  <c r="Q51" i="9"/>
  <c r="P51" i="9" s="1"/>
  <c r="Q50" i="9"/>
  <c r="P50" i="9" s="1"/>
  <c r="N49" i="9"/>
  <c r="M49" i="9" s="1"/>
  <c r="Q48" i="9"/>
  <c r="P48" i="9" s="1"/>
  <c r="N47" i="9"/>
  <c r="M47" i="9" s="1"/>
  <c r="T46" i="9"/>
  <c r="S46" i="9" s="1"/>
  <c r="N45" i="9"/>
  <c r="M45" i="9" s="1"/>
  <c r="Q43" i="9"/>
  <c r="P43" i="9" s="1"/>
  <c r="T40" i="9"/>
  <c r="S40" i="9" s="1"/>
  <c r="N39" i="9"/>
  <c r="M39" i="9" s="1"/>
  <c r="T38" i="9"/>
  <c r="S38" i="9" s="1"/>
  <c r="N37" i="9"/>
  <c r="M37" i="9" s="1"/>
  <c r="Q36" i="9"/>
  <c r="P36" i="9" s="1"/>
  <c r="Q35" i="9"/>
  <c r="P35" i="9" s="1"/>
  <c r="T34" i="9"/>
  <c r="S34" i="9" s="1"/>
  <c r="N33" i="9"/>
  <c r="M33" i="9" s="1"/>
  <c r="K32" i="9"/>
  <c r="J32" i="9" s="1"/>
  <c r="Q31" i="9"/>
  <c r="P31" i="9" s="1"/>
  <c r="T30" i="9"/>
  <c r="S30" i="9" s="1"/>
  <c r="Q29" i="9"/>
  <c r="P29" i="9" s="1"/>
  <c r="T28" i="9"/>
  <c r="S28" i="9" s="1"/>
  <c r="T26" i="9"/>
  <c r="S26" i="9" s="1"/>
  <c r="N25" i="9"/>
  <c r="M25" i="9" s="1"/>
  <c r="N24" i="9"/>
  <c r="M24" i="9" s="1"/>
  <c r="T22" i="9"/>
  <c r="S22" i="9" s="1"/>
  <c r="N21" i="9"/>
  <c r="M21" i="9" s="1"/>
  <c r="T20" i="9"/>
  <c r="S20" i="9" s="1"/>
  <c r="Q19" i="9"/>
  <c r="P19" i="9" s="1"/>
  <c r="N18" i="9"/>
  <c r="M18" i="9" s="1"/>
  <c r="T16" i="9"/>
  <c r="S16" i="9" s="1"/>
  <c r="Q15" i="9"/>
  <c r="P15" i="9" s="1"/>
  <c r="T11" i="9"/>
  <c r="S11" i="9" s="1"/>
  <c r="U122" i="9"/>
  <c r="U121" i="9"/>
  <c r="L121" i="9" s="1"/>
  <c r="O121" i="9" s="1"/>
  <c r="R121" i="9" s="1"/>
  <c r="U120" i="9"/>
  <c r="U119" i="9"/>
  <c r="U118" i="9"/>
  <c r="U117" i="9"/>
  <c r="U116" i="9"/>
  <c r="U115" i="9"/>
  <c r="AD115" i="9" s="1"/>
  <c r="AP115" i="9" s="1"/>
  <c r="U114" i="9"/>
  <c r="U113" i="9"/>
  <c r="AD113" i="9" s="1"/>
  <c r="AP113" i="9" s="1"/>
  <c r="U112" i="9"/>
  <c r="U111" i="9"/>
  <c r="L111" i="9" s="1"/>
  <c r="O111" i="9" s="1"/>
  <c r="R111" i="9" s="1"/>
  <c r="U110" i="9"/>
  <c r="AD110" i="9" s="1"/>
  <c r="AP110" i="9" s="1"/>
  <c r="U109" i="9"/>
  <c r="U108" i="9"/>
  <c r="AD108" i="9" s="1"/>
  <c r="AP108" i="9" s="1"/>
  <c r="U107" i="9"/>
  <c r="U106" i="9"/>
  <c r="L106" i="9" s="1"/>
  <c r="O106" i="9" s="1"/>
  <c r="R106" i="9" s="1"/>
  <c r="U105" i="9"/>
  <c r="U104" i="9"/>
  <c r="U103" i="9"/>
  <c r="U102" i="9"/>
  <c r="U101" i="9"/>
  <c r="U100" i="9"/>
  <c r="U99" i="9"/>
  <c r="AD99" i="9" s="1"/>
  <c r="AP99" i="9" s="1"/>
  <c r="U98" i="9"/>
  <c r="AD98" i="9" s="1"/>
  <c r="AP98" i="9" s="1"/>
  <c r="U97" i="9"/>
  <c r="U96" i="9"/>
  <c r="AD96" i="9" s="1"/>
  <c r="AP96" i="9" s="1"/>
  <c r="U95" i="9"/>
  <c r="U94" i="9"/>
  <c r="U93" i="9"/>
  <c r="AD93" i="9" s="1"/>
  <c r="AP93" i="9" s="1"/>
  <c r="U92" i="9"/>
  <c r="U91" i="9"/>
  <c r="AD91" i="9" s="1"/>
  <c r="AP91" i="9" s="1"/>
  <c r="U90" i="9"/>
  <c r="U89" i="9"/>
  <c r="U88" i="9"/>
  <c r="U87" i="9"/>
  <c r="AD87" i="9" s="1"/>
  <c r="AP87" i="9" s="1"/>
  <c r="U86" i="9"/>
  <c r="U85" i="9"/>
  <c r="U84" i="9"/>
  <c r="U83" i="9"/>
  <c r="AD83" i="9" s="1"/>
  <c r="AP83" i="9" s="1"/>
  <c r="U82" i="9"/>
  <c r="U81" i="9"/>
  <c r="AD81" i="9" s="1"/>
  <c r="AP81" i="9" s="1"/>
  <c r="U80" i="9"/>
  <c r="U79" i="9"/>
  <c r="AD79" i="9" s="1"/>
  <c r="AP79" i="9" s="1"/>
  <c r="U78" i="9"/>
  <c r="U77" i="9"/>
  <c r="AD77" i="9" s="1"/>
  <c r="AP77" i="9" s="1"/>
  <c r="U76" i="9"/>
  <c r="U75" i="9"/>
  <c r="U74" i="9"/>
  <c r="AD74" i="9" s="1"/>
  <c r="AP74" i="9" s="1"/>
  <c r="U73" i="9"/>
  <c r="U72" i="9"/>
  <c r="U71" i="9"/>
  <c r="U70" i="9"/>
  <c r="U69" i="9"/>
  <c r="U68" i="9"/>
  <c r="U67" i="9"/>
  <c r="U66" i="9"/>
  <c r="AD66" i="9" s="1"/>
  <c r="AP66" i="9" s="1"/>
  <c r="U65" i="9"/>
  <c r="AD65" i="9" s="1"/>
  <c r="AP65" i="9" s="1"/>
  <c r="U64" i="9"/>
  <c r="U63" i="9"/>
  <c r="L63" i="9" s="1"/>
  <c r="O63" i="9" s="1"/>
  <c r="R63" i="9" s="1"/>
  <c r="U62" i="9"/>
  <c r="AD62" i="9" s="1"/>
  <c r="AP62" i="9" s="1"/>
  <c r="U61" i="9"/>
  <c r="U60" i="9"/>
  <c r="AD60" i="9" s="1"/>
  <c r="AP60" i="9" s="1"/>
  <c r="U59" i="9"/>
  <c r="L59" i="9" s="1"/>
  <c r="O59" i="9" s="1"/>
  <c r="R59" i="9" s="1"/>
  <c r="U58" i="9"/>
  <c r="U57" i="9"/>
  <c r="AD57" i="9" s="1"/>
  <c r="AP57" i="9" s="1"/>
  <c r="U56" i="9"/>
  <c r="U55" i="9"/>
  <c r="U54" i="9"/>
  <c r="U53" i="9"/>
  <c r="U52" i="9"/>
  <c r="U51" i="9"/>
  <c r="AD51" i="9" s="1"/>
  <c r="AP51" i="9" s="1"/>
  <c r="U50" i="9"/>
  <c r="AD50" i="9" s="1"/>
  <c r="AP50" i="9" s="1"/>
  <c r="U49" i="9"/>
  <c r="U48" i="9"/>
  <c r="U47" i="9"/>
  <c r="AD47" i="9" s="1"/>
  <c r="AP47" i="9" s="1"/>
  <c r="U46" i="9"/>
  <c r="U45" i="9"/>
  <c r="AD45" i="9" s="1"/>
  <c r="AP45" i="9" s="1"/>
  <c r="U44" i="9"/>
  <c r="U43" i="9"/>
  <c r="AD43" i="9" s="1"/>
  <c r="AP43" i="9" s="1"/>
  <c r="U42" i="9"/>
  <c r="AD42" i="9" s="1"/>
  <c r="AP42" i="9" s="1"/>
  <c r="U41" i="9"/>
  <c r="AD41" i="9" s="1"/>
  <c r="AP41" i="9" s="1"/>
  <c r="U40" i="9"/>
  <c r="U39" i="9"/>
  <c r="AD39" i="9" s="1"/>
  <c r="AP39" i="9" s="1"/>
  <c r="U38" i="9"/>
  <c r="U37" i="9"/>
  <c r="U36" i="9"/>
  <c r="U35" i="9"/>
  <c r="U34" i="9"/>
  <c r="U33" i="9"/>
  <c r="AD33" i="9" s="1"/>
  <c r="AP33" i="9" s="1"/>
  <c r="U32" i="9"/>
  <c r="U31" i="9"/>
  <c r="U30" i="9"/>
  <c r="AD30" i="9" s="1"/>
  <c r="AP30" i="9" s="1"/>
  <c r="U29" i="9"/>
  <c r="AD29" i="9" s="1"/>
  <c r="AP29" i="9" s="1"/>
  <c r="U28" i="9"/>
  <c r="U27" i="9"/>
  <c r="AD27" i="9" s="1"/>
  <c r="AP27" i="9" s="1"/>
  <c r="U26" i="9"/>
  <c r="AD26" i="9" s="1"/>
  <c r="AP26" i="9" s="1"/>
  <c r="U25" i="9"/>
  <c r="AD25" i="9" s="1"/>
  <c r="AP25" i="9" s="1"/>
  <c r="U24" i="9"/>
  <c r="AD24" i="9" s="1"/>
  <c r="AP24" i="9" s="1"/>
  <c r="U23" i="9"/>
  <c r="U22" i="9"/>
  <c r="AD22" i="9" s="1"/>
  <c r="AP22" i="9" s="1"/>
  <c r="U21" i="9"/>
  <c r="AD21" i="9" s="1"/>
  <c r="AP21" i="9" s="1"/>
  <c r="U20" i="9"/>
  <c r="U19" i="9"/>
  <c r="AD19" i="9" s="1"/>
  <c r="AP19" i="9" s="1"/>
  <c r="U18" i="9"/>
  <c r="U17" i="9"/>
  <c r="U16" i="9"/>
  <c r="U15" i="9"/>
  <c r="AD15" i="9" s="1"/>
  <c r="AP15" i="9" s="1"/>
  <c r="U14" i="9"/>
  <c r="U13" i="9"/>
  <c r="AD13" i="9" s="1"/>
  <c r="AP13" i="9" s="1"/>
  <c r="U12" i="9"/>
  <c r="AD12" i="9" s="1"/>
  <c r="AP12" i="9" s="1"/>
  <c r="U11" i="9"/>
  <c r="U10" i="9"/>
  <c r="U9" i="9"/>
  <c r="AD9" i="9" s="1"/>
  <c r="AP9" i="9" s="1"/>
  <c r="U8" i="9"/>
  <c r="AD8" i="9" s="1"/>
  <c r="AP8" i="9" s="1"/>
  <c r="U7" i="9"/>
  <c r="L7" i="9" s="1"/>
  <c r="O7" i="9" s="1"/>
  <c r="R7" i="9" s="1"/>
  <c r="U6" i="9"/>
  <c r="U5" i="9"/>
  <c r="AD5" i="9" s="1"/>
  <c r="AP5" i="9" s="1"/>
  <c r="L74" i="9" l="1"/>
  <c r="O74" i="9" s="1"/>
  <c r="R74" i="9" s="1"/>
  <c r="N38" i="9"/>
  <c r="M38" i="9" s="1"/>
  <c r="Q52" i="9"/>
  <c r="P52" i="9" s="1"/>
  <c r="T52" i="9"/>
  <c r="S52" i="9" s="1"/>
  <c r="W57" i="9"/>
  <c r="V57" i="9" s="1"/>
  <c r="K22" i="9"/>
  <c r="J22" i="9" s="1"/>
  <c r="L50" i="9"/>
  <c r="O50" i="9" s="1"/>
  <c r="R50" i="9" s="1"/>
  <c r="N26" i="9"/>
  <c r="M26" i="9" s="1"/>
  <c r="Q46" i="9"/>
  <c r="P46" i="9" s="1"/>
  <c r="Y55" i="9"/>
  <c r="X55" i="9" s="1"/>
  <c r="K19" i="9"/>
  <c r="J19" i="9" s="1"/>
  <c r="L19" i="9"/>
  <c r="O19" i="9" s="1"/>
  <c r="R19" i="9" s="1"/>
  <c r="Q66" i="9"/>
  <c r="P66" i="9" s="1"/>
  <c r="N19" i="9"/>
  <c r="M19" i="9" s="1"/>
  <c r="AA110" i="9"/>
  <c r="Z110" i="9" s="1"/>
  <c r="Q38" i="9"/>
  <c r="P38" i="9" s="1"/>
  <c r="T19" i="9"/>
  <c r="S19" i="9" s="1"/>
  <c r="AA55" i="9"/>
  <c r="Z55" i="9" s="1"/>
  <c r="K53" i="9"/>
  <c r="J53" i="9" s="1"/>
  <c r="Q26" i="9"/>
  <c r="P26" i="9" s="1"/>
  <c r="K46" i="9"/>
  <c r="J46" i="9" s="1"/>
  <c r="K66" i="9"/>
  <c r="J66" i="9" s="1"/>
  <c r="N46" i="9"/>
  <c r="M46" i="9" s="1"/>
  <c r="K39" i="9"/>
  <c r="J39" i="9" s="1"/>
  <c r="W13" i="9"/>
  <c r="V13" i="9" s="1"/>
  <c r="N66" i="9"/>
  <c r="M66" i="9" s="1"/>
  <c r="W69" i="9"/>
  <c r="V69" i="9" s="1"/>
  <c r="Y86" i="9"/>
  <c r="X86" i="9" s="1"/>
  <c r="K26" i="9"/>
  <c r="J26" i="9" s="1"/>
  <c r="L110" i="9"/>
  <c r="O110" i="9" s="1"/>
  <c r="R110" i="9" s="1"/>
  <c r="Y69" i="9"/>
  <c r="X69" i="9" s="1"/>
  <c r="AD20" i="9"/>
  <c r="AP20" i="9" s="1"/>
  <c r="L20" i="9"/>
  <c r="O20" i="9" s="1"/>
  <c r="R20" i="9" s="1"/>
  <c r="AD56" i="9"/>
  <c r="AP56" i="9" s="1"/>
  <c r="L56" i="9"/>
  <c r="O56" i="9" s="1"/>
  <c r="R56" i="9" s="1"/>
  <c r="AD80" i="9"/>
  <c r="AP80" i="9" s="1"/>
  <c r="L80" i="9"/>
  <c r="O80" i="9" s="1"/>
  <c r="R80" i="9" s="1"/>
  <c r="AD72" i="9"/>
  <c r="AP72" i="9" s="1"/>
  <c r="L72" i="9"/>
  <c r="O72" i="9" s="1"/>
  <c r="R72" i="9" s="1"/>
  <c r="AD32" i="9"/>
  <c r="AP32" i="9" s="1"/>
  <c r="L32" i="9"/>
  <c r="O32" i="9" s="1"/>
  <c r="R32" i="9" s="1"/>
  <c r="AD35" i="9"/>
  <c r="AP35" i="9" s="1"/>
  <c r="L35" i="9"/>
  <c r="O35" i="9" s="1"/>
  <c r="R35" i="9" s="1"/>
  <c r="AD85" i="9"/>
  <c r="AP85" i="9" s="1"/>
  <c r="L85" i="9"/>
  <c r="O85" i="9" s="1"/>
  <c r="R85" i="9" s="1"/>
  <c r="AD44" i="9"/>
  <c r="AP44" i="9" s="1"/>
  <c r="L44" i="9"/>
  <c r="O44" i="9" s="1"/>
  <c r="R44" i="9" s="1"/>
  <c r="AD68" i="9"/>
  <c r="AP68" i="9" s="1"/>
  <c r="L68" i="9"/>
  <c r="O68" i="9" s="1"/>
  <c r="R68" i="9" s="1"/>
  <c r="AD104" i="9"/>
  <c r="AP104" i="9" s="1"/>
  <c r="L104" i="9"/>
  <c r="O104" i="9" s="1"/>
  <c r="R104" i="9" s="1"/>
  <c r="AD69" i="9"/>
  <c r="AP69" i="9" s="1"/>
  <c r="L69" i="9"/>
  <c r="O69" i="9" s="1"/>
  <c r="R69" i="9" s="1"/>
  <c r="AD11" i="9"/>
  <c r="AP11" i="9" s="1"/>
  <c r="L11" i="9"/>
  <c r="O11" i="9" s="1"/>
  <c r="R11" i="9" s="1"/>
  <c r="L23" i="9"/>
  <c r="O23" i="9" s="1"/>
  <c r="R23" i="9" s="1"/>
  <c r="AD23" i="9"/>
  <c r="AP23" i="9" s="1"/>
  <c r="AD71" i="9"/>
  <c r="AP71" i="9" s="1"/>
  <c r="L71" i="9"/>
  <c r="O71" i="9" s="1"/>
  <c r="R71" i="9" s="1"/>
  <c r="L107" i="9"/>
  <c r="O107" i="9" s="1"/>
  <c r="R107" i="9" s="1"/>
  <c r="AD107" i="9"/>
  <c r="AP107" i="9" s="1"/>
  <c r="AD84" i="9"/>
  <c r="AP84" i="9" s="1"/>
  <c r="L84" i="9"/>
  <c r="O84" i="9" s="1"/>
  <c r="R84" i="9" s="1"/>
  <c r="AD37" i="9"/>
  <c r="AP37" i="9" s="1"/>
  <c r="L37" i="9"/>
  <c r="O37" i="9" s="1"/>
  <c r="R37" i="9" s="1"/>
  <c r="AD49" i="9"/>
  <c r="AP49" i="9" s="1"/>
  <c r="L49" i="9"/>
  <c r="O49" i="9" s="1"/>
  <c r="R49" i="9" s="1"/>
  <c r="L61" i="9"/>
  <c r="O61" i="9" s="1"/>
  <c r="R61" i="9" s="1"/>
  <c r="AD61" i="9"/>
  <c r="AP61" i="9" s="1"/>
  <c r="AD73" i="9"/>
  <c r="AP73" i="9" s="1"/>
  <c r="L73" i="9"/>
  <c r="O73" i="9" s="1"/>
  <c r="R73" i="9" s="1"/>
  <c r="AD97" i="9"/>
  <c r="AP97" i="9" s="1"/>
  <c r="L97" i="9"/>
  <c r="O97" i="9" s="1"/>
  <c r="R97" i="9" s="1"/>
  <c r="AD109" i="9"/>
  <c r="AP109" i="9" s="1"/>
  <c r="L109" i="9"/>
  <c r="O109" i="9" s="1"/>
  <c r="R109" i="9" s="1"/>
  <c r="AD14" i="9"/>
  <c r="AP14" i="9" s="1"/>
  <c r="L14" i="9"/>
  <c r="O14" i="9" s="1"/>
  <c r="R14" i="9" s="1"/>
  <c r="L38" i="9"/>
  <c r="O38" i="9" s="1"/>
  <c r="R38" i="9" s="1"/>
  <c r="AD38" i="9"/>
  <c r="AP38" i="9" s="1"/>
  <c r="AD86" i="9"/>
  <c r="AP86" i="9" s="1"/>
  <c r="L86" i="9"/>
  <c r="O86" i="9" s="1"/>
  <c r="R86" i="9" s="1"/>
  <c r="L16" i="9"/>
  <c r="O16" i="9" s="1"/>
  <c r="R16" i="9" s="1"/>
  <c r="AD16" i="9"/>
  <c r="AP16" i="9" s="1"/>
  <c r="L28" i="9"/>
  <c r="O28" i="9" s="1"/>
  <c r="R28" i="9" s="1"/>
  <c r="AD28" i="9"/>
  <c r="AP28" i="9" s="1"/>
  <c r="L40" i="9"/>
  <c r="O40" i="9" s="1"/>
  <c r="R40" i="9" s="1"/>
  <c r="AD40" i="9"/>
  <c r="AP40" i="9" s="1"/>
  <c r="L52" i="9"/>
  <c r="O52" i="9" s="1"/>
  <c r="R52" i="9" s="1"/>
  <c r="AD52" i="9"/>
  <c r="AP52" i="9" s="1"/>
  <c r="L88" i="9"/>
  <c r="O88" i="9" s="1"/>
  <c r="R88" i="9" s="1"/>
  <c r="AD88" i="9"/>
  <c r="AP88" i="9" s="1"/>
  <c r="AD17" i="9"/>
  <c r="AP17" i="9" s="1"/>
  <c r="L17" i="9"/>
  <c r="O17" i="9" s="1"/>
  <c r="R17" i="9" s="1"/>
  <c r="AD101" i="9"/>
  <c r="AP101" i="9" s="1"/>
  <c r="L101" i="9"/>
  <c r="O101" i="9" s="1"/>
  <c r="R101" i="9" s="1"/>
  <c r="AD53" i="9"/>
  <c r="AP53" i="9" s="1"/>
  <c r="L53" i="9"/>
  <c r="O53" i="9" s="1"/>
  <c r="R53" i="9" s="1"/>
  <c r="L89" i="9"/>
  <c r="O89" i="9" s="1"/>
  <c r="R89" i="9" s="1"/>
  <c r="AD89" i="9"/>
  <c r="AP89" i="9" s="1"/>
  <c r="AD18" i="9"/>
  <c r="AP18" i="9" s="1"/>
  <c r="L18" i="9"/>
  <c r="O18" i="9" s="1"/>
  <c r="R18" i="9" s="1"/>
  <c r="AD54" i="9"/>
  <c r="AP54" i="9" s="1"/>
  <c r="L54" i="9"/>
  <c r="O54" i="9" s="1"/>
  <c r="R54" i="9" s="1"/>
  <c r="AD90" i="9"/>
  <c r="AP90" i="9" s="1"/>
  <c r="L90" i="9"/>
  <c r="O90" i="9" s="1"/>
  <c r="R90" i="9" s="1"/>
  <c r="AD102" i="9"/>
  <c r="AP102" i="9" s="1"/>
  <c r="L102" i="9"/>
  <c r="O102" i="9" s="1"/>
  <c r="R102" i="9" s="1"/>
  <c r="AD114" i="9"/>
  <c r="AP114" i="9" s="1"/>
  <c r="L114" i="9"/>
  <c r="O114" i="9" s="1"/>
  <c r="R114" i="9" s="1"/>
  <c r="AD31" i="9"/>
  <c r="AP31" i="9" s="1"/>
  <c r="L31" i="9"/>
  <c r="O31" i="9" s="1"/>
  <c r="R31" i="9" s="1"/>
  <c r="AD55" i="9"/>
  <c r="AP55" i="9" s="1"/>
  <c r="L55" i="9"/>
  <c r="O55" i="9" s="1"/>
  <c r="R55" i="9" s="1"/>
  <c r="AD67" i="9"/>
  <c r="AP67" i="9" s="1"/>
  <c r="L67" i="9"/>
  <c r="O67" i="9" s="1"/>
  <c r="R67" i="9" s="1"/>
  <c r="AD103" i="9"/>
  <c r="AP103" i="9" s="1"/>
  <c r="L103" i="9"/>
  <c r="O103" i="9" s="1"/>
  <c r="R103" i="9" s="1"/>
  <c r="AD34" i="9"/>
  <c r="AP34" i="9" s="1"/>
  <c r="L34" i="9"/>
  <c r="O34" i="9" s="1"/>
  <c r="R34" i="9" s="1"/>
  <c r="AD36" i="9"/>
  <c r="AP36" i="9" s="1"/>
  <c r="L36" i="9"/>
  <c r="O36" i="9" s="1"/>
  <c r="R36" i="9" s="1"/>
  <c r="Y6" i="9"/>
  <c r="X6" i="9" s="1"/>
  <c r="AC6" i="9"/>
  <c r="AB6" i="9" s="1"/>
  <c r="AA6" i="9"/>
  <c r="Z6" i="9" s="1"/>
  <c r="W6" i="9"/>
  <c r="V6" i="9" s="1"/>
  <c r="Y106" i="9"/>
  <c r="X106" i="9" s="1"/>
  <c r="AA106" i="9"/>
  <c r="Z106" i="9" s="1"/>
  <c r="AC94" i="9"/>
  <c r="AB94" i="9" s="1"/>
  <c r="W94" i="9"/>
  <c r="V94" i="9" s="1"/>
  <c r="AC82" i="9"/>
  <c r="AB82" i="9" s="1"/>
  <c r="W82" i="9"/>
  <c r="V82" i="9" s="1"/>
  <c r="AA82" i="9"/>
  <c r="Z82" i="9" s="1"/>
  <c r="Y82" i="9"/>
  <c r="X82" i="9" s="1"/>
  <c r="AC70" i="9"/>
  <c r="AB70" i="9" s="1"/>
  <c r="AA70" i="9"/>
  <c r="Z70" i="9" s="1"/>
  <c r="Y70" i="9"/>
  <c r="X70" i="9" s="1"/>
  <c r="AC23" i="9"/>
  <c r="AB23" i="9" s="1"/>
  <c r="AA23" i="9"/>
  <c r="Z23" i="9" s="1"/>
  <c r="W23" i="9"/>
  <c r="V23" i="9" s="1"/>
  <c r="Y23" i="9"/>
  <c r="X23" i="9" s="1"/>
  <c r="K25" i="9"/>
  <c r="J25" i="9" s="1"/>
  <c r="L108" i="9"/>
  <c r="O108" i="9" s="1"/>
  <c r="R108" i="9" s="1"/>
  <c r="L87" i="9"/>
  <c r="O87" i="9" s="1"/>
  <c r="R87" i="9" s="1"/>
  <c r="Q40" i="9"/>
  <c r="P40" i="9" s="1"/>
  <c r="T39" i="9"/>
  <c r="S39" i="9" s="1"/>
  <c r="W30" i="9"/>
  <c r="V30" i="9" s="1"/>
  <c r="AC107" i="9"/>
  <c r="AB107" i="9" s="1"/>
  <c r="AD63" i="9"/>
  <c r="AP63" i="9" s="1"/>
  <c r="L122" i="9"/>
  <c r="O122" i="9" s="1"/>
  <c r="R122" i="9" s="1"/>
  <c r="AD122" i="9"/>
  <c r="AP122" i="9" s="1"/>
  <c r="N11" i="9"/>
  <c r="M11" i="9" s="1"/>
  <c r="K11" i="9"/>
  <c r="J11" i="9" s="1"/>
  <c r="AA5" i="9"/>
  <c r="Z5" i="9" s="1"/>
  <c r="W5" i="9"/>
  <c r="V5" i="9" s="1"/>
  <c r="AC5" i="9"/>
  <c r="AB5" i="9" s="1"/>
  <c r="Y5" i="9"/>
  <c r="X5" i="9" s="1"/>
  <c r="AC105" i="9"/>
  <c r="AB105" i="9" s="1"/>
  <c r="AA105" i="9"/>
  <c r="Z105" i="9" s="1"/>
  <c r="Y105" i="9"/>
  <c r="X105" i="9" s="1"/>
  <c r="AC93" i="9"/>
  <c r="AB93" i="9" s="1"/>
  <c r="W93" i="9"/>
  <c r="V93" i="9" s="1"/>
  <c r="K52" i="9"/>
  <c r="J52" i="9" s="1"/>
  <c r="K38" i="9"/>
  <c r="J38" i="9" s="1"/>
  <c r="K24" i="9"/>
  <c r="J24" i="9" s="1"/>
  <c r="Q39" i="9"/>
  <c r="P39" i="9" s="1"/>
  <c r="Q22" i="9"/>
  <c r="P22" i="9" s="1"/>
  <c r="T18" i="9"/>
  <c r="S18" i="9" s="1"/>
  <c r="Y76" i="9"/>
  <c r="X76" i="9" s="1"/>
  <c r="AC106" i="9"/>
  <c r="AB106" i="9" s="1"/>
  <c r="T14" i="9"/>
  <c r="S14" i="9" s="1"/>
  <c r="N14" i="9"/>
  <c r="M14" i="9" s="1"/>
  <c r="Q27" i="9"/>
  <c r="P27" i="9" s="1"/>
  <c r="T27" i="9"/>
  <c r="S27" i="9" s="1"/>
  <c r="N27" i="9"/>
  <c r="M27" i="9" s="1"/>
  <c r="AC104" i="9"/>
  <c r="AB104" i="9" s="1"/>
  <c r="Y104" i="9"/>
  <c r="X104" i="9" s="1"/>
  <c r="AA104" i="9"/>
  <c r="Z104" i="9" s="1"/>
  <c r="Y92" i="9"/>
  <c r="X92" i="9" s="1"/>
  <c r="W92" i="9"/>
  <c r="V92" i="9" s="1"/>
  <c r="AC92" i="9"/>
  <c r="AB92" i="9" s="1"/>
  <c r="AA92" i="9"/>
  <c r="Z92" i="9" s="1"/>
  <c r="W80" i="9"/>
  <c r="V80" i="9" s="1"/>
  <c r="AC80" i="9"/>
  <c r="AB80" i="9" s="1"/>
  <c r="Y80" i="9"/>
  <c r="X80" i="9" s="1"/>
  <c r="W68" i="9"/>
  <c r="V68" i="9" s="1"/>
  <c r="AC68" i="9"/>
  <c r="AB68" i="9" s="1"/>
  <c r="AA68" i="9"/>
  <c r="Z68" i="9" s="1"/>
  <c r="Y68" i="9"/>
  <c r="X68" i="9" s="1"/>
  <c r="AC56" i="9"/>
  <c r="AB56" i="9" s="1"/>
  <c r="AA56" i="9"/>
  <c r="Z56" i="9" s="1"/>
  <c r="W12" i="9"/>
  <c r="V12" i="9" s="1"/>
  <c r="AC12" i="9"/>
  <c r="AB12" i="9" s="1"/>
  <c r="AA12" i="9"/>
  <c r="Z12" i="9" s="1"/>
  <c r="Y12" i="9"/>
  <c r="X12" i="9" s="1"/>
  <c r="K63" i="9"/>
  <c r="J63" i="9" s="1"/>
  <c r="K51" i="9"/>
  <c r="J51" i="9" s="1"/>
  <c r="K37" i="9"/>
  <c r="J37" i="9" s="1"/>
  <c r="L51" i="9"/>
  <c r="O51" i="9" s="1"/>
  <c r="R51" i="9" s="1"/>
  <c r="L33" i="9"/>
  <c r="O33" i="9" s="1"/>
  <c r="R33" i="9" s="1"/>
  <c r="L15" i="9"/>
  <c r="O15" i="9" s="1"/>
  <c r="R15" i="9" s="1"/>
  <c r="N40" i="9"/>
  <c r="M40" i="9" s="1"/>
  <c r="N22" i="9"/>
  <c r="M22" i="9" s="1"/>
  <c r="Q20" i="9"/>
  <c r="P20" i="9" s="1"/>
  <c r="T53" i="9"/>
  <c r="S53" i="9" s="1"/>
  <c r="T37" i="9"/>
  <c r="S37" i="9" s="1"/>
  <c r="T15" i="9"/>
  <c r="S15" i="9" s="1"/>
  <c r="W56" i="9"/>
  <c r="V56" i="9" s="1"/>
  <c r="Y74" i="9"/>
  <c r="X74" i="9" s="1"/>
  <c r="AA94" i="9"/>
  <c r="Z94" i="9" s="1"/>
  <c r="AC88" i="9"/>
  <c r="AB88" i="9" s="1"/>
  <c r="AD59" i="9"/>
  <c r="AP59" i="9" s="1"/>
  <c r="AD48" i="9"/>
  <c r="AP48" i="9" s="1"/>
  <c r="L48" i="9"/>
  <c r="O48" i="9" s="1"/>
  <c r="R48" i="9" s="1"/>
  <c r="L100" i="9"/>
  <c r="O100" i="9" s="1"/>
  <c r="R100" i="9" s="1"/>
  <c r="AD100" i="9"/>
  <c r="AP100" i="9" s="1"/>
  <c r="W115" i="9"/>
  <c r="V115" i="9" s="1"/>
  <c r="AA115" i="9"/>
  <c r="Z115" i="9" s="1"/>
  <c r="AC115" i="9"/>
  <c r="AB115" i="9" s="1"/>
  <c r="Y115" i="9"/>
  <c r="X115" i="9" s="1"/>
  <c r="W103" i="9"/>
  <c r="V103" i="9" s="1"/>
  <c r="AA103" i="9"/>
  <c r="Z103" i="9" s="1"/>
  <c r="AC103" i="9"/>
  <c r="AB103" i="9" s="1"/>
  <c r="W91" i="9"/>
  <c r="V91" i="9" s="1"/>
  <c r="AC91" i="9"/>
  <c r="AB91" i="9" s="1"/>
  <c r="AA91" i="9"/>
  <c r="Z91" i="9" s="1"/>
  <c r="W79" i="9"/>
  <c r="V79" i="9" s="1"/>
  <c r="Y79" i="9"/>
  <c r="X79" i="9" s="1"/>
  <c r="AC79" i="9"/>
  <c r="AB79" i="9" s="1"/>
  <c r="AA79" i="9"/>
  <c r="Z79" i="9" s="1"/>
  <c r="K50" i="9"/>
  <c r="J50" i="9" s="1"/>
  <c r="K36" i="9"/>
  <c r="J36" i="9" s="1"/>
  <c r="N53" i="9"/>
  <c r="M53" i="9" s="1"/>
  <c r="Q37" i="9"/>
  <c r="P37" i="9" s="1"/>
  <c r="Q18" i="9"/>
  <c r="P18" i="9" s="1"/>
  <c r="T36" i="9"/>
  <c r="S36" i="9" s="1"/>
  <c r="W88" i="9"/>
  <c r="V88" i="9" s="1"/>
  <c r="AA93" i="9"/>
  <c r="Z93" i="9" s="1"/>
  <c r="AC85" i="9"/>
  <c r="AB85" i="9" s="1"/>
  <c r="Y114" i="9"/>
  <c r="X114" i="9" s="1"/>
  <c r="AC114" i="9"/>
  <c r="AB114" i="9" s="1"/>
  <c r="W114" i="9"/>
  <c r="V114" i="9" s="1"/>
  <c r="Y102" i="9"/>
  <c r="X102" i="9" s="1"/>
  <c r="AA102" i="9"/>
  <c r="Z102" i="9" s="1"/>
  <c r="AC102" i="9"/>
  <c r="AB102" i="9" s="1"/>
  <c r="Y90" i="9"/>
  <c r="X90" i="9" s="1"/>
  <c r="AC90" i="9"/>
  <c r="AB90" i="9" s="1"/>
  <c r="AA90" i="9"/>
  <c r="Z90" i="9" s="1"/>
  <c r="Y78" i="9"/>
  <c r="X78" i="9" s="1"/>
  <c r="AC78" i="9"/>
  <c r="AB78" i="9" s="1"/>
  <c r="W78" i="9"/>
  <c r="V78" i="9" s="1"/>
  <c r="Y66" i="9"/>
  <c r="X66" i="9" s="1"/>
  <c r="AA66" i="9"/>
  <c r="Z66" i="9" s="1"/>
  <c r="Y54" i="9"/>
  <c r="X54" i="9" s="1"/>
  <c r="AC54" i="9"/>
  <c r="AB54" i="9" s="1"/>
  <c r="AA54" i="9"/>
  <c r="Z54" i="9" s="1"/>
  <c r="Y121" i="9"/>
  <c r="X121" i="9" s="1"/>
  <c r="AA121" i="9"/>
  <c r="Z121" i="9" s="1"/>
  <c r="AC121" i="9"/>
  <c r="AB121" i="9" s="1"/>
  <c r="W121" i="9"/>
  <c r="V121" i="9" s="1"/>
  <c r="K61" i="9"/>
  <c r="J61" i="9" s="1"/>
  <c r="K49" i="9"/>
  <c r="J49" i="9" s="1"/>
  <c r="K34" i="9"/>
  <c r="J34" i="9" s="1"/>
  <c r="K20" i="9"/>
  <c r="J20" i="9" s="1"/>
  <c r="L83" i="9"/>
  <c r="O83" i="9" s="1"/>
  <c r="R83" i="9" s="1"/>
  <c r="L66" i="9"/>
  <c r="O66" i="9" s="1"/>
  <c r="R66" i="9" s="1"/>
  <c r="L47" i="9"/>
  <c r="O47" i="9" s="1"/>
  <c r="R47" i="9" s="1"/>
  <c r="L30" i="9"/>
  <c r="O30" i="9" s="1"/>
  <c r="R30" i="9" s="1"/>
  <c r="L13" i="9"/>
  <c r="O13" i="9" s="1"/>
  <c r="R13" i="9" s="1"/>
  <c r="N51" i="9"/>
  <c r="M51" i="9" s="1"/>
  <c r="N36" i="9"/>
  <c r="M36" i="9" s="1"/>
  <c r="N20" i="9"/>
  <c r="M20" i="9" s="1"/>
  <c r="Q16" i="9"/>
  <c r="P16" i="9" s="1"/>
  <c r="T63" i="9"/>
  <c r="S63" i="9" s="1"/>
  <c r="T51" i="9"/>
  <c r="S51" i="9" s="1"/>
  <c r="T35" i="9"/>
  <c r="S35" i="9" s="1"/>
  <c r="Y71" i="9"/>
  <c r="X71" i="9" s="1"/>
  <c r="AA80" i="9"/>
  <c r="Z80" i="9" s="1"/>
  <c r="L64" i="9"/>
  <c r="O64" i="9" s="1"/>
  <c r="R64" i="9" s="1"/>
  <c r="AD64" i="9"/>
  <c r="AP64" i="9" s="1"/>
  <c r="AA77" i="9"/>
  <c r="Z77" i="9" s="1"/>
  <c r="AC77" i="9"/>
  <c r="AB77" i="9" s="1"/>
  <c r="Y77" i="9"/>
  <c r="X77" i="9" s="1"/>
  <c r="W77" i="9"/>
  <c r="V77" i="9" s="1"/>
  <c r="W120" i="9"/>
  <c r="V120" i="9" s="1"/>
  <c r="Y120" i="9"/>
  <c r="X120" i="9" s="1"/>
  <c r="AC120" i="9"/>
  <c r="AB120" i="9" s="1"/>
  <c r="AA120" i="9"/>
  <c r="Z120" i="9" s="1"/>
  <c r="K60" i="9"/>
  <c r="J60" i="9" s="1"/>
  <c r="K48" i="9"/>
  <c r="J48" i="9" s="1"/>
  <c r="L99" i="9"/>
  <c r="O99" i="9" s="1"/>
  <c r="R99" i="9" s="1"/>
  <c r="L81" i="9"/>
  <c r="O81" i="9" s="1"/>
  <c r="R81" i="9" s="1"/>
  <c r="L65" i="9"/>
  <c r="O65" i="9" s="1"/>
  <c r="R65" i="9" s="1"/>
  <c r="L45" i="9"/>
  <c r="O45" i="9" s="1"/>
  <c r="R45" i="9" s="1"/>
  <c r="L29" i="9"/>
  <c r="O29" i="9" s="1"/>
  <c r="R29" i="9" s="1"/>
  <c r="L12" i="9"/>
  <c r="O12" i="9" s="1"/>
  <c r="R12" i="9" s="1"/>
  <c r="N50" i="9"/>
  <c r="M50" i="9" s="1"/>
  <c r="N34" i="9"/>
  <c r="M34" i="9" s="1"/>
  <c r="Q63" i="9"/>
  <c r="P63" i="9" s="1"/>
  <c r="Q14" i="9"/>
  <c r="P14" i="9" s="1"/>
  <c r="T50" i="9"/>
  <c r="S50" i="9" s="1"/>
  <c r="T33" i="9"/>
  <c r="S33" i="9" s="1"/>
  <c r="AA78" i="9"/>
  <c r="Z78" i="9" s="1"/>
  <c r="AC66" i="9"/>
  <c r="AB66" i="9" s="1"/>
  <c r="T44" i="9"/>
  <c r="S44" i="9" s="1"/>
  <c r="Q44" i="9"/>
  <c r="P44" i="9" s="1"/>
  <c r="AC47" i="9"/>
  <c r="AB47" i="9" s="1"/>
  <c r="Y47" i="9"/>
  <c r="X47" i="9" s="1"/>
  <c r="AA47" i="9"/>
  <c r="Z47" i="9" s="1"/>
  <c r="W47" i="9"/>
  <c r="V47" i="9" s="1"/>
  <c r="AC46" i="9"/>
  <c r="AB46" i="9" s="1"/>
  <c r="Y46" i="9"/>
  <c r="X46" i="9" s="1"/>
  <c r="W46" i="9"/>
  <c r="V46" i="9" s="1"/>
  <c r="AA46" i="9"/>
  <c r="Z46" i="9" s="1"/>
  <c r="K31" i="9"/>
  <c r="J31" i="9" s="1"/>
  <c r="K18" i="9"/>
  <c r="J18" i="9" s="1"/>
  <c r="L98" i="9"/>
  <c r="O98" i="9" s="1"/>
  <c r="R98" i="9" s="1"/>
  <c r="L62" i="9"/>
  <c r="O62" i="9" s="1"/>
  <c r="R62" i="9" s="1"/>
  <c r="L27" i="9"/>
  <c r="O27" i="9" s="1"/>
  <c r="R27" i="9" s="1"/>
  <c r="N48" i="9"/>
  <c r="M48" i="9" s="1"/>
  <c r="Q34" i="9"/>
  <c r="P34" i="9" s="1"/>
  <c r="T61" i="9"/>
  <c r="S61" i="9" s="1"/>
  <c r="T49" i="9"/>
  <c r="S49" i="9" s="1"/>
  <c r="T31" i="9"/>
  <c r="S31" i="9" s="1"/>
  <c r="Y107" i="9"/>
  <c r="X107" i="9" s="1"/>
  <c r="Y58" i="9"/>
  <c r="X58" i="9" s="1"/>
  <c r="AD111" i="9"/>
  <c r="AP111" i="9" s="1"/>
  <c r="L10" i="9"/>
  <c r="O10" i="9" s="1"/>
  <c r="R10" i="9" s="1"/>
  <c r="AD10" i="9"/>
  <c r="AP10" i="9" s="1"/>
  <c r="L76" i="9"/>
  <c r="O76" i="9" s="1"/>
  <c r="R76" i="9" s="1"/>
  <c r="AD76" i="9"/>
  <c r="AP76" i="9" s="1"/>
  <c r="L112" i="9"/>
  <c r="O112" i="9" s="1"/>
  <c r="R112" i="9" s="1"/>
  <c r="AD112" i="9"/>
  <c r="AP112" i="9" s="1"/>
  <c r="AD6" i="9"/>
  <c r="AP6" i="9" s="1"/>
  <c r="L6" i="9"/>
  <c r="O6" i="9" s="1"/>
  <c r="R6" i="9" s="1"/>
  <c r="AD78" i="9"/>
  <c r="AP78" i="9" s="1"/>
  <c r="L78" i="9"/>
  <c r="O78" i="9" s="1"/>
  <c r="R78" i="9" s="1"/>
  <c r="Q17" i="9"/>
  <c r="P17" i="9" s="1"/>
  <c r="T17" i="9"/>
  <c r="S17" i="9" s="1"/>
  <c r="AA113" i="9"/>
  <c r="Z113" i="9" s="1"/>
  <c r="AC113" i="9"/>
  <c r="AB113" i="9" s="1"/>
  <c r="Y113" i="9"/>
  <c r="X113" i="9" s="1"/>
  <c r="W113" i="9"/>
  <c r="V113" i="9" s="1"/>
  <c r="AA101" i="9"/>
  <c r="Z101" i="9" s="1"/>
  <c r="AC101" i="9"/>
  <c r="AB101" i="9" s="1"/>
  <c r="Y101" i="9"/>
  <c r="X101" i="9" s="1"/>
  <c r="AA89" i="9"/>
  <c r="Z89" i="9" s="1"/>
  <c r="Y89" i="9"/>
  <c r="X89" i="9" s="1"/>
  <c r="AC89" i="9"/>
  <c r="AB89" i="9" s="1"/>
  <c r="AA65" i="9"/>
  <c r="Z65" i="9" s="1"/>
  <c r="W65" i="9"/>
  <c r="V65" i="9" s="1"/>
  <c r="Y65" i="9"/>
  <c r="X65" i="9" s="1"/>
  <c r="AC65" i="9"/>
  <c r="AB65" i="9" s="1"/>
  <c r="Q45" i="9"/>
  <c r="P45" i="9" s="1"/>
  <c r="K45" i="9"/>
  <c r="J45" i="9" s="1"/>
  <c r="T45" i="9"/>
  <c r="S45" i="9" s="1"/>
  <c r="AC112" i="9"/>
  <c r="AB112" i="9" s="1"/>
  <c r="Y112" i="9"/>
  <c r="X112" i="9" s="1"/>
  <c r="W112" i="9"/>
  <c r="V112" i="9" s="1"/>
  <c r="AA112" i="9"/>
  <c r="Z112" i="9" s="1"/>
  <c r="AA100" i="9"/>
  <c r="Z100" i="9" s="1"/>
  <c r="AC100" i="9"/>
  <c r="AB100" i="9" s="1"/>
  <c r="Y100" i="9"/>
  <c r="X100" i="9" s="1"/>
  <c r="W100" i="9"/>
  <c r="V100" i="9" s="1"/>
  <c r="AC76" i="9"/>
  <c r="AB76" i="9" s="1"/>
  <c r="W76" i="9"/>
  <c r="V76" i="9" s="1"/>
  <c r="AC64" i="9"/>
  <c r="AB64" i="9" s="1"/>
  <c r="AA64" i="9"/>
  <c r="Z64" i="9" s="1"/>
  <c r="Y64" i="9"/>
  <c r="X64" i="9" s="1"/>
  <c r="W64" i="9"/>
  <c r="V64" i="9" s="1"/>
  <c r="W119" i="9"/>
  <c r="V119" i="9" s="1"/>
  <c r="Y119" i="9"/>
  <c r="X119" i="9" s="1"/>
  <c r="AA119" i="9"/>
  <c r="Z119" i="9" s="1"/>
  <c r="AC119" i="9"/>
  <c r="AB119" i="9" s="1"/>
  <c r="AD92" i="9"/>
  <c r="AP92" i="9" s="1"/>
  <c r="L92" i="9"/>
  <c r="O92" i="9" s="1"/>
  <c r="R92" i="9" s="1"/>
  <c r="AD116" i="9"/>
  <c r="AP116" i="9" s="1"/>
  <c r="L116" i="9"/>
  <c r="O116" i="9" s="1"/>
  <c r="R116" i="9" s="1"/>
  <c r="T32" i="9"/>
  <c r="S32" i="9" s="1"/>
  <c r="Q32" i="9"/>
  <c r="P32" i="9" s="1"/>
  <c r="Q115" i="9"/>
  <c r="P115" i="9" s="1"/>
  <c r="T115" i="9"/>
  <c r="S115" i="9" s="1"/>
  <c r="N115" i="9"/>
  <c r="M115" i="9" s="1"/>
  <c r="AC111" i="9"/>
  <c r="AB111" i="9" s="1"/>
  <c r="W111" i="9"/>
  <c r="V111" i="9" s="1"/>
  <c r="AC99" i="9"/>
  <c r="AB99" i="9" s="1"/>
  <c r="AA99" i="9"/>
  <c r="Z99" i="9" s="1"/>
  <c r="Y99" i="9"/>
  <c r="X99" i="9" s="1"/>
  <c r="W99" i="9"/>
  <c r="V99" i="9" s="1"/>
  <c r="AC87" i="9"/>
  <c r="AB87" i="9" s="1"/>
  <c r="AA87" i="9"/>
  <c r="Z87" i="9" s="1"/>
  <c r="Y87" i="9"/>
  <c r="X87" i="9" s="1"/>
  <c r="AC75" i="9"/>
  <c r="AB75" i="9" s="1"/>
  <c r="Y75" i="9"/>
  <c r="X75" i="9" s="1"/>
  <c r="W75" i="9"/>
  <c r="V75" i="9" s="1"/>
  <c r="AA75" i="9"/>
  <c r="Z75" i="9" s="1"/>
  <c r="AC63" i="9"/>
  <c r="AB63" i="9" s="1"/>
  <c r="Y63" i="9"/>
  <c r="X63" i="9" s="1"/>
  <c r="W63" i="9"/>
  <c r="V63" i="9" s="1"/>
  <c r="Y42" i="9"/>
  <c r="X42" i="9" s="1"/>
  <c r="AA42" i="9"/>
  <c r="Z42" i="9" s="1"/>
  <c r="AC42" i="9"/>
  <c r="AB42" i="9" s="1"/>
  <c r="W118" i="9"/>
  <c r="V118" i="9" s="1"/>
  <c r="AA118" i="9"/>
  <c r="Z118" i="9" s="1"/>
  <c r="AC118" i="9"/>
  <c r="AB118" i="9" s="1"/>
  <c r="Y118" i="9"/>
  <c r="X118" i="9" s="1"/>
  <c r="K44" i="9"/>
  <c r="J44" i="9" s="1"/>
  <c r="K30" i="9"/>
  <c r="J30" i="9" s="1"/>
  <c r="K17" i="9"/>
  <c r="J17" i="9" s="1"/>
  <c r="L115" i="9"/>
  <c r="O115" i="9" s="1"/>
  <c r="R115" i="9" s="1"/>
  <c r="L79" i="9"/>
  <c r="O79" i="9" s="1"/>
  <c r="R79" i="9" s="1"/>
  <c r="L60" i="9"/>
  <c r="O60" i="9" s="1"/>
  <c r="R60" i="9" s="1"/>
  <c r="L43" i="9"/>
  <c r="O43" i="9" s="1"/>
  <c r="R43" i="9" s="1"/>
  <c r="L26" i="9"/>
  <c r="O26" i="9" s="1"/>
  <c r="R26" i="9" s="1"/>
  <c r="L9" i="9"/>
  <c r="O9" i="9" s="1"/>
  <c r="R9" i="9" s="1"/>
  <c r="N32" i="9"/>
  <c r="M32" i="9" s="1"/>
  <c r="N17" i="9"/>
  <c r="M17" i="9" s="1"/>
  <c r="Q61" i="9"/>
  <c r="P61" i="9" s="1"/>
  <c r="Q49" i="9"/>
  <c r="P49" i="9" s="1"/>
  <c r="Q30" i="9"/>
  <c r="P30" i="9" s="1"/>
  <c r="T60" i="9"/>
  <c r="S60" i="9" s="1"/>
  <c r="T48" i="9"/>
  <c r="S48" i="9" s="1"/>
  <c r="T29" i="9"/>
  <c r="S29" i="9" s="1"/>
  <c r="W107" i="9"/>
  <c r="V107" i="9" s="1"/>
  <c r="Y103" i="9"/>
  <c r="X103" i="9" s="1"/>
  <c r="AA63" i="9"/>
  <c r="Z63" i="9" s="1"/>
  <c r="AC58" i="9"/>
  <c r="AB58" i="9" s="1"/>
  <c r="L46" i="9"/>
  <c r="O46" i="9" s="1"/>
  <c r="R46" i="9" s="1"/>
  <c r="AD46" i="9"/>
  <c r="AP46" i="9" s="1"/>
  <c r="L75" i="9"/>
  <c r="O75" i="9" s="1"/>
  <c r="R75" i="9" s="1"/>
  <c r="AD75" i="9"/>
  <c r="AP75" i="9" s="1"/>
  <c r="L105" i="9"/>
  <c r="O105" i="9" s="1"/>
  <c r="R105" i="9" s="1"/>
  <c r="AD105" i="9"/>
  <c r="AP105" i="9" s="1"/>
  <c r="L117" i="9"/>
  <c r="O117" i="9" s="1"/>
  <c r="R117" i="9" s="1"/>
  <c r="AD117" i="9"/>
  <c r="AP117" i="9" s="1"/>
  <c r="Q33" i="9"/>
  <c r="P33" i="9" s="1"/>
  <c r="K33" i="9"/>
  <c r="J33" i="9" s="1"/>
  <c r="Q47" i="9"/>
  <c r="P47" i="9" s="1"/>
  <c r="K47" i="9"/>
  <c r="J47" i="9" s="1"/>
  <c r="AC10" i="9"/>
  <c r="AB10" i="9" s="1"/>
  <c r="AA10" i="9"/>
  <c r="Z10" i="9" s="1"/>
  <c r="W10" i="9"/>
  <c r="V10" i="9" s="1"/>
  <c r="Y10" i="9"/>
  <c r="X10" i="9" s="1"/>
  <c r="AC110" i="9"/>
  <c r="AB110" i="9" s="1"/>
  <c r="W110" i="9"/>
  <c r="V110" i="9" s="1"/>
  <c r="AC98" i="9"/>
  <c r="AB98" i="9" s="1"/>
  <c r="AA98" i="9"/>
  <c r="Z98" i="9" s="1"/>
  <c r="Y98" i="9"/>
  <c r="X98" i="9" s="1"/>
  <c r="W98" i="9"/>
  <c r="V98" i="9" s="1"/>
  <c r="AA86" i="9"/>
  <c r="Z86" i="9" s="1"/>
  <c r="AC86" i="9"/>
  <c r="AB86" i="9" s="1"/>
  <c r="AA74" i="9"/>
  <c r="Z74" i="9" s="1"/>
  <c r="AC74" i="9"/>
  <c r="AB74" i="9" s="1"/>
  <c r="Y62" i="9"/>
  <c r="X62" i="9" s="1"/>
  <c r="W62" i="9"/>
  <c r="V62" i="9" s="1"/>
  <c r="AA62" i="9"/>
  <c r="Z62" i="9" s="1"/>
  <c r="AC41" i="9"/>
  <c r="AB41" i="9" s="1"/>
  <c r="AA41" i="9"/>
  <c r="Z41" i="9" s="1"/>
  <c r="W41" i="9"/>
  <c r="V41" i="9" s="1"/>
  <c r="W117" i="9"/>
  <c r="V117" i="9" s="1"/>
  <c r="Y117" i="9"/>
  <c r="X117" i="9" s="1"/>
  <c r="AA117" i="9"/>
  <c r="Z117" i="9" s="1"/>
  <c r="AC117" i="9"/>
  <c r="AB117" i="9" s="1"/>
  <c r="K43" i="9"/>
  <c r="J43" i="9" s="1"/>
  <c r="K29" i="9"/>
  <c r="J29" i="9" s="1"/>
  <c r="K16" i="9"/>
  <c r="J16" i="9" s="1"/>
  <c r="L96" i="9"/>
  <c r="O96" i="9" s="1"/>
  <c r="R96" i="9" s="1"/>
  <c r="L77" i="9"/>
  <c r="O77" i="9" s="1"/>
  <c r="R77" i="9" s="1"/>
  <c r="L42" i="9"/>
  <c r="O42" i="9" s="1"/>
  <c r="R42" i="9" s="1"/>
  <c r="L25" i="9"/>
  <c r="O25" i="9" s="1"/>
  <c r="R25" i="9" s="1"/>
  <c r="L8" i="9"/>
  <c r="O8" i="9" s="1"/>
  <c r="R8" i="9" s="1"/>
  <c r="N60" i="9"/>
  <c r="M60" i="9" s="1"/>
  <c r="N31" i="9"/>
  <c r="M31" i="9" s="1"/>
  <c r="N16" i="9"/>
  <c r="M16" i="9" s="1"/>
  <c r="Q28" i="9"/>
  <c r="P28" i="9" s="1"/>
  <c r="Q11" i="9"/>
  <c r="P11" i="9" s="1"/>
  <c r="T47" i="9"/>
  <c r="S47" i="9" s="1"/>
  <c r="T25" i="9"/>
  <c r="S25" i="9" s="1"/>
  <c r="W106" i="9"/>
  <c r="V106" i="9" s="1"/>
  <c r="Y94" i="9"/>
  <c r="X94" i="9" s="1"/>
  <c r="Y56" i="9"/>
  <c r="X56" i="9" s="1"/>
  <c r="AD106" i="9"/>
  <c r="AP106" i="9" s="1"/>
  <c r="AD7" i="9"/>
  <c r="AP7" i="9" s="1"/>
  <c r="Q21" i="9"/>
  <c r="P21" i="9" s="1"/>
  <c r="K21" i="9"/>
  <c r="J21" i="9" s="1"/>
  <c r="AC9" i="9"/>
  <c r="AB9" i="9" s="1"/>
  <c r="Y9" i="9"/>
  <c r="X9" i="9" s="1"/>
  <c r="AA9" i="9"/>
  <c r="Z9" i="9" s="1"/>
  <c r="W9" i="9"/>
  <c r="V9" i="9" s="1"/>
  <c r="Y109" i="9"/>
  <c r="X109" i="9" s="1"/>
  <c r="W109" i="9"/>
  <c r="V109" i="9" s="1"/>
  <c r="AA109" i="9"/>
  <c r="Z109" i="9" s="1"/>
  <c r="Y97" i="9"/>
  <c r="X97" i="9" s="1"/>
  <c r="W97" i="9"/>
  <c r="V97" i="9" s="1"/>
  <c r="AC97" i="9"/>
  <c r="AB97" i="9" s="1"/>
  <c r="Y85" i="9"/>
  <c r="X85" i="9" s="1"/>
  <c r="AA85" i="9"/>
  <c r="Z85" i="9" s="1"/>
  <c r="Y73" i="9"/>
  <c r="X73" i="9" s="1"/>
  <c r="AC73" i="9"/>
  <c r="AB73" i="9" s="1"/>
  <c r="AA73" i="9"/>
  <c r="Z73" i="9" s="1"/>
  <c r="AC61" i="9"/>
  <c r="AB61" i="9" s="1"/>
  <c r="Y61" i="9"/>
  <c r="X61" i="9" s="1"/>
  <c r="W61" i="9"/>
  <c r="V61" i="9" s="1"/>
  <c r="Y30" i="9"/>
  <c r="X30" i="9" s="1"/>
  <c r="AA30" i="9"/>
  <c r="Z30" i="9" s="1"/>
  <c r="W116" i="9"/>
  <c r="V116" i="9" s="1"/>
  <c r="Y116" i="9"/>
  <c r="X116" i="9" s="1"/>
  <c r="AA116" i="9"/>
  <c r="Z116" i="9" s="1"/>
  <c r="AC116" i="9"/>
  <c r="AB116" i="9" s="1"/>
  <c r="K28" i="9"/>
  <c r="J28" i="9" s="1"/>
  <c r="K15" i="9"/>
  <c r="J15" i="9" s="1"/>
  <c r="L113" i="9"/>
  <c r="O113" i="9" s="1"/>
  <c r="R113" i="9" s="1"/>
  <c r="L93" i="9"/>
  <c r="O93" i="9" s="1"/>
  <c r="R93" i="9" s="1"/>
  <c r="L57" i="9"/>
  <c r="O57" i="9" s="1"/>
  <c r="R57" i="9" s="1"/>
  <c r="L41" i="9"/>
  <c r="O41" i="9" s="1"/>
  <c r="R41" i="9" s="1"/>
  <c r="L24" i="9"/>
  <c r="O24" i="9" s="1"/>
  <c r="R24" i="9" s="1"/>
  <c r="N30" i="9"/>
  <c r="M30" i="9" s="1"/>
  <c r="N15" i="9"/>
  <c r="M15" i="9" s="1"/>
  <c r="T43" i="9"/>
  <c r="S43" i="9" s="1"/>
  <c r="T24" i="9"/>
  <c r="S24" i="9" s="1"/>
  <c r="Y93" i="9"/>
  <c r="X93" i="9" s="1"/>
  <c r="AA58" i="9"/>
  <c r="Z58" i="9" s="1"/>
  <c r="L58" i="9"/>
  <c r="O58" i="9" s="1"/>
  <c r="R58" i="9" s="1"/>
  <c r="AD58" i="9"/>
  <c r="AP58" i="9" s="1"/>
  <c r="L70" i="9"/>
  <c r="O70" i="9" s="1"/>
  <c r="R70" i="9" s="1"/>
  <c r="AD70" i="9"/>
  <c r="AP70" i="9" s="1"/>
  <c r="L82" i="9"/>
  <c r="O82" i="9" s="1"/>
  <c r="R82" i="9" s="1"/>
  <c r="AD82" i="9"/>
  <c r="AP82" i="9" s="1"/>
  <c r="L94" i="9"/>
  <c r="O94" i="9" s="1"/>
  <c r="R94" i="9" s="1"/>
  <c r="AD94" i="9"/>
  <c r="AP94" i="9" s="1"/>
  <c r="L118" i="9"/>
  <c r="O118" i="9" s="1"/>
  <c r="R118" i="9" s="1"/>
  <c r="AD118" i="9"/>
  <c r="AP118" i="9" s="1"/>
  <c r="L95" i="9"/>
  <c r="O95" i="9" s="1"/>
  <c r="R95" i="9" s="1"/>
  <c r="AD95" i="9"/>
  <c r="AP95" i="9" s="1"/>
  <c r="AD119" i="9"/>
  <c r="AP119" i="9" s="1"/>
  <c r="L119" i="9"/>
  <c r="O119" i="9" s="1"/>
  <c r="R119" i="9" s="1"/>
  <c r="N35" i="9"/>
  <c r="M35" i="9" s="1"/>
  <c r="K35" i="9"/>
  <c r="J35" i="9" s="1"/>
  <c r="AA8" i="9"/>
  <c r="Z8" i="9" s="1"/>
  <c r="W8" i="9"/>
  <c r="V8" i="9" s="1"/>
  <c r="AC8" i="9"/>
  <c r="AB8" i="9" s="1"/>
  <c r="Y8" i="9"/>
  <c r="X8" i="9" s="1"/>
  <c r="W108" i="9"/>
  <c r="V108" i="9" s="1"/>
  <c r="AA108" i="9"/>
  <c r="Z108" i="9" s="1"/>
  <c r="AC108" i="9"/>
  <c r="AB108" i="9" s="1"/>
  <c r="AC96" i="9"/>
  <c r="AB96" i="9" s="1"/>
  <c r="W96" i="9"/>
  <c r="V96" i="9" s="1"/>
  <c r="AA96" i="9"/>
  <c r="Z96" i="9" s="1"/>
  <c r="Y96" i="9"/>
  <c r="X96" i="9" s="1"/>
  <c r="W84" i="9"/>
  <c r="V84" i="9" s="1"/>
  <c r="AA84" i="9"/>
  <c r="Z84" i="9" s="1"/>
  <c r="Y84" i="9"/>
  <c r="X84" i="9" s="1"/>
  <c r="W72" i="9"/>
  <c r="V72" i="9" s="1"/>
  <c r="AA72" i="9"/>
  <c r="Z72" i="9" s="1"/>
  <c r="AC72" i="9"/>
  <c r="AB72" i="9" s="1"/>
  <c r="W60" i="9"/>
  <c r="V60" i="9" s="1"/>
  <c r="AA60" i="9"/>
  <c r="Z60" i="9" s="1"/>
  <c r="AC60" i="9"/>
  <c r="AB60" i="9" s="1"/>
  <c r="Y60" i="9"/>
  <c r="X60" i="9" s="1"/>
  <c r="Y25" i="9"/>
  <c r="X25" i="9" s="1"/>
  <c r="AA25" i="9"/>
  <c r="Z25" i="9" s="1"/>
  <c r="AC25" i="9"/>
  <c r="AB25" i="9" s="1"/>
  <c r="W25" i="9"/>
  <c r="V25" i="9" s="1"/>
  <c r="K27" i="9"/>
  <c r="J27" i="9" s="1"/>
  <c r="K14" i="9"/>
  <c r="J14" i="9" s="1"/>
  <c r="L91" i="9"/>
  <c r="O91" i="9" s="1"/>
  <c r="R91" i="9" s="1"/>
  <c r="L39" i="9"/>
  <c r="O39" i="9" s="1"/>
  <c r="R39" i="9" s="1"/>
  <c r="L22" i="9"/>
  <c r="O22" i="9" s="1"/>
  <c r="R22" i="9" s="1"/>
  <c r="L5" i="9"/>
  <c r="O5" i="9" s="1"/>
  <c r="R5" i="9" s="1"/>
  <c r="N44" i="9"/>
  <c r="M44" i="9" s="1"/>
  <c r="N29" i="9"/>
  <c r="M29" i="9" s="1"/>
  <c r="Q25" i="9"/>
  <c r="P25" i="9" s="1"/>
  <c r="W104" i="9"/>
  <c r="V104" i="9" s="1"/>
  <c r="W70" i="9"/>
  <c r="V70" i="9" s="1"/>
  <c r="Y91" i="9"/>
  <c r="X91" i="9" s="1"/>
  <c r="AA114" i="9"/>
  <c r="Z114" i="9" s="1"/>
  <c r="AD120" i="9"/>
  <c r="AP120" i="9" s="1"/>
  <c r="L120" i="9"/>
  <c r="O120" i="9" s="1"/>
  <c r="R120" i="9" s="1"/>
  <c r="W7" i="9"/>
  <c r="V7" i="9" s="1"/>
  <c r="AC7" i="9"/>
  <c r="AB7" i="9" s="1"/>
  <c r="Y7" i="9"/>
  <c r="X7" i="9" s="1"/>
  <c r="AC95" i="9"/>
  <c r="AB95" i="9" s="1"/>
  <c r="Y95" i="9"/>
  <c r="X95" i="9" s="1"/>
  <c r="W95" i="9"/>
  <c r="V95" i="9" s="1"/>
  <c r="AA95" i="9"/>
  <c r="Z95" i="9" s="1"/>
  <c r="AA83" i="9"/>
  <c r="Z83" i="9" s="1"/>
  <c r="Y83" i="9"/>
  <c r="X83" i="9" s="1"/>
  <c r="W83" i="9"/>
  <c r="V83" i="9" s="1"/>
  <c r="AC83" i="9"/>
  <c r="AB83" i="9" s="1"/>
  <c r="AA71" i="9"/>
  <c r="Z71" i="9" s="1"/>
  <c r="AC71" i="9"/>
  <c r="AB71" i="9" s="1"/>
  <c r="AC59" i="9"/>
  <c r="AB59" i="9" s="1"/>
  <c r="AA59" i="9"/>
  <c r="Z59" i="9" s="1"/>
  <c r="Y59" i="9"/>
  <c r="X59" i="9" s="1"/>
  <c r="W59" i="9"/>
  <c r="V59" i="9" s="1"/>
  <c r="W24" i="9"/>
  <c r="V24" i="9" s="1"/>
  <c r="AC24" i="9"/>
  <c r="AB24" i="9" s="1"/>
  <c r="AA24" i="9"/>
  <c r="Z24" i="9" s="1"/>
  <c r="Y24" i="9"/>
  <c r="X24" i="9" s="1"/>
  <c r="K40" i="9"/>
  <c r="J40" i="9" s="1"/>
  <c r="L21" i="9"/>
  <c r="O21" i="9" s="1"/>
  <c r="R21" i="9" s="1"/>
  <c r="N43" i="9"/>
  <c r="M43" i="9" s="1"/>
  <c r="N28" i="9"/>
  <c r="M28" i="9" s="1"/>
  <c r="Q24" i="9"/>
  <c r="P24" i="9" s="1"/>
  <c r="T21" i="9"/>
  <c r="S21" i="9" s="1"/>
  <c r="W102" i="9"/>
  <c r="V102" i="9" s="1"/>
  <c r="Y88" i="9"/>
  <c r="X88" i="9" s="1"/>
  <c r="AA111" i="9"/>
  <c r="Z111" i="9" s="1"/>
  <c r="AC109" i="9"/>
  <c r="AB109" i="9" s="1"/>
  <c r="AC55" i="9"/>
  <c r="AB55" i="9" s="1"/>
  <c r="AC13" i="9"/>
  <c r="AB13" i="9" s="1"/>
  <c r="AC57" i="9"/>
  <c r="AB57" i="9" s="1"/>
  <c r="AA57" i="9"/>
  <c r="Z57" i="9" s="1"/>
  <c r="W81" i="9"/>
  <c r="V81" i="9" s="1"/>
  <c r="AA69" i="9"/>
  <c r="Z69" i="9" s="1"/>
  <c r="AA13" i="9"/>
  <c r="Z13" i="9" s="1"/>
  <c r="AC67" i="9"/>
  <c r="AB67" i="9" s="1"/>
  <c r="W67" i="9"/>
  <c r="V67" i="9" s="1"/>
  <c r="W122" i="9"/>
  <c r="V122" i="9" s="1"/>
  <c r="Y122" i="9"/>
  <c r="X122" i="9" s="1"/>
  <c r="AA122" i="9"/>
  <c r="Z122" i="9" s="1"/>
  <c r="AC122" i="9"/>
  <c r="AB122" i="9" s="1"/>
  <c r="Y81" i="9"/>
  <c r="X81" i="9" s="1"/>
  <c r="AA67" i="9"/>
  <c r="Z67" i="9" s="1"/>
  <c r="AA81" i="9"/>
  <c r="Z81" i="9" s="1"/>
  <c r="AD121" i="9"/>
  <c r="AP121" i="9" s="1"/>
  <c r="C42" i="9"/>
  <c r="C4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B3" i="8" l="1"/>
  <c r="AM17" i="9" l="1"/>
  <c r="AM134" i="9"/>
  <c r="AM150" i="9"/>
  <c r="AM149" i="9"/>
  <c r="AM138" i="9"/>
  <c r="AM142" i="9"/>
  <c r="AM146" i="9"/>
  <c r="AM154" i="9"/>
  <c r="AM151" i="9"/>
  <c r="AM126" i="9"/>
  <c r="AM129" i="9"/>
  <c r="AM148" i="9"/>
  <c r="AM137" i="9"/>
  <c r="AM165" i="9"/>
  <c r="AM152" i="9"/>
  <c r="AM147" i="9"/>
  <c r="AM178" i="9"/>
  <c r="AM133" i="9"/>
  <c r="AM140" i="9"/>
  <c r="AM125" i="9"/>
  <c r="AM135" i="9"/>
  <c r="AM123" i="9"/>
  <c r="AM127" i="9"/>
  <c r="AM174" i="9"/>
  <c r="AM156" i="9"/>
  <c r="AM153" i="9"/>
  <c r="AM144" i="9"/>
  <c r="AM131" i="9"/>
  <c r="AM130" i="9"/>
  <c r="AM157" i="9"/>
  <c r="AM145" i="9"/>
  <c r="AM132" i="9"/>
  <c r="AM141" i="9"/>
  <c r="AM167" i="9"/>
  <c r="AM176" i="9"/>
  <c r="AM168" i="9"/>
  <c r="AM180" i="9"/>
  <c r="AM124" i="9"/>
  <c r="AM158" i="9"/>
  <c r="AM171" i="9"/>
  <c r="AM177" i="9"/>
  <c r="AM175" i="9"/>
  <c r="AM136" i="9"/>
  <c r="AM163" i="9"/>
  <c r="AM170" i="9"/>
  <c r="AM166" i="9"/>
  <c r="AM155" i="9"/>
  <c r="AM162" i="9"/>
  <c r="AM181" i="9"/>
  <c r="AM169" i="9"/>
  <c r="AM179" i="9"/>
  <c r="AM128" i="9"/>
  <c r="AM159" i="9"/>
  <c r="AM160" i="9"/>
  <c r="AM164" i="9"/>
  <c r="AM139" i="9"/>
  <c r="AM143" i="9"/>
  <c r="AM173" i="9"/>
  <c r="AM172" i="9"/>
  <c r="AM161" i="9"/>
  <c r="AM115" i="9"/>
  <c r="AM32" i="9"/>
  <c r="AM34" i="9"/>
  <c r="AM45" i="9"/>
  <c r="AM18" i="9"/>
  <c r="AM63" i="9"/>
  <c r="AM47" i="9"/>
  <c r="AM49" i="9"/>
  <c r="AM37" i="9"/>
  <c r="AM14" i="9"/>
  <c r="AM25" i="9"/>
  <c r="AM11" i="9"/>
  <c r="AM40" i="9"/>
  <c r="AM61" i="9"/>
  <c r="AM28" i="9"/>
  <c r="AM30" i="9"/>
  <c r="AM22" i="9"/>
  <c r="AM27" i="9"/>
  <c r="AM24" i="9"/>
  <c r="AM33" i="9"/>
  <c r="AM16" i="9"/>
  <c r="AM39" i="9"/>
  <c r="AM41" i="9"/>
  <c r="AM68" i="9"/>
  <c r="AM80" i="9"/>
  <c r="AM92" i="9"/>
  <c r="AM104" i="9"/>
  <c r="AM42" i="9"/>
  <c r="AM69" i="9"/>
  <c r="AM81" i="9"/>
  <c r="AM93" i="9"/>
  <c r="AM105" i="9"/>
  <c r="AM54" i="9"/>
  <c r="AM70" i="9"/>
  <c r="AM82" i="9"/>
  <c r="AM94" i="9"/>
  <c r="AM106" i="9"/>
  <c r="AM103" i="9"/>
  <c r="AM5" i="9"/>
  <c r="AM55" i="9"/>
  <c r="AM71" i="9"/>
  <c r="AM83" i="9"/>
  <c r="AM95" i="9"/>
  <c r="AM107" i="9"/>
  <c r="AM6" i="9"/>
  <c r="AM56" i="9"/>
  <c r="AM72" i="9"/>
  <c r="AM84" i="9"/>
  <c r="AM96" i="9"/>
  <c r="AM108" i="9"/>
  <c r="B5" i="8"/>
  <c r="AM91" i="9"/>
  <c r="AM7" i="9"/>
  <c r="AM57" i="9"/>
  <c r="AM73" i="9"/>
  <c r="AM85" i="9"/>
  <c r="AM97" i="9"/>
  <c r="AM109" i="9"/>
  <c r="AM67" i="9"/>
  <c r="AM8" i="9"/>
  <c r="AM58" i="9"/>
  <c r="AM74" i="9"/>
  <c r="AM86" i="9"/>
  <c r="AM98" i="9"/>
  <c r="AM110" i="9"/>
  <c r="AM79" i="9"/>
  <c r="AM9" i="9"/>
  <c r="AM59" i="9"/>
  <c r="AM75" i="9"/>
  <c r="AM87" i="9"/>
  <c r="AM99" i="9"/>
  <c r="AM111" i="9"/>
  <c r="AM23" i="9"/>
  <c r="AM10" i="9"/>
  <c r="AM62" i="9"/>
  <c r="AM76" i="9"/>
  <c r="AM88" i="9"/>
  <c r="AM100" i="9"/>
  <c r="AM112" i="9"/>
  <c r="AM12" i="9"/>
  <c r="AM64" i="9"/>
  <c r="AM77" i="9"/>
  <c r="AM89" i="9"/>
  <c r="AM101" i="9"/>
  <c r="AM113" i="9"/>
  <c r="AM13" i="9"/>
  <c r="AM65" i="9"/>
  <c r="AM78" i="9"/>
  <c r="AM90" i="9"/>
  <c r="AM102" i="9"/>
  <c r="AM114" i="9"/>
  <c r="AM52" i="9"/>
  <c r="AM31" i="9"/>
  <c r="AM53" i="9"/>
  <c r="AM29" i="9"/>
  <c r="AM122" i="9"/>
  <c r="AM43" i="9"/>
  <c r="AM36" i="9"/>
  <c r="AM48" i="9"/>
  <c r="AM51" i="9"/>
  <c r="AM15" i="9"/>
  <c r="AM116" i="9"/>
  <c r="AM26" i="9"/>
  <c r="AM118" i="9"/>
  <c r="AM46" i="9"/>
  <c r="AM120" i="9"/>
  <c r="AM19" i="9"/>
  <c r="AM66" i="9"/>
  <c r="AM117" i="9"/>
  <c r="AM60" i="9"/>
  <c r="AM35" i="9"/>
  <c r="AM38" i="9"/>
  <c r="AM50" i="9"/>
  <c r="AM121" i="9"/>
  <c r="AM119" i="9"/>
  <c r="AM21" i="9"/>
  <c r="AM44" i="9"/>
  <c r="AM20" i="9"/>
  <c r="B4" i="8"/>
  <c r="D2" i="10"/>
  <c r="C97" i="9"/>
  <c r="C98" i="9"/>
  <c r="C99" i="9"/>
  <c r="C100" i="9"/>
  <c r="C101" i="9"/>
  <c r="C102" i="9"/>
  <c r="C103" i="9"/>
  <c r="AL134" i="9" l="1"/>
  <c r="AL150" i="9"/>
  <c r="AL166" i="9"/>
  <c r="AL149" i="9"/>
  <c r="AL162" i="9"/>
  <c r="AL138" i="9"/>
  <c r="AL129" i="9"/>
  <c r="AL133" i="9"/>
  <c r="AL146" i="9"/>
  <c r="AL130" i="9"/>
  <c r="AL137" i="9"/>
  <c r="AL123" i="9"/>
  <c r="AL151" i="9"/>
  <c r="AL179" i="9"/>
  <c r="AL174" i="9"/>
  <c r="AL141" i="9"/>
  <c r="AL127" i="9"/>
  <c r="AL131" i="9"/>
  <c r="AL171" i="9"/>
  <c r="AL147" i="9"/>
  <c r="AL128" i="9"/>
  <c r="AL148" i="9"/>
  <c r="AL126" i="9"/>
  <c r="AL155" i="9"/>
  <c r="AL160" i="9"/>
  <c r="AL125" i="9"/>
  <c r="AL178" i="9"/>
  <c r="AL154" i="9"/>
  <c r="AL135" i="9"/>
  <c r="AL175" i="9"/>
  <c r="AL140" i="9"/>
  <c r="AL124" i="9"/>
  <c r="AL142" i="9"/>
  <c r="AL170" i="9"/>
  <c r="AL144" i="9"/>
  <c r="AL180" i="9"/>
  <c r="AL159" i="9"/>
  <c r="AL145" i="9"/>
  <c r="AL173" i="9"/>
  <c r="AL164" i="9"/>
  <c r="AL169" i="9"/>
  <c r="AL153" i="9"/>
  <c r="AL143" i="9"/>
  <c r="AL168" i="9"/>
  <c r="AL165" i="9"/>
  <c r="AL132" i="9"/>
  <c r="AL177" i="9"/>
  <c r="AL176" i="9"/>
  <c r="AL161" i="9"/>
  <c r="AL156" i="9"/>
  <c r="AL172" i="9"/>
  <c r="AL167" i="9"/>
  <c r="AL139" i="9"/>
  <c r="AL136" i="9"/>
  <c r="AL152" i="9"/>
  <c r="AL157" i="9"/>
  <c r="AL181" i="9"/>
  <c r="AL158" i="9"/>
  <c r="AL163" i="9"/>
  <c r="AK147" i="9"/>
  <c r="AK133" i="9"/>
  <c r="AK146" i="9"/>
  <c r="AK155" i="9"/>
  <c r="AK138" i="9"/>
  <c r="AK125" i="9"/>
  <c r="AK157" i="9"/>
  <c r="AK135" i="9"/>
  <c r="AK167" i="9"/>
  <c r="AK180" i="9"/>
  <c r="AK134" i="9"/>
  <c r="AK124" i="9"/>
  <c r="AK175" i="9"/>
  <c r="AK130" i="9"/>
  <c r="AK123" i="9"/>
  <c r="AK178" i="9"/>
  <c r="AK127" i="9"/>
  <c r="AK143" i="9"/>
  <c r="AK179" i="9"/>
  <c r="AK152" i="9"/>
  <c r="AK172" i="9"/>
  <c r="AK137" i="9"/>
  <c r="AK140" i="9"/>
  <c r="AK139" i="9"/>
  <c r="AK149" i="9"/>
  <c r="AK151" i="9"/>
  <c r="AK165" i="9"/>
  <c r="AK148" i="9"/>
  <c r="AK161" i="9"/>
  <c r="AK176" i="9"/>
  <c r="AK131" i="9"/>
  <c r="AK129" i="9"/>
  <c r="AK154" i="9"/>
  <c r="AK150" i="9"/>
  <c r="AK142" i="9"/>
  <c r="AK128" i="9"/>
  <c r="AK126" i="9"/>
  <c r="AK156" i="9"/>
  <c r="AK166" i="9"/>
  <c r="AK177" i="9"/>
  <c r="AK162" i="9"/>
  <c r="AK168" i="9"/>
  <c r="AK136" i="9"/>
  <c r="AK153" i="9"/>
  <c r="AK160" i="9"/>
  <c r="AK144" i="9"/>
  <c r="AK169" i="9"/>
  <c r="AK145" i="9"/>
  <c r="AK164" i="9"/>
  <c r="AK173" i="9"/>
  <c r="AK159" i="9"/>
  <c r="AK171" i="9"/>
  <c r="AK170" i="9"/>
  <c r="AK181" i="9"/>
  <c r="AK174" i="9"/>
  <c r="AK163" i="9"/>
  <c r="AK141" i="9"/>
  <c r="AK132" i="9"/>
  <c r="AK158" i="9"/>
  <c r="AK118" i="9"/>
  <c r="AK10" i="9"/>
  <c r="AK62" i="9"/>
  <c r="AK76" i="9"/>
  <c r="AK88" i="9"/>
  <c r="AK100" i="9"/>
  <c r="AK112" i="9"/>
  <c r="AK75" i="9"/>
  <c r="AK12" i="9"/>
  <c r="AK64" i="9"/>
  <c r="AK77" i="9"/>
  <c r="AK89" i="9"/>
  <c r="AK101" i="9"/>
  <c r="AK113" i="9"/>
  <c r="AK122" i="9"/>
  <c r="AK13" i="9"/>
  <c r="AK65" i="9"/>
  <c r="AK78" i="9"/>
  <c r="AK90" i="9"/>
  <c r="AK102" i="9"/>
  <c r="AK114" i="9"/>
  <c r="AK23" i="9"/>
  <c r="AK67" i="9"/>
  <c r="AK79" i="9"/>
  <c r="AK91" i="9"/>
  <c r="AK103" i="9"/>
  <c r="AK59" i="9"/>
  <c r="AK111" i="9"/>
  <c r="AK41" i="9"/>
  <c r="AK68" i="9"/>
  <c r="AK80" i="9"/>
  <c r="AK92" i="9"/>
  <c r="AK104" i="9"/>
  <c r="AK87" i="9"/>
  <c r="AK116" i="9"/>
  <c r="AK119" i="9"/>
  <c r="AK42" i="9"/>
  <c r="AK69" i="9"/>
  <c r="AK81" i="9"/>
  <c r="AK93" i="9"/>
  <c r="AK105" i="9"/>
  <c r="AK9" i="9"/>
  <c r="AK99" i="9"/>
  <c r="AK54" i="9"/>
  <c r="AK70" i="9"/>
  <c r="AK82" i="9"/>
  <c r="AK94" i="9"/>
  <c r="AK106" i="9"/>
  <c r="AK5" i="9"/>
  <c r="AK55" i="9"/>
  <c r="AK71" i="9"/>
  <c r="AK83" i="9"/>
  <c r="AK95" i="9"/>
  <c r="AK107" i="9"/>
  <c r="AK117" i="9"/>
  <c r="AK120" i="9"/>
  <c r="AK6" i="9"/>
  <c r="AK56" i="9"/>
  <c r="AK72" i="9"/>
  <c r="AK84" i="9"/>
  <c r="AK96" i="9"/>
  <c r="AK108" i="9"/>
  <c r="AK7" i="9"/>
  <c r="AK57" i="9"/>
  <c r="AK73" i="9"/>
  <c r="AK85" i="9"/>
  <c r="AK97" i="9"/>
  <c r="AK109" i="9"/>
  <c r="AK121" i="9"/>
  <c r="AK8" i="9"/>
  <c r="AK58" i="9"/>
  <c r="AK74" i="9"/>
  <c r="AK86" i="9"/>
  <c r="AK98" i="9"/>
  <c r="AK110" i="9"/>
  <c r="AK26" i="9"/>
  <c r="AK39" i="9"/>
  <c r="AK66" i="9"/>
  <c r="AK46" i="9"/>
  <c r="AK53" i="9"/>
  <c r="AK32" i="9"/>
  <c r="AK22" i="9"/>
  <c r="AK19" i="9"/>
  <c r="AK115" i="9"/>
  <c r="AK40" i="9"/>
  <c r="AK49" i="9"/>
  <c r="AK50" i="9"/>
  <c r="AK60" i="9"/>
  <c r="AK43" i="9"/>
  <c r="AK31" i="9"/>
  <c r="AK27" i="9"/>
  <c r="AK51" i="9"/>
  <c r="AK25" i="9"/>
  <c r="AK61" i="9"/>
  <c r="AK14" i="9"/>
  <c r="AK24" i="9"/>
  <c r="AK15" i="9"/>
  <c r="AK21" i="9"/>
  <c r="AK17" i="9"/>
  <c r="AK30" i="9"/>
  <c r="AK11" i="9"/>
  <c r="AK33" i="9"/>
  <c r="AK45" i="9"/>
  <c r="AK48" i="9"/>
  <c r="AK44" i="9"/>
  <c r="AK34" i="9"/>
  <c r="AK38" i="9"/>
  <c r="AK28" i="9"/>
  <c r="AK20" i="9"/>
  <c r="AK29" i="9"/>
  <c r="AK35" i="9"/>
  <c r="AK37" i="9"/>
  <c r="AK47" i="9"/>
  <c r="AK52" i="9"/>
  <c r="AK36" i="9"/>
  <c r="AK16" i="9"/>
  <c r="AK18" i="9"/>
  <c r="AK63" i="9"/>
  <c r="AL6" i="9"/>
  <c r="AL56" i="9"/>
  <c r="AL72" i="9"/>
  <c r="AL84" i="9"/>
  <c r="AL96" i="9"/>
  <c r="AL108" i="9"/>
  <c r="AL5" i="9"/>
  <c r="AL95" i="9"/>
  <c r="AL118" i="9"/>
  <c r="AL7" i="9"/>
  <c r="AL57" i="9"/>
  <c r="AL73" i="9"/>
  <c r="AL85" i="9"/>
  <c r="AL97" i="9"/>
  <c r="AL109" i="9"/>
  <c r="AL55" i="9"/>
  <c r="AL8" i="9"/>
  <c r="AL58" i="9"/>
  <c r="AL74" i="9"/>
  <c r="AL86" i="9"/>
  <c r="AL98" i="9"/>
  <c r="AL110" i="9"/>
  <c r="AL9" i="9"/>
  <c r="AL59" i="9"/>
  <c r="AL75" i="9"/>
  <c r="AL87" i="9"/>
  <c r="AL99" i="9"/>
  <c r="AL111" i="9"/>
  <c r="AL83" i="9"/>
  <c r="AL10" i="9"/>
  <c r="AL62" i="9"/>
  <c r="AL76" i="9"/>
  <c r="AL88" i="9"/>
  <c r="AL100" i="9"/>
  <c r="AL112" i="9"/>
  <c r="AL71" i="9"/>
  <c r="AL107" i="9"/>
  <c r="AL12" i="9"/>
  <c r="AL64" i="9"/>
  <c r="AL77" i="9"/>
  <c r="AL89" i="9"/>
  <c r="AL101" i="9"/>
  <c r="AL113" i="9"/>
  <c r="AL13" i="9"/>
  <c r="AL65" i="9"/>
  <c r="AL78" i="9"/>
  <c r="AL90" i="9"/>
  <c r="AL102" i="9"/>
  <c r="AL114" i="9"/>
  <c r="AL23" i="9"/>
  <c r="AL67" i="9"/>
  <c r="AL79" i="9"/>
  <c r="AL91" i="9"/>
  <c r="AL103" i="9"/>
  <c r="AL41" i="9"/>
  <c r="AL68" i="9"/>
  <c r="AL80" i="9"/>
  <c r="AL92" i="9"/>
  <c r="AL104" i="9"/>
  <c r="AL42" i="9"/>
  <c r="AL69" i="9"/>
  <c r="AL81" i="9"/>
  <c r="AL93" i="9"/>
  <c r="AL105" i="9"/>
  <c r="AL54" i="9"/>
  <c r="AL70" i="9"/>
  <c r="AL82" i="9"/>
  <c r="AL94" i="9"/>
  <c r="AL106" i="9"/>
  <c r="AL20" i="9"/>
  <c r="AL16" i="9"/>
  <c r="AL19" i="9"/>
  <c r="AL52" i="9"/>
  <c r="AL66" i="9"/>
  <c r="AL121" i="9"/>
  <c r="AL120" i="9"/>
  <c r="AL122" i="9"/>
  <c r="AL34" i="9"/>
  <c r="AL117" i="9"/>
  <c r="AL116" i="9"/>
  <c r="AL11" i="9"/>
  <c r="AL28" i="9"/>
  <c r="AL38" i="9"/>
  <c r="AL119" i="9"/>
  <c r="AL40" i="9"/>
  <c r="AL26" i="9"/>
  <c r="AL22" i="9"/>
  <c r="AL46" i="9"/>
  <c r="AL30" i="9"/>
  <c r="AL48" i="9"/>
  <c r="AL115" i="9"/>
  <c r="AL45" i="9"/>
  <c r="AL27" i="9"/>
  <c r="AL61" i="9"/>
  <c r="AL33" i="9"/>
  <c r="AL49" i="9"/>
  <c r="AL60" i="9"/>
  <c r="AL14" i="9"/>
  <c r="AL63" i="9"/>
  <c r="AL15" i="9"/>
  <c r="AL25" i="9"/>
  <c r="AL31" i="9"/>
  <c r="AL24" i="9"/>
  <c r="AL51" i="9"/>
  <c r="AL32" i="9"/>
  <c r="AL44" i="9"/>
  <c r="AL17" i="9"/>
  <c r="AL37" i="9"/>
  <c r="AL50" i="9"/>
  <c r="AL36" i="9"/>
  <c r="AL21" i="9"/>
  <c r="AL35" i="9"/>
  <c r="AL43" i="9"/>
  <c r="AL47" i="9"/>
  <c r="AL53" i="9"/>
  <c r="AL29" i="9"/>
  <c r="AL39" i="9"/>
  <c r="AL18" i="9"/>
  <c r="E1" i="8"/>
  <c r="D3" i="10" l="1"/>
  <c r="C5" i="9" l="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4" i="9"/>
  <c r="B7" i="8" l="1"/>
  <c r="AH5" i="9" l="1"/>
  <c r="AH17" i="9"/>
  <c r="AH29" i="9"/>
  <c r="AH41" i="9"/>
  <c r="AH53" i="9"/>
  <c r="AH65" i="9"/>
  <c r="AH77" i="9"/>
  <c r="AH89" i="9"/>
  <c r="AH101" i="9"/>
  <c r="AH113" i="9"/>
  <c r="AH125" i="9"/>
  <c r="AH137" i="9"/>
  <c r="AH149" i="9"/>
  <c r="AH161" i="9"/>
  <c r="AH173" i="9"/>
  <c r="AG7" i="9"/>
  <c r="AG19" i="9"/>
  <c r="AG31" i="9"/>
  <c r="AG43" i="9"/>
  <c r="AG55" i="9"/>
  <c r="AG67" i="9"/>
  <c r="AG79" i="9"/>
  <c r="AG91" i="9"/>
  <c r="AG103" i="9"/>
  <c r="AG115" i="9"/>
  <c r="AG127" i="9"/>
  <c r="AG139" i="9"/>
  <c r="AG151" i="9"/>
  <c r="AG163" i="9"/>
  <c r="AG175" i="9"/>
  <c r="AF9" i="9"/>
  <c r="AF21" i="9"/>
  <c r="AF33" i="9"/>
  <c r="AF45" i="9"/>
  <c r="AF57" i="9"/>
  <c r="AF69" i="9"/>
  <c r="AF81" i="9"/>
  <c r="AF93" i="9"/>
  <c r="AF105" i="9"/>
  <c r="AF117" i="9"/>
  <c r="AF129" i="9"/>
  <c r="AF141" i="9"/>
  <c r="AF153" i="9"/>
  <c r="AF165" i="9"/>
  <c r="AF177" i="9"/>
  <c r="AI165" i="9"/>
  <c r="AG50" i="9"/>
  <c r="AF100" i="9"/>
  <c r="AH6" i="9"/>
  <c r="AH18" i="9"/>
  <c r="AH30" i="9"/>
  <c r="AH42" i="9"/>
  <c r="AH54" i="9"/>
  <c r="AH66" i="9"/>
  <c r="AH78" i="9"/>
  <c r="AH90" i="9"/>
  <c r="AH102" i="9"/>
  <c r="AH114" i="9"/>
  <c r="AH126" i="9"/>
  <c r="AH138" i="9"/>
  <c r="AH150" i="9"/>
  <c r="AH162" i="9"/>
  <c r="AH174" i="9"/>
  <c r="AG8" i="9"/>
  <c r="AG20" i="9"/>
  <c r="AG32" i="9"/>
  <c r="AG44" i="9"/>
  <c r="AG56" i="9"/>
  <c r="AG68" i="9"/>
  <c r="AG80" i="9"/>
  <c r="AG92" i="9"/>
  <c r="AG104" i="9"/>
  <c r="AG116" i="9"/>
  <c r="AG128" i="9"/>
  <c r="AG140" i="9"/>
  <c r="AG152" i="9"/>
  <c r="AG164" i="9"/>
  <c r="AG176" i="9"/>
  <c r="AF10" i="9"/>
  <c r="AF22" i="9"/>
  <c r="AF34" i="9"/>
  <c r="AF46" i="9"/>
  <c r="AF58" i="9"/>
  <c r="AF70" i="9"/>
  <c r="AF82" i="9"/>
  <c r="AF94" i="9"/>
  <c r="AF106" i="9"/>
  <c r="AF118" i="9"/>
  <c r="AF130" i="9"/>
  <c r="AF142" i="9"/>
  <c r="AF154" i="9"/>
  <c r="AF166" i="9"/>
  <c r="AF178" i="9"/>
  <c r="AI140" i="9"/>
  <c r="AG62" i="9"/>
  <c r="AF124" i="9"/>
  <c r="AH7" i="9"/>
  <c r="AH19" i="9"/>
  <c r="AH31" i="9"/>
  <c r="AH43" i="9"/>
  <c r="AH55" i="9"/>
  <c r="AH67" i="9"/>
  <c r="AH79" i="9"/>
  <c r="AH91" i="9"/>
  <c r="AH103" i="9"/>
  <c r="AH115" i="9"/>
  <c r="AH127" i="9"/>
  <c r="AH139" i="9"/>
  <c r="AH151" i="9"/>
  <c r="AH163" i="9"/>
  <c r="AH175" i="9"/>
  <c r="AG9" i="9"/>
  <c r="AG21" i="9"/>
  <c r="AG33" i="9"/>
  <c r="AG45" i="9"/>
  <c r="AG57" i="9"/>
  <c r="AG69" i="9"/>
  <c r="AG81" i="9"/>
  <c r="AG93" i="9"/>
  <c r="AG105" i="9"/>
  <c r="AG117" i="9"/>
  <c r="AG129" i="9"/>
  <c r="AG141" i="9"/>
  <c r="AG153" i="9"/>
  <c r="AG165" i="9"/>
  <c r="AG177" i="9"/>
  <c r="AF11" i="9"/>
  <c r="AF23" i="9"/>
  <c r="AF35" i="9"/>
  <c r="AF47" i="9"/>
  <c r="AF59" i="9"/>
  <c r="AF71" i="9"/>
  <c r="AF83" i="9"/>
  <c r="AF95" i="9"/>
  <c r="AF107" i="9"/>
  <c r="AF119" i="9"/>
  <c r="AF131" i="9"/>
  <c r="AF143" i="9"/>
  <c r="AF155" i="9"/>
  <c r="AF167" i="9"/>
  <c r="AF179" i="9"/>
  <c r="AI163" i="9"/>
  <c r="AG74" i="9"/>
  <c r="AF40" i="9"/>
  <c r="AF172" i="9"/>
  <c r="AH8" i="9"/>
  <c r="AH20" i="9"/>
  <c r="AH32" i="9"/>
  <c r="AH44" i="9"/>
  <c r="AH56" i="9"/>
  <c r="AH68" i="9"/>
  <c r="AH80" i="9"/>
  <c r="AH92" i="9"/>
  <c r="AH104" i="9"/>
  <c r="AH116" i="9"/>
  <c r="AH128" i="9"/>
  <c r="AH140" i="9"/>
  <c r="AH152" i="9"/>
  <c r="AH164" i="9"/>
  <c r="AH176" i="9"/>
  <c r="AG10" i="9"/>
  <c r="AG22" i="9"/>
  <c r="AG34" i="9"/>
  <c r="AG46" i="9"/>
  <c r="AG58" i="9"/>
  <c r="AG70" i="9"/>
  <c r="AG82" i="9"/>
  <c r="AG94" i="9"/>
  <c r="AG106" i="9"/>
  <c r="AG118" i="9"/>
  <c r="AG130" i="9"/>
  <c r="AG142" i="9"/>
  <c r="AG154" i="9"/>
  <c r="AG166" i="9"/>
  <c r="AG178" i="9"/>
  <c r="AF12" i="9"/>
  <c r="AF24" i="9"/>
  <c r="AF36" i="9"/>
  <c r="AF48" i="9"/>
  <c r="AF60" i="9"/>
  <c r="AF72" i="9"/>
  <c r="AF84" i="9"/>
  <c r="AF96" i="9"/>
  <c r="AF108" i="9"/>
  <c r="AF120" i="9"/>
  <c r="AF132" i="9"/>
  <c r="AF144" i="9"/>
  <c r="AF156" i="9"/>
  <c r="AF168" i="9"/>
  <c r="AF180" i="9"/>
  <c r="AG14" i="9"/>
  <c r="AH9" i="9"/>
  <c r="AH21" i="9"/>
  <c r="AH33" i="9"/>
  <c r="AH45" i="9"/>
  <c r="AH57" i="9"/>
  <c r="AH69" i="9"/>
  <c r="AH81" i="9"/>
  <c r="AH93" i="9"/>
  <c r="AH105" i="9"/>
  <c r="AH117" i="9"/>
  <c r="AH129" i="9"/>
  <c r="AH141" i="9"/>
  <c r="AH153" i="9"/>
  <c r="AH165" i="9"/>
  <c r="AH177" i="9"/>
  <c r="AG11" i="9"/>
  <c r="AG23" i="9"/>
  <c r="AG35" i="9"/>
  <c r="AG47" i="9"/>
  <c r="AG59" i="9"/>
  <c r="AG71" i="9"/>
  <c r="AG83" i="9"/>
  <c r="AG95" i="9"/>
  <c r="AG107" i="9"/>
  <c r="AG119" i="9"/>
  <c r="AG131" i="9"/>
  <c r="AG143" i="9"/>
  <c r="AG155" i="9"/>
  <c r="AG167" i="9"/>
  <c r="AG179" i="9"/>
  <c r="AF13" i="9"/>
  <c r="AF25" i="9"/>
  <c r="AF37" i="9"/>
  <c r="AF49" i="9"/>
  <c r="AF61" i="9"/>
  <c r="AF73" i="9"/>
  <c r="AF85" i="9"/>
  <c r="AF97" i="9"/>
  <c r="AF109" i="9"/>
  <c r="AF121" i="9"/>
  <c r="AF133" i="9"/>
  <c r="AF145" i="9"/>
  <c r="AF157" i="9"/>
  <c r="AF169" i="9"/>
  <c r="AF181" i="9"/>
  <c r="AI144" i="9"/>
  <c r="AI159" i="9"/>
  <c r="AG26" i="9"/>
  <c r="AF112" i="9"/>
  <c r="AH10" i="9"/>
  <c r="AH22" i="9"/>
  <c r="AH34" i="9"/>
  <c r="AH46" i="9"/>
  <c r="AH58" i="9"/>
  <c r="AH70" i="9"/>
  <c r="AH82" i="9"/>
  <c r="AH94" i="9"/>
  <c r="AH106" i="9"/>
  <c r="AH118" i="9"/>
  <c r="AH130" i="9"/>
  <c r="AH142" i="9"/>
  <c r="AH154" i="9"/>
  <c r="AH166" i="9"/>
  <c r="AH178" i="9"/>
  <c r="AG12" i="9"/>
  <c r="AG24" i="9"/>
  <c r="AG36" i="9"/>
  <c r="AG48" i="9"/>
  <c r="AG60" i="9"/>
  <c r="AG72" i="9"/>
  <c r="AG84" i="9"/>
  <c r="AG96" i="9"/>
  <c r="AG108" i="9"/>
  <c r="AG120" i="9"/>
  <c r="AG132" i="9"/>
  <c r="AG144" i="9"/>
  <c r="AG156" i="9"/>
  <c r="AG168" i="9"/>
  <c r="AG180" i="9"/>
  <c r="AF14" i="9"/>
  <c r="AF26" i="9"/>
  <c r="AF38" i="9"/>
  <c r="AF50" i="9"/>
  <c r="AF62" i="9"/>
  <c r="AF74" i="9"/>
  <c r="AF86" i="9"/>
  <c r="AF98" i="9"/>
  <c r="AF110" i="9"/>
  <c r="AF122" i="9"/>
  <c r="AF134" i="9"/>
  <c r="AF146" i="9"/>
  <c r="AF158" i="9"/>
  <c r="AF170" i="9"/>
  <c r="AI157" i="9"/>
  <c r="AH180" i="9"/>
  <c r="AF28" i="9"/>
  <c r="AH11" i="9"/>
  <c r="AH23" i="9"/>
  <c r="AH35" i="9"/>
  <c r="AH47" i="9"/>
  <c r="AH59" i="9"/>
  <c r="AH71" i="9"/>
  <c r="AH83" i="9"/>
  <c r="AH95" i="9"/>
  <c r="AH107" i="9"/>
  <c r="AH119" i="9"/>
  <c r="AH131" i="9"/>
  <c r="AH143" i="9"/>
  <c r="AH155" i="9"/>
  <c r="AH167" i="9"/>
  <c r="AH179" i="9"/>
  <c r="AG13" i="9"/>
  <c r="AG25" i="9"/>
  <c r="AG37" i="9"/>
  <c r="AG49" i="9"/>
  <c r="AG61" i="9"/>
  <c r="AG73" i="9"/>
  <c r="AG85" i="9"/>
  <c r="AG97" i="9"/>
  <c r="AG109" i="9"/>
  <c r="AG121" i="9"/>
  <c r="AG133" i="9"/>
  <c r="AG145" i="9"/>
  <c r="AG157" i="9"/>
  <c r="AG169" i="9"/>
  <c r="AG181" i="9"/>
  <c r="AF15" i="9"/>
  <c r="AF27" i="9"/>
  <c r="AF39" i="9"/>
  <c r="AF51" i="9"/>
  <c r="AF63" i="9"/>
  <c r="AF75" i="9"/>
  <c r="AF87" i="9"/>
  <c r="AF99" i="9"/>
  <c r="AF111" i="9"/>
  <c r="AF123" i="9"/>
  <c r="AF135" i="9"/>
  <c r="AF147" i="9"/>
  <c r="AF159" i="9"/>
  <c r="AF171" i="9"/>
  <c r="AH168" i="9"/>
  <c r="AF160" i="9"/>
  <c r="AO160" i="9" s="1"/>
  <c r="AH12" i="9"/>
  <c r="AH24" i="9"/>
  <c r="AH36" i="9"/>
  <c r="AH48" i="9"/>
  <c r="AH60" i="9"/>
  <c r="AH72" i="9"/>
  <c r="AH84" i="9"/>
  <c r="AH96" i="9"/>
  <c r="AH108" i="9"/>
  <c r="AH120" i="9"/>
  <c r="AH132" i="9"/>
  <c r="AH144" i="9"/>
  <c r="AH156" i="9"/>
  <c r="AH13" i="9"/>
  <c r="AH25" i="9"/>
  <c r="AH37" i="9"/>
  <c r="AH49" i="9"/>
  <c r="AH61" i="9"/>
  <c r="AH73" i="9"/>
  <c r="AH85" i="9"/>
  <c r="AH97" i="9"/>
  <c r="AH109" i="9"/>
  <c r="AH121" i="9"/>
  <c r="AH133" i="9"/>
  <c r="AH145" i="9"/>
  <c r="AH157" i="9"/>
  <c r="AH169" i="9"/>
  <c r="AH181" i="9"/>
  <c r="AG15" i="9"/>
  <c r="AG27" i="9"/>
  <c r="AG39" i="9"/>
  <c r="AG51" i="9"/>
  <c r="AG63" i="9"/>
  <c r="AG75" i="9"/>
  <c r="AG87" i="9"/>
  <c r="AG99" i="9"/>
  <c r="AG111" i="9"/>
  <c r="AG123" i="9"/>
  <c r="AG135" i="9"/>
  <c r="AG147" i="9"/>
  <c r="AG159" i="9"/>
  <c r="AG171" i="9"/>
  <c r="AF5" i="9"/>
  <c r="AF17" i="9"/>
  <c r="AF29" i="9"/>
  <c r="AF41" i="9"/>
  <c r="AF53" i="9"/>
  <c r="AF65" i="9"/>
  <c r="AF77" i="9"/>
  <c r="AF89" i="9"/>
  <c r="AF101" i="9"/>
  <c r="AF113" i="9"/>
  <c r="AF125" i="9"/>
  <c r="AF137" i="9"/>
  <c r="AF149" i="9"/>
  <c r="AF161" i="9"/>
  <c r="AF173" i="9"/>
  <c r="AI133" i="9"/>
  <c r="AG110" i="9"/>
  <c r="AF76" i="9"/>
  <c r="AH14" i="9"/>
  <c r="AH26" i="9"/>
  <c r="AH38" i="9"/>
  <c r="AH50" i="9"/>
  <c r="AH62" i="9"/>
  <c r="AH74" i="9"/>
  <c r="AH86" i="9"/>
  <c r="AH98" i="9"/>
  <c r="AH110" i="9"/>
  <c r="AH122" i="9"/>
  <c r="AH134" i="9"/>
  <c r="AH146" i="9"/>
  <c r="AH158" i="9"/>
  <c r="AH170" i="9"/>
  <c r="AG16" i="9"/>
  <c r="AG28" i="9"/>
  <c r="AG40" i="9"/>
  <c r="AG52" i="9"/>
  <c r="AG64" i="9"/>
  <c r="AG76" i="9"/>
  <c r="AG88" i="9"/>
  <c r="AG100" i="9"/>
  <c r="AG112" i="9"/>
  <c r="AG124" i="9"/>
  <c r="AG136" i="9"/>
  <c r="AG148" i="9"/>
  <c r="AG160" i="9"/>
  <c r="AG172" i="9"/>
  <c r="AF6" i="9"/>
  <c r="AF18" i="9"/>
  <c r="AF30" i="9"/>
  <c r="AF42" i="9"/>
  <c r="AF54" i="9"/>
  <c r="AF66" i="9"/>
  <c r="AF78" i="9"/>
  <c r="AF90" i="9"/>
  <c r="AF102" i="9"/>
  <c r="AF114" i="9"/>
  <c r="AF126" i="9"/>
  <c r="AF138" i="9"/>
  <c r="AF150" i="9"/>
  <c r="AF162" i="9"/>
  <c r="AF174" i="9"/>
  <c r="AI150" i="9"/>
  <c r="AI153" i="9"/>
  <c r="AG98" i="9"/>
  <c r="AG122" i="9"/>
  <c r="AG134" i="9"/>
  <c r="AG158" i="9"/>
  <c r="AG170" i="9"/>
  <c r="AF52" i="9"/>
  <c r="AF136" i="9"/>
  <c r="AH15" i="9"/>
  <c r="AH27" i="9"/>
  <c r="AH39" i="9"/>
  <c r="AH51" i="9"/>
  <c r="AH63" i="9"/>
  <c r="AH75" i="9"/>
  <c r="AH87" i="9"/>
  <c r="AH99" i="9"/>
  <c r="AH111" i="9"/>
  <c r="AH123" i="9"/>
  <c r="AH135" i="9"/>
  <c r="AH147" i="9"/>
  <c r="AH159" i="9"/>
  <c r="AH171" i="9"/>
  <c r="AG5" i="9"/>
  <c r="AG17" i="9"/>
  <c r="AG29" i="9"/>
  <c r="AG41" i="9"/>
  <c r="AG53" i="9"/>
  <c r="AG65" i="9"/>
  <c r="AG77" i="9"/>
  <c r="AG89" i="9"/>
  <c r="AG101" i="9"/>
  <c r="AG113" i="9"/>
  <c r="AG125" i="9"/>
  <c r="AG137" i="9"/>
  <c r="AG149" i="9"/>
  <c r="AG161" i="9"/>
  <c r="AG173" i="9"/>
  <c r="AF7" i="9"/>
  <c r="AF19" i="9"/>
  <c r="AF31" i="9"/>
  <c r="AF43" i="9"/>
  <c r="AF55" i="9"/>
  <c r="AF67" i="9"/>
  <c r="AF79" i="9"/>
  <c r="AF91" i="9"/>
  <c r="AF103" i="9"/>
  <c r="AF115" i="9"/>
  <c r="AF127" i="9"/>
  <c r="AF139" i="9"/>
  <c r="AF151" i="9"/>
  <c r="AF163" i="9"/>
  <c r="AO163" i="9" s="1"/>
  <c r="AF175" i="9"/>
  <c r="AG86" i="9"/>
  <c r="AG146" i="9"/>
  <c r="AF16" i="9"/>
  <c r="AF64" i="9"/>
  <c r="AF148" i="9"/>
  <c r="AH16" i="9"/>
  <c r="AH28" i="9"/>
  <c r="AH40" i="9"/>
  <c r="AH52" i="9"/>
  <c r="AH64" i="9"/>
  <c r="AH76" i="9"/>
  <c r="AH88" i="9"/>
  <c r="AH100" i="9"/>
  <c r="AH112" i="9"/>
  <c r="AH124" i="9"/>
  <c r="AH136" i="9"/>
  <c r="AH148" i="9"/>
  <c r="AH160" i="9"/>
  <c r="AH172" i="9"/>
  <c r="AG6" i="9"/>
  <c r="AG18" i="9"/>
  <c r="AG30" i="9"/>
  <c r="AG42" i="9"/>
  <c r="AG54" i="9"/>
  <c r="AG66" i="9"/>
  <c r="AG78" i="9"/>
  <c r="AG90" i="9"/>
  <c r="AG102" i="9"/>
  <c r="AG114" i="9"/>
  <c r="AG126" i="9"/>
  <c r="AG138" i="9"/>
  <c r="AG150" i="9"/>
  <c r="AG162" i="9"/>
  <c r="AG174" i="9"/>
  <c r="AF8" i="9"/>
  <c r="AF20" i="9"/>
  <c r="AF32" i="9"/>
  <c r="AF44" i="9"/>
  <c r="AF56" i="9"/>
  <c r="AF68" i="9"/>
  <c r="AF80" i="9"/>
  <c r="AF92" i="9"/>
  <c r="AF104" i="9"/>
  <c r="AF116" i="9"/>
  <c r="AF128" i="9"/>
  <c r="AF140" i="9"/>
  <c r="AO140" i="9" s="1"/>
  <c r="AF152" i="9"/>
  <c r="AF164" i="9"/>
  <c r="AO164" i="9" s="1"/>
  <c r="AF176" i="9"/>
  <c r="AG38" i="9"/>
  <c r="AF88" i="9"/>
  <c r="AI154" i="9"/>
  <c r="AI173" i="9"/>
  <c r="AI155" i="9"/>
  <c r="AI139" i="9"/>
  <c r="AI152" i="9"/>
  <c r="AI151" i="9"/>
  <c r="AI137" i="9"/>
  <c r="AI132" i="9"/>
  <c r="AI148" i="9"/>
  <c r="AI134" i="9"/>
  <c r="AI127" i="9"/>
  <c r="AI142" i="9"/>
  <c r="AI158" i="9"/>
  <c r="AI126" i="9"/>
  <c r="AI130" i="9"/>
  <c r="AI146" i="9"/>
  <c r="AI181" i="9"/>
  <c r="AI167" i="9"/>
  <c r="AI145" i="9"/>
  <c r="AI174" i="9"/>
  <c r="AI178" i="9"/>
  <c r="AI169" i="9"/>
  <c r="AI177" i="9"/>
  <c r="AI161" i="9"/>
  <c r="AI135" i="9"/>
  <c r="AI143" i="9"/>
  <c r="AI180" i="9"/>
  <c r="AI123" i="9"/>
  <c r="AI147" i="9"/>
  <c r="AI124" i="9"/>
  <c r="AI129" i="9"/>
  <c r="AI149" i="9"/>
  <c r="AI131" i="9"/>
  <c r="AI179" i="9"/>
  <c r="AI141" i="9"/>
  <c r="AI162" i="9"/>
  <c r="AI170" i="9"/>
  <c r="AI168" i="9"/>
  <c r="AI164" i="9"/>
  <c r="AI128" i="9"/>
  <c r="AI166" i="9"/>
  <c r="AI156" i="9"/>
  <c r="AI160" i="9"/>
  <c r="AI172" i="9"/>
  <c r="AI136" i="9"/>
  <c r="AI138" i="9"/>
  <c r="AI175" i="9"/>
  <c r="AI176" i="9"/>
  <c r="AI171" i="9"/>
  <c r="AI125" i="9"/>
  <c r="AI18" i="9"/>
  <c r="AI34" i="9"/>
  <c r="AI50" i="9"/>
  <c r="AI28" i="9"/>
  <c r="AI19" i="9"/>
  <c r="AI35" i="9"/>
  <c r="AI51" i="9"/>
  <c r="AI20" i="9"/>
  <c r="AI36" i="9"/>
  <c r="AI52" i="9"/>
  <c r="AI11" i="9"/>
  <c r="AI21" i="9"/>
  <c r="AI37" i="9"/>
  <c r="AI53" i="9"/>
  <c r="AI43" i="9"/>
  <c r="AO43" i="9" s="1"/>
  <c r="AI22" i="9"/>
  <c r="AI38" i="9"/>
  <c r="AI26" i="9"/>
  <c r="AI39" i="9"/>
  <c r="AI27" i="9"/>
  <c r="AI40" i="9"/>
  <c r="AI14" i="9"/>
  <c r="AI29" i="9"/>
  <c r="AI44" i="9"/>
  <c r="AI15" i="9"/>
  <c r="AI31" i="9"/>
  <c r="AI45" i="9"/>
  <c r="AI17" i="9"/>
  <c r="AI33" i="9"/>
  <c r="AI49" i="9"/>
  <c r="AO29" i="9"/>
  <c r="AI16" i="9"/>
  <c r="AI32" i="9"/>
  <c r="AI48" i="9"/>
  <c r="AI84" i="9"/>
  <c r="AI62" i="9"/>
  <c r="AI81" i="9"/>
  <c r="AI69" i="9"/>
  <c r="AI30" i="9"/>
  <c r="AI100" i="9"/>
  <c r="AI12" i="9"/>
  <c r="AI78" i="9"/>
  <c r="AI91" i="9"/>
  <c r="AI23" i="9"/>
  <c r="AI71" i="9"/>
  <c r="AI6" i="9"/>
  <c r="AI54" i="9"/>
  <c r="AI55" i="9"/>
  <c r="AI97" i="9"/>
  <c r="AI88" i="9"/>
  <c r="AI25" i="9"/>
  <c r="AI92" i="9"/>
  <c r="AI110" i="9"/>
  <c r="AI98" i="9"/>
  <c r="AI47" i="9"/>
  <c r="AI119" i="9"/>
  <c r="AI42" i="9"/>
  <c r="AI107" i="9"/>
  <c r="AI13" i="9"/>
  <c r="AI82" i="9"/>
  <c r="AI99" i="9"/>
  <c r="AI56" i="9"/>
  <c r="AI87" i="9"/>
  <c r="AI76" i="9"/>
  <c r="AI105" i="9"/>
  <c r="AI72" i="9"/>
  <c r="AI96" i="9"/>
  <c r="AI63" i="9"/>
  <c r="AI106" i="9"/>
  <c r="AI121" i="9"/>
  <c r="AI65" i="9"/>
  <c r="AI94" i="9"/>
  <c r="AI115" i="9"/>
  <c r="AI113" i="9"/>
  <c r="AI66" i="9"/>
  <c r="AI109" i="9"/>
  <c r="AI57" i="9"/>
  <c r="AI122" i="9"/>
  <c r="AI60" i="9"/>
  <c r="AI108" i="9"/>
  <c r="AI111" i="9"/>
  <c r="AI46" i="9"/>
  <c r="AI117" i="9"/>
  <c r="AI120" i="9"/>
  <c r="AI61" i="9"/>
  <c r="AI68" i="9"/>
  <c r="AI102" i="9"/>
  <c r="AI89" i="9"/>
  <c r="AI73" i="9"/>
  <c r="AI90" i="9"/>
  <c r="AI24" i="9"/>
  <c r="AI95" i="9"/>
  <c r="AI67" i="9"/>
  <c r="AI103" i="9"/>
  <c r="AI77" i="9"/>
  <c r="AI83" i="9"/>
  <c r="AI86" i="9"/>
  <c r="AI116" i="9"/>
  <c r="AI101" i="9"/>
  <c r="AI5" i="9"/>
  <c r="AI8" i="9"/>
  <c r="AI74" i="9"/>
  <c r="AI58" i="9"/>
  <c r="AI10" i="9"/>
  <c r="AI59" i="9"/>
  <c r="AI70" i="9"/>
  <c r="AI114" i="9"/>
  <c r="AI85" i="9"/>
  <c r="AI75" i="9"/>
  <c r="AI118" i="9"/>
  <c r="AI9" i="9"/>
  <c r="AI80" i="9"/>
  <c r="AI7" i="9"/>
  <c r="AI79" i="9"/>
  <c r="AI104" i="9"/>
  <c r="AI112" i="9"/>
  <c r="AI41" i="9"/>
  <c r="AI64" i="9"/>
  <c r="AI93" i="9"/>
  <c r="B11" i="8"/>
  <c r="B10" i="8"/>
  <c r="B9" i="8"/>
  <c r="B8" i="8"/>
  <c r="AO72" i="9" l="1"/>
  <c r="AO8" i="9"/>
  <c r="AO152" i="9"/>
  <c r="AO175" i="9"/>
  <c r="AO77" i="9"/>
  <c r="AO108" i="9"/>
  <c r="AO119" i="9"/>
  <c r="AO151" i="9"/>
  <c r="AO96" i="9"/>
  <c r="AO176" i="9"/>
  <c r="AO128" i="9"/>
  <c r="AO139" i="9"/>
  <c r="AO168" i="9"/>
  <c r="AO179" i="9"/>
  <c r="AO178" i="9"/>
  <c r="AO177" i="9"/>
  <c r="AO180" i="9"/>
  <c r="AO127" i="9"/>
  <c r="AO173" i="9"/>
  <c r="AO171" i="9"/>
  <c r="AO170" i="9"/>
  <c r="AO181" i="9"/>
  <c r="AO156" i="9"/>
  <c r="AO167" i="9"/>
  <c r="AO166" i="9"/>
  <c r="AO165" i="9"/>
  <c r="AO174" i="9"/>
  <c r="AO161" i="9"/>
  <c r="AO159" i="9"/>
  <c r="AO158" i="9"/>
  <c r="AO169" i="9"/>
  <c r="AO144" i="9"/>
  <c r="AO155" i="9"/>
  <c r="AO154" i="9"/>
  <c r="AO153" i="9"/>
  <c r="AO162" i="9"/>
  <c r="AO149" i="9"/>
  <c r="AO147" i="9"/>
  <c r="AO146" i="9"/>
  <c r="AO157" i="9"/>
  <c r="AO132" i="9"/>
  <c r="AO143" i="9"/>
  <c r="AO142" i="9"/>
  <c r="AO141" i="9"/>
  <c r="AO148" i="9"/>
  <c r="AO150" i="9"/>
  <c r="AO137" i="9"/>
  <c r="AO135" i="9"/>
  <c r="AO134" i="9"/>
  <c r="AO145" i="9"/>
  <c r="AO131" i="9"/>
  <c r="AO130" i="9"/>
  <c r="AO129" i="9"/>
  <c r="AO124" i="9"/>
  <c r="AO136" i="9"/>
  <c r="AO138" i="9"/>
  <c r="AO125" i="9"/>
  <c r="AO123" i="9"/>
  <c r="AO133" i="9"/>
  <c r="AO126" i="9"/>
  <c r="AO172" i="9"/>
  <c r="AO34" i="9"/>
  <c r="AO32" i="9"/>
  <c r="AO82" i="9"/>
  <c r="AO112" i="9"/>
  <c r="AO81" i="9"/>
  <c r="AO75" i="9"/>
  <c r="AO80" i="9"/>
  <c r="AO47" i="9"/>
  <c r="AO110" i="9"/>
  <c r="AO90" i="9"/>
  <c r="AO115" i="9"/>
  <c r="AO70" i="9"/>
  <c r="AO24" i="9"/>
  <c r="AO121" i="9"/>
  <c r="AO14" i="9"/>
  <c r="AO50" i="9"/>
  <c r="AO16" i="9"/>
  <c r="AO92" i="9"/>
  <c r="AO116" i="9"/>
  <c r="AO53" i="9"/>
  <c r="AO31" i="9"/>
  <c r="AO117" i="9"/>
  <c r="AO68" i="9"/>
  <c r="AO30" i="9"/>
  <c r="AO18" i="9"/>
  <c r="AO17" i="9"/>
  <c r="AO15" i="9"/>
  <c r="AO79" i="9"/>
  <c r="AO28" i="9"/>
  <c r="AO87" i="9"/>
  <c r="AO74" i="9"/>
  <c r="AO51" i="9"/>
  <c r="AO38" i="9"/>
  <c r="AO101" i="9"/>
  <c r="AO105" i="9"/>
  <c r="AO49" i="9"/>
  <c r="AO99" i="9"/>
  <c r="AO118" i="9"/>
  <c r="AO64" i="9"/>
  <c r="AO41" i="9"/>
  <c r="AO25" i="9"/>
  <c r="AO113" i="9"/>
  <c r="AO122" i="9"/>
  <c r="AO76" i="9"/>
  <c r="AO60" i="9"/>
  <c r="AO88" i="9"/>
  <c r="AO46" i="9"/>
  <c r="AO59" i="9"/>
  <c r="AO85" i="9"/>
  <c r="AO71" i="9"/>
  <c r="AO52" i="9"/>
  <c r="AO35" i="9"/>
  <c r="AO22" i="9"/>
  <c r="AO120" i="9"/>
  <c r="AO102" i="9"/>
  <c r="AO36" i="9"/>
  <c r="AO19" i="9"/>
  <c r="AO107" i="9"/>
  <c r="AO42" i="9"/>
  <c r="AO57" i="9"/>
  <c r="AO66" i="9"/>
  <c r="AO39" i="9"/>
  <c r="AO37" i="9"/>
  <c r="AO20" i="9"/>
  <c r="AO45" i="9"/>
  <c r="AO83" i="9"/>
  <c r="AO100" i="9"/>
  <c r="AO63" i="9"/>
  <c r="AO56" i="9"/>
  <c r="AO10" i="9"/>
  <c r="AO95" i="9"/>
  <c r="AO103" i="9"/>
  <c r="AO91" i="9"/>
  <c r="AO93" i="9"/>
  <c r="AO97" i="9"/>
  <c r="AO9" i="9"/>
  <c r="AO94" i="9"/>
  <c r="AO54" i="9"/>
  <c r="AO86" i="9"/>
  <c r="AO40" i="9"/>
  <c r="AO26" i="9"/>
  <c r="AO21" i="9"/>
  <c r="AO11" i="9"/>
  <c r="AO33" i="9"/>
  <c r="AO98" i="9"/>
  <c r="AO111" i="9"/>
  <c r="AO109" i="9"/>
  <c r="AO12" i="9"/>
  <c r="AO61" i="9"/>
  <c r="AO78" i="9"/>
  <c r="AO104" i="9"/>
  <c r="AO106" i="9"/>
  <c r="AO89" i="9"/>
  <c r="AO73" i="9"/>
  <c r="AO55" i="9"/>
  <c r="AO13" i="9"/>
  <c r="AO27" i="9"/>
  <c r="AO48" i="9"/>
  <c r="AO5" i="9"/>
  <c r="AO6" i="9"/>
  <c r="AO84" i="9"/>
  <c r="AO67" i="9"/>
  <c r="AO65" i="9"/>
  <c r="AO114" i="9"/>
  <c r="AO23" i="9"/>
  <c r="AO7" i="9"/>
  <c r="AO62" i="9"/>
  <c r="AO69" i="9"/>
  <c r="AO58" i="9"/>
  <c r="AO44" i="9"/>
  <c r="U4" i="9"/>
  <c r="Q4" i="9"/>
  <c r="P4" i="9" s="1"/>
  <c r="AM4" i="9" s="1"/>
  <c r="AA4" i="9"/>
  <c r="Z4" i="9" s="1"/>
  <c r="AH4" i="9" s="1"/>
  <c r="AC4" i="9"/>
  <c r="AB4" i="9" s="1"/>
  <c r="AI4" i="9" s="1"/>
  <c r="Y4" i="9"/>
  <c r="X4" i="9" s="1"/>
  <c r="AG4" i="9" s="1"/>
  <c r="W4" i="9"/>
  <c r="V4" i="9" l="1"/>
  <c r="AF4" i="9" s="1"/>
  <c r="L4" i="9"/>
  <c r="O4" i="9" s="1"/>
  <c r="R4" i="9" s="1"/>
  <c r="AD4" i="9"/>
  <c r="AP4" i="9" s="1"/>
  <c r="T4" i="9" l="1"/>
  <c r="S4" i="9" s="1"/>
  <c r="AL4" i="9" s="1"/>
  <c r="N4" i="9"/>
  <c r="M4" i="9" s="1"/>
  <c r="K4" i="9"/>
  <c r="J4" i="9" s="1"/>
  <c r="AK4" i="9" s="1"/>
  <c r="AO4" i="9" l="1"/>
  <c r="AP1" i="9" s="1"/>
  <c r="AR1" i="9" l="1"/>
  <c r="C6" i="10" s="1"/>
  <c r="D6" i="10" s="1"/>
</calcChain>
</file>

<file path=xl/connections.xml><?xml version="1.0" encoding="utf-8"?>
<connections xmlns="http://schemas.openxmlformats.org/spreadsheetml/2006/main">
  <connection id="1" odcFile="C:\Users\ddamiani\Documents\Minhas fontes de dados\(padrão) VPGFPOSICAOATUALCONTA.odc" name="(padrão) VPGFPOSICAOATUALCONTA" type="1" refreshedVersion="6">
    <dbPr connection="DSN=SIGEF;UID=PGF;DBQ=SIGEF_SC;DBA=R;APA=F;EXC=F;FEN=F;QTO=F;FRC=10;FDL=10;LOB=T;RST=F;BTD=F;BNF=F;BAM=IfAllSuccessful;NUM=MS;DPM=F;MTS=T;MDI=F;CSR=F;FWC=F;FBS=64000;TLO=O;MLD=0;ODA=F;" command="SELECT * FROM &quot;SIGEF2020&quot;.&quot;VPGFPOSICAOATUALCONTA&quot;"/>
  </connection>
  <connection id="2" sourceFile="B:\DITE-GEPFI\DADOS\2019\SIGEF.mdb" keepAlive="1" name="SIGEF" type="5" refreshedVersion="6">
    <dbPr connection="Provider=Microsoft.ACE.OLEDB.12.0;User ID=Admin;Data Source=B:\DITE-GEPFI\DADOS\2019\SIGEF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Work_Conta" commandType="3"/>
  </connection>
</connections>
</file>

<file path=xl/sharedStrings.xml><?xml version="1.0" encoding="utf-8"?>
<sst xmlns="http://schemas.openxmlformats.org/spreadsheetml/2006/main" count="9963" uniqueCount="5076">
  <si>
    <t>CDSUBACAOCC</t>
  </si>
  <si>
    <t>CDACAO</t>
  </si>
  <si>
    <t>GRUPO</t>
  </si>
  <si>
    <t>CDFUNCAO</t>
  </si>
  <si>
    <t>000991</t>
  </si>
  <si>
    <t>007998</t>
  </si>
  <si>
    <t>004650</t>
  </si>
  <si>
    <t>008008</t>
  </si>
  <si>
    <t>008029</t>
  </si>
  <si>
    <t>008036</t>
  </si>
  <si>
    <t>000024</t>
  </si>
  <si>
    <t>000134</t>
  </si>
  <si>
    <t>001126</t>
  </si>
  <si>
    <t>001238</t>
  </si>
  <si>
    <t>001538</t>
  </si>
  <si>
    <t>002193</t>
  </si>
  <si>
    <t>002264</t>
  </si>
  <si>
    <t>002555</t>
  </si>
  <si>
    <t>002700</t>
  </si>
  <si>
    <t>002783</t>
  </si>
  <si>
    <t>002876</t>
  </si>
  <si>
    <t>002899</t>
  </si>
  <si>
    <t>003538</t>
  </si>
  <si>
    <t>003698</t>
  </si>
  <si>
    <t>003816</t>
  </si>
  <si>
    <t>003912</t>
  </si>
  <si>
    <t>003920</t>
  </si>
  <si>
    <t>004072</t>
  </si>
  <si>
    <t>004158</t>
  </si>
  <si>
    <t>004216</t>
  </si>
  <si>
    <t>004324</t>
  </si>
  <si>
    <t>004387</t>
  </si>
  <si>
    <t>004600</t>
  </si>
  <si>
    <t>004627</t>
  </si>
  <si>
    <t>004730</t>
  </si>
  <si>
    <t>004840</t>
  </si>
  <si>
    <t>005030</t>
  </si>
  <si>
    <t>005234</t>
  </si>
  <si>
    <t>005253</t>
  </si>
  <si>
    <t>006237</t>
  </si>
  <si>
    <t>006503</t>
  </si>
  <si>
    <t>006753</t>
  </si>
  <si>
    <t>007277</t>
  </si>
  <si>
    <t>008100</t>
  </si>
  <si>
    <t>010927</t>
  </si>
  <si>
    <t>010941</t>
  </si>
  <si>
    <t>010987</t>
  </si>
  <si>
    <t>011038</t>
  </si>
  <si>
    <t>012512</t>
  </si>
  <si>
    <t>000028</t>
  </si>
  <si>
    <t>000267</t>
  </si>
  <si>
    <t>001232</t>
  </si>
  <si>
    <t>001373</t>
  </si>
  <si>
    <t>002069</t>
  </si>
  <si>
    <t>002418</t>
  </si>
  <si>
    <t>002567</t>
  </si>
  <si>
    <t>003255</t>
  </si>
  <si>
    <t>003451</t>
  </si>
  <si>
    <t>003613</t>
  </si>
  <si>
    <t>003806</t>
  </si>
  <si>
    <t>003913</t>
  </si>
  <si>
    <t>003960</t>
  </si>
  <si>
    <t>004133</t>
  </si>
  <si>
    <t>004178</t>
  </si>
  <si>
    <t>004205</t>
  </si>
  <si>
    <t>004302</t>
  </si>
  <si>
    <t>004617</t>
  </si>
  <si>
    <t>004717</t>
  </si>
  <si>
    <t>004824</t>
  </si>
  <si>
    <t>005024</t>
  </si>
  <si>
    <t>005202</t>
  </si>
  <si>
    <t>005980</t>
  </si>
  <si>
    <t>006382</t>
  </si>
  <si>
    <t>006524</t>
  </si>
  <si>
    <t>008083</t>
  </si>
  <si>
    <t>010929</t>
  </si>
  <si>
    <t>010938</t>
  </si>
  <si>
    <t>012517</t>
  </si>
  <si>
    <t>011293</t>
  </si>
  <si>
    <t>012886</t>
  </si>
  <si>
    <t>005858</t>
  </si>
  <si>
    <t>005859</t>
  </si>
  <si>
    <t>005861</t>
  </si>
  <si>
    <t>005862</t>
  </si>
  <si>
    <t>008641</t>
  </si>
  <si>
    <t>011325</t>
  </si>
  <si>
    <t>001800</t>
  </si>
  <si>
    <t>001919</t>
  </si>
  <si>
    <t>002216</t>
  </si>
  <si>
    <t>011310</t>
  </si>
  <si>
    <t>011319</t>
  </si>
  <si>
    <t>011371</t>
  </si>
  <si>
    <t>011335</t>
  </si>
  <si>
    <t>011326</t>
  </si>
  <si>
    <t>000333</t>
  </si>
  <si>
    <t>000335</t>
  </si>
  <si>
    <t>000350</t>
  </si>
  <si>
    <t>000846</t>
  </si>
  <si>
    <t>000852</t>
  </si>
  <si>
    <t>000910</t>
  </si>
  <si>
    <t>001239</t>
  </si>
  <si>
    <t>001296</t>
  </si>
  <si>
    <t>001302</t>
  </si>
  <si>
    <t>006661</t>
  </si>
  <si>
    <t>008781</t>
  </si>
  <si>
    <t>011166</t>
  </si>
  <si>
    <t>012672</t>
  </si>
  <si>
    <t>012697</t>
  </si>
  <si>
    <t>000066</t>
  </si>
  <si>
    <t>000079</t>
  </si>
  <si>
    <t>011567</t>
  </si>
  <si>
    <t>011562</t>
  </si>
  <si>
    <t>007658</t>
  </si>
  <si>
    <t>007113</t>
  </si>
  <si>
    <t>011490</t>
  </si>
  <si>
    <t>000037</t>
  </si>
  <si>
    <t>002297</t>
  </si>
  <si>
    <t>002355</t>
  </si>
  <si>
    <t>002702</t>
  </si>
  <si>
    <t>003607</t>
  </si>
  <si>
    <t>003839</t>
  </si>
  <si>
    <t>004002</t>
  </si>
  <si>
    <t>004602</t>
  </si>
  <si>
    <t>004783</t>
  </si>
  <si>
    <t>005331</t>
  </si>
  <si>
    <t>005852</t>
  </si>
  <si>
    <t>008088</t>
  </si>
  <si>
    <t>009637</t>
  </si>
  <si>
    <t>010736</t>
  </si>
  <si>
    <t>011357</t>
  </si>
  <si>
    <t>012007</t>
  </si>
  <si>
    <t>003609</t>
  </si>
  <si>
    <t>011569</t>
  </si>
  <si>
    <t>003626</t>
  </si>
  <si>
    <t>009360</t>
  </si>
  <si>
    <t>009659</t>
  </si>
  <si>
    <t>009660</t>
  </si>
  <si>
    <t>009661</t>
  </si>
  <si>
    <t>009662</t>
  </si>
  <si>
    <t>009342</t>
  </si>
  <si>
    <t>009345</t>
  </si>
  <si>
    <t>009346</t>
  </si>
  <si>
    <t>009347</t>
  </si>
  <si>
    <t>009348</t>
  </si>
  <si>
    <t>009349</t>
  </si>
  <si>
    <t>009350</t>
  </si>
  <si>
    <t>009355</t>
  </si>
  <si>
    <t>009356</t>
  </si>
  <si>
    <t>009358</t>
  </si>
  <si>
    <t>009359</t>
  </si>
  <si>
    <t>009380</t>
  </si>
  <si>
    <t>003267</t>
  </si>
  <si>
    <t>001039</t>
  </si>
  <si>
    <t>001045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</si>
  <si>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</si>
  <si>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</si>
  <si>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</si>
  <si>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</si>
  <si>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</si>
  <si>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</si>
  <si>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</si>
  <si>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</si>
  <si>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</si>
  <si>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</si>
  <si>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</si>
  <si>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011697</t>
  </si>
  <si>
    <t>011696</t>
  </si>
  <si>
    <t>009364</t>
  </si>
  <si>
    <t>001450</t>
  </si>
  <si>
    <t>000317</t>
  </si>
  <si>
    <t>000321</t>
  </si>
  <si>
    <t>010209</t>
  </si>
  <si>
    <t>000318</t>
  </si>
  <si>
    <t>009365</t>
  </si>
  <si>
    <t>000319</t>
  </si>
  <si>
    <t>004873</t>
  </si>
  <si>
    <t>004953</t>
  </si>
  <si>
    <t>004715</t>
  </si>
  <si>
    <t>009259</t>
  </si>
  <si>
    <t>011106</t>
  </si>
  <si>
    <t>005693</t>
  </si>
  <si>
    <t>005697</t>
  </si>
  <si>
    <t>000065</t>
  </si>
  <si>
    <t>000070</t>
  </si>
  <si>
    <t>009367</t>
  </si>
  <si>
    <t>000071</t>
  </si>
  <si>
    <t>000073</t>
  </si>
  <si>
    <t>000076</t>
  </si>
  <si>
    <t>000080</t>
  </si>
  <si>
    <t>000129</t>
  </si>
  <si>
    <t>000081</t>
  </si>
  <si>
    <t>000119</t>
  </si>
  <si>
    <t>000126</t>
  </si>
  <si>
    <t>000122</t>
  </si>
  <si>
    <t>007133</t>
  </si>
  <si>
    <t>011557</t>
  </si>
  <si>
    <t>000232</t>
  </si>
  <si>
    <t>000235</t>
  </si>
  <si>
    <t>000239</t>
  </si>
  <si>
    <t>000240</t>
  </si>
  <si>
    <t>000250</t>
  </si>
  <si>
    <t>012765</t>
  </si>
  <si>
    <t>001150</t>
  </si>
  <si>
    <t>001152</t>
  </si>
  <si>
    <t>001155</t>
  </si>
  <si>
    <t>001157</t>
  </si>
  <si>
    <t>001369</t>
  </si>
  <si>
    <t>006766</t>
  </si>
  <si>
    <t>006765</t>
  </si>
  <si>
    <t>006499</t>
  </si>
  <si>
    <t>006518</t>
  </si>
  <si>
    <t>000088</t>
  </si>
  <si>
    <t>000244</t>
  </si>
  <si>
    <t>000251</t>
  </si>
  <si>
    <t>006500</t>
  </si>
  <si>
    <t>006520</t>
  </si>
  <si>
    <t>006488</t>
  </si>
  <si>
    <t>000248</t>
  </si>
  <si>
    <t>010180</t>
  </si>
  <si>
    <t>006516</t>
  </si>
  <si>
    <t>010154</t>
  </si>
  <si>
    <t>006386</t>
  </si>
  <si>
    <t>006604</t>
  </si>
  <si>
    <t>006640</t>
  </si>
  <si>
    <t>006657</t>
  </si>
  <si>
    <t>006673</t>
  </si>
  <si>
    <t>006679</t>
  </si>
  <si>
    <t>006684</t>
  </si>
  <si>
    <t>006685</t>
  </si>
  <si>
    <t>006687</t>
  </si>
  <si>
    <t>006694</t>
  </si>
  <si>
    <t>010507</t>
  </si>
  <si>
    <t>010529</t>
  </si>
  <si>
    <t>011625</t>
  </si>
  <si>
    <t>011628</t>
  </si>
  <si>
    <t>011629</t>
  </si>
  <si>
    <t>011630</t>
  </si>
  <si>
    <t>011633</t>
  </si>
  <si>
    <t>011634</t>
  </si>
  <si>
    <t>011637</t>
  </si>
  <si>
    <t>012002</t>
  </si>
  <si>
    <t>006602</t>
  </si>
  <si>
    <t>006646</t>
  </si>
  <si>
    <t>006680</t>
  </si>
  <si>
    <t>006689</t>
  </si>
  <si>
    <t>009279</t>
  </si>
  <si>
    <t>010410</t>
  </si>
  <si>
    <t>010411</t>
  </si>
  <si>
    <t>010516</t>
  </si>
  <si>
    <t>010517</t>
  </si>
  <si>
    <t>010527</t>
  </si>
  <si>
    <t>011640</t>
  </si>
  <si>
    <t>011729</t>
  </si>
  <si>
    <t>012430</t>
  </si>
  <si>
    <t>012431</t>
  </si>
  <si>
    <t>012464</t>
  </si>
  <si>
    <t>011717</t>
  </si>
  <si>
    <t>011727</t>
  </si>
  <si>
    <t>001605</t>
  </si>
  <si>
    <t>001617</t>
  </si>
  <si>
    <t>001945</t>
  </si>
  <si>
    <t>001954</t>
  </si>
  <si>
    <t>001980</t>
  </si>
  <si>
    <t>002002</t>
  </si>
  <si>
    <t>002227</t>
  </si>
  <si>
    <t>002255</t>
  </si>
  <si>
    <t>002292</t>
  </si>
  <si>
    <t>002300</t>
  </si>
  <si>
    <t>002325</t>
  </si>
  <si>
    <t>003548</t>
  </si>
  <si>
    <t>011220</t>
  </si>
  <si>
    <t>012440</t>
  </si>
  <si>
    <t>012619</t>
  </si>
  <si>
    <t>011579</t>
  </si>
  <si>
    <t>011654</t>
  </si>
  <si>
    <t>000978</t>
  </si>
  <si>
    <t>002240</t>
  </si>
  <si>
    <t>002496</t>
  </si>
  <si>
    <t>012453</t>
  </si>
  <si>
    <t>011449</t>
  </si>
  <si>
    <t>003236</t>
  </si>
  <si>
    <t>003635</t>
  </si>
  <si>
    <t>010216</t>
  </si>
  <si>
    <t>011496</t>
  </si>
  <si>
    <t>011435</t>
  </si>
  <si>
    <t>011437</t>
  </si>
  <si>
    <t>011438</t>
  </si>
  <si>
    <t>011332</t>
  </si>
  <si>
    <t>011044</t>
  </si>
  <si>
    <t>002067</t>
  </si>
  <si>
    <t>002159</t>
  </si>
  <si>
    <t>002565</t>
  </si>
  <si>
    <t>010345</t>
  </si>
  <si>
    <t>011570</t>
  </si>
  <si>
    <t>011650</t>
  </si>
  <si>
    <t>002566</t>
  </si>
  <si>
    <t>012660</t>
  </si>
  <si>
    <t>001119</t>
  </si>
  <si>
    <t>001124</t>
  </si>
  <si>
    <t>001128</t>
  </si>
  <si>
    <t>002117</t>
  </si>
  <si>
    <t>002171</t>
  </si>
  <si>
    <t>011915</t>
  </si>
  <si>
    <t>011397</t>
  </si>
  <si>
    <t>009488</t>
  </si>
  <si>
    <t>011695</t>
  </si>
  <si>
    <t>002286</t>
  </si>
  <si>
    <t>009459</t>
  </si>
  <si>
    <t>011657</t>
  </si>
  <si>
    <t>011467</t>
  </si>
  <si>
    <t>008450</t>
  </si>
  <si>
    <t>000967</t>
  </si>
  <si>
    <t>010673</t>
  </si>
  <si>
    <t>010674</t>
  </si>
  <si>
    <t>011469</t>
  </si>
  <si>
    <t>010919</t>
  </si>
  <si>
    <t>011328</t>
  </si>
  <si>
    <t>011681</t>
  </si>
  <si>
    <t>011816</t>
  </si>
  <si>
    <t>011571</t>
  </si>
  <si>
    <t>009419</t>
  </si>
  <si>
    <t>011692</t>
  </si>
  <si>
    <t>006614</t>
  </si>
  <si>
    <t>009343</t>
  </si>
  <si>
    <t>006763</t>
  </si>
  <si>
    <t>011426</t>
  </si>
  <si>
    <t>001142</t>
  </si>
  <si>
    <t>001786</t>
  </si>
  <si>
    <t>001144</t>
  </si>
  <si>
    <t>001858</t>
  </si>
  <si>
    <t>001869</t>
  </si>
  <si>
    <t>001882</t>
  </si>
  <si>
    <t>006779</t>
  </si>
  <si>
    <t>006780</t>
  </si>
  <si>
    <t>006781</t>
  </si>
  <si>
    <t>010532</t>
  </si>
  <si>
    <t>006786</t>
  </si>
  <si>
    <t>012001</t>
  </si>
  <si>
    <t>000242</t>
  </si>
  <si>
    <t>000069</t>
  </si>
  <si>
    <t>003526</t>
  </si>
  <si>
    <t>011814</t>
  </si>
  <si>
    <t>011910</t>
  </si>
  <si>
    <t>011883</t>
  </si>
  <si>
    <t>011489</t>
  </si>
  <si>
    <t>011495</t>
  </si>
  <si>
    <t>011341</t>
  </si>
  <si>
    <t>000027</t>
  </si>
  <si>
    <t>011532</t>
  </si>
  <si>
    <t>011205</t>
  </si>
  <si>
    <t>011443</t>
  </si>
  <si>
    <t>011348</t>
  </si>
  <si>
    <t>005429</t>
  </si>
  <si>
    <t>011283</t>
  </si>
  <si>
    <t>011481</t>
  </si>
  <si>
    <t>005582</t>
  </si>
  <si>
    <t>005599</t>
  </si>
  <si>
    <t>011097</t>
  </si>
  <si>
    <t>010904</t>
  </si>
  <si>
    <t>010905</t>
  </si>
  <si>
    <t>010906</t>
  </si>
  <si>
    <t>010907</t>
  </si>
  <si>
    <t>010908</t>
  </si>
  <si>
    <t>010921</t>
  </si>
  <si>
    <t>011336</t>
  </si>
  <si>
    <t>011441</t>
  </si>
  <si>
    <t>011655</t>
  </si>
  <si>
    <t>011200</t>
  </si>
  <si>
    <t>011478</t>
  </si>
  <si>
    <t>011428</t>
  </si>
  <si>
    <t>003844</t>
  </si>
  <si>
    <t>012452</t>
  </si>
  <si>
    <t>007070</t>
  </si>
  <si>
    <t>012730</t>
  </si>
  <si>
    <t>012750</t>
  </si>
  <si>
    <t>000183</t>
  </si>
  <si>
    <t>000316</t>
  </si>
  <si>
    <t>009339</t>
  </si>
  <si>
    <t>011834</t>
  </si>
  <si>
    <t>011094</t>
  </si>
  <si>
    <t>011201</t>
  </si>
  <si>
    <t>011477</t>
  </si>
  <si>
    <t>002071</t>
  </si>
  <si>
    <t>011751</t>
  </si>
  <si>
    <t>011580</t>
  </si>
  <si>
    <t>011492</t>
  </si>
  <si>
    <t>011367</t>
  </si>
  <si>
    <t>011591</t>
  </si>
  <si>
    <t>011286</t>
  </si>
  <si>
    <t>012522</t>
  </si>
  <si>
    <t>011507</t>
  </si>
  <si>
    <t>011710</t>
  </si>
  <si>
    <t>006291</t>
  </si>
  <si>
    <t>011508</t>
  </si>
  <si>
    <t>003176</t>
  </si>
  <si>
    <t>003201</t>
  </si>
  <si>
    <t>005310</t>
  </si>
  <si>
    <t>011774</t>
  </si>
  <si>
    <t>011775</t>
  </si>
  <si>
    <t>011793</t>
  </si>
  <si>
    <t>006668</t>
  </si>
  <si>
    <t>011730</t>
  </si>
  <si>
    <t>012474</t>
  </si>
  <si>
    <t>001138</t>
  </si>
  <si>
    <t>011282</t>
  </si>
  <si>
    <t>001821</t>
  </si>
  <si>
    <t>001955</t>
  </si>
  <si>
    <t>005311</t>
  </si>
  <si>
    <t>005312</t>
  </si>
  <si>
    <t>005314</t>
  </si>
  <si>
    <t>005315</t>
  </si>
  <si>
    <t>005317</t>
  </si>
  <si>
    <t>005318</t>
  </si>
  <si>
    <t>005320</t>
  </si>
  <si>
    <t>009111</t>
  </si>
  <si>
    <t>009785</t>
  </si>
  <si>
    <t>011522</t>
  </si>
  <si>
    <t>002023</t>
  </si>
  <si>
    <t>002026</t>
  </si>
  <si>
    <t>000078</t>
  </si>
  <si>
    <t>008470</t>
  </si>
  <si>
    <t>003096</t>
  </si>
  <si>
    <t>003297</t>
  </si>
  <si>
    <t>011445</t>
  </si>
  <si>
    <t>011484</t>
  </si>
  <si>
    <t>003368</t>
  </si>
  <si>
    <t>003562</t>
  </si>
  <si>
    <t>011051</t>
  </si>
  <si>
    <t>011539</t>
  </si>
  <si>
    <t>011045</t>
  </si>
  <si>
    <t>008575</t>
  </si>
  <si>
    <t>008577</t>
  </si>
  <si>
    <t>008579</t>
  </si>
  <si>
    <t>002206</t>
  </si>
  <si>
    <t>002301</t>
  </si>
  <si>
    <t>011581</t>
  </si>
  <si>
    <t>011485</t>
  </si>
  <si>
    <t>011493</t>
  </si>
  <si>
    <t>009663</t>
  </si>
  <si>
    <t>009967</t>
  </si>
  <si>
    <t>011385</t>
  </si>
  <si>
    <t>011394</t>
  </si>
  <si>
    <t>009462</t>
  </si>
  <si>
    <t>010734</t>
  </si>
  <si>
    <t>009759</t>
  </si>
  <si>
    <t>011887</t>
  </si>
  <si>
    <t>012655</t>
  </si>
  <si>
    <t>011121</t>
  </si>
  <si>
    <t>009375</t>
  </si>
  <si>
    <t>012758</t>
  </si>
  <si>
    <t>010129</t>
  </si>
  <si>
    <t>010920</t>
  </si>
  <si>
    <t>010206</t>
  </si>
  <si>
    <t>006302</t>
  </si>
  <si>
    <t>010748</t>
  </si>
  <si>
    <t>011114</t>
  </si>
  <si>
    <t>012716</t>
  </si>
  <si>
    <t>012717</t>
  </si>
  <si>
    <t>012718</t>
  </si>
  <si>
    <t>011933</t>
  </si>
  <si>
    <t>011118</t>
  </si>
  <si>
    <t>011714</t>
  </si>
  <si>
    <t>011130</t>
  </si>
  <si>
    <t>009374</t>
  </si>
  <si>
    <t>012731</t>
  </si>
  <si>
    <t>011126</t>
  </si>
  <si>
    <t>011107</t>
  </si>
  <si>
    <t>010584</t>
  </si>
  <si>
    <t>002750</t>
  </si>
  <si>
    <t>012751</t>
  </si>
  <si>
    <t>001225</t>
  </si>
  <si>
    <t>001546</t>
  </si>
  <si>
    <t>002562</t>
  </si>
  <si>
    <t>002847</t>
  </si>
  <si>
    <t>003596</t>
  </si>
  <si>
    <t>003711</t>
  </si>
  <si>
    <t>003715</t>
  </si>
  <si>
    <t>003781</t>
  </si>
  <si>
    <t>003831</t>
  </si>
  <si>
    <t>003956</t>
  </si>
  <si>
    <t>004087</t>
  </si>
  <si>
    <t>004398</t>
  </si>
  <si>
    <t>004605</t>
  </si>
  <si>
    <t>004677</t>
  </si>
  <si>
    <t>004698</t>
  </si>
  <si>
    <t>004771</t>
  </si>
  <si>
    <t>004775</t>
  </si>
  <si>
    <t>004823</t>
  </si>
  <si>
    <t>004944</t>
  </si>
  <si>
    <t>004975</t>
  </si>
  <si>
    <t>005039</t>
  </si>
  <si>
    <t>005246</t>
  </si>
  <si>
    <t>005326</t>
  </si>
  <si>
    <t>005650</t>
  </si>
  <si>
    <t>008003</t>
  </si>
  <si>
    <t>008094</t>
  </si>
  <si>
    <t>008419</t>
  </si>
  <si>
    <t>008474</t>
  </si>
  <si>
    <t>008664</t>
  </si>
  <si>
    <t>010258</t>
  </si>
  <si>
    <t>010940</t>
  </si>
  <si>
    <t>011035</t>
  </si>
  <si>
    <t>011047</t>
  </si>
  <si>
    <t>012516</t>
  </si>
  <si>
    <t>000022</t>
  </si>
  <si>
    <t>000427</t>
  </si>
  <si>
    <t>000458</t>
  </si>
  <si>
    <t>000570</t>
  </si>
  <si>
    <t>000639</t>
  </si>
  <si>
    <t>000650</t>
  </si>
  <si>
    <t>000669</t>
  </si>
  <si>
    <t>000686</t>
  </si>
  <si>
    <t>000860</t>
  </si>
  <si>
    <t>000878</t>
  </si>
  <si>
    <t>000884</t>
  </si>
  <si>
    <t>000890</t>
  </si>
  <si>
    <t>000893</t>
  </si>
  <si>
    <t>000896</t>
  </si>
  <si>
    <t>000919</t>
  </si>
  <si>
    <t>000934</t>
  </si>
  <si>
    <t>000959</t>
  </si>
  <si>
    <t>001001</t>
  </si>
  <si>
    <t>001008</t>
  </si>
  <si>
    <t>001010</t>
  </si>
  <si>
    <t>001018</t>
  </si>
  <si>
    <t>001021</t>
  </si>
  <si>
    <t>001086</t>
  </si>
  <si>
    <t>001100</t>
  </si>
  <si>
    <t>001140</t>
  </si>
  <si>
    <t>001172</t>
  </si>
  <si>
    <t>001217</t>
  </si>
  <si>
    <t>001635</t>
  </si>
  <si>
    <t>002194</t>
  </si>
  <si>
    <t>002228</t>
  </si>
  <si>
    <t>003133</t>
  </si>
  <si>
    <t>003391</t>
  </si>
  <si>
    <t>003748</t>
  </si>
  <si>
    <t>004423</t>
  </si>
  <si>
    <t>006605</t>
  </si>
  <si>
    <t>006750</t>
  </si>
  <si>
    <t>007856</t>
  </si>
  <si>
    <t>008661</t>
  </si>
  <si>
    <t>008662</t>
  </si>
  <si>
    <t>009344</t>
  </si>
  <si>
    <t>010926</t>
  </si>
  <si>
    <t>010935</t>
  </si>
  <si>
    <t>012511</t>
  </si>
  <si>
    <t>011043</t>
  </si>
  <si>
    <t>011345</t>
  </si>
  <si>
    <t>011604</t>
  </si>
  <si>
    <t>012019</t>
  </si>
  <si>
    <t>011135</t>
  </si>
  <si>
    <t>006777</t>
  </si>
  <si>
    <t>011134</t>
  </si>
  <si>
    <t>010117</t>
  </si>
  <si>
    <t>011418</t>
  </si>
  <si>
    <t>011668</t>
  </si>
  <si>
    <t>011468</t>
  </si>
  <si>
    <t>011482</t>
  </si>
  <si>
    <t>011483</t>
  </si>
  <si>
    <t>011320</t>
  </si>
  <si>
    <t>011361</t>
  </si>
  <si>
    <t>011454</t>
  </si>
  <si>
    <t>010924</t>
  </si>
  <si>
    <t>011138</t>
  </si>
  <si>
    <t>011142</t>
  </si>
  <si>
    <t>011148</t>
  </si>
  <si>
    <t>009999</t>
  </si>
  <si>
    <t>011886</t>
  </si>
  <si>
    <t>011296</t>
  </si>
  <si>
    <t>011526</t>
  </si>
  <si>
    <t>011669</t>
  </si>
  <si>
    <t>011529</t>
  </si>
  <si>
    <t>011308</t>
  </si>
  <si>
    <t>011042</t>
  </si>
  <si>
    <t>011053</t>
  </si>
  <si>
    <t>011227</t>
  </si>
  <si>
    <t>011254</t>
  </si>
  <si>
    <t>011324</t>
  </si>
  <si>
    <t>011842</t>
  </si>
  <si>
    <t>011799</t>
  </si>
  <si>
    <t>011837</t>
  </si>
  <si>
    <t>011838</t>
  </si>
  <si>
    <t>011839</t>
  </si>
  <si>
    <t>011708</t>
  </si>
  <si>
    <t>011409</t>
  </si>
  <si>
    <t>011568</t>
  </si>
  <si>
    <t>011918</t>
  </si>
  <si>
    <t>011900</t>
  </si>
  <si>
    <t>011917</t>
  </si>
  <si>
    <t>012021</t>
  </si>
  <si>
    <t>002625</t>
  </si>
  <si>
    <t>002967</t>
  </si>
  <si>
    <t>011846</t>
  </si>
  <si>
    <t>012027</t>
  </si>
  <si>
    <t>012124</t>
  </si>
  <si>
    <t>012085</t>
  </si>
  <si>
    <t>012186</t>
  </si>
  <si>
    <t>012187</t>
  </si>
  <si>
    <t>012208</t>
  </si>
  <si>
    <t>012273</t>
  </si>
  <si>
    <t>012227</t>
  </si>
  <si>
    <t>012247</t>
  </si>
  <si>
    <t>012182</t>
  </si>
  <si>
    <t>012246</t>
  </si>
  <si>
    <t>012158</t>
  </si>
  <si>
    <t>012640</t>
  </si>
  <si>
    <t>012415</t>
  </si>
  <si>
    <t>012451</t>
  </si>
  <si>
    <t>012487</t>
  </si>
  <si>
    <t>012492</t>
  </si>
  <si>
    <t>012536</t>
  </si>
  <si>
    <t>012540</t>
  </si>
  <si>
    <t>012548</t>
  </si>
  <si>
    <t>012191</t>
  </si>
  <si>
    <t>012574</t>
  </si>
  <si>
    <t>012575</t>
  </si>
  <si>
    <t>012576</t>
  </si>
  <si>
    <t>012588</t>
  </si>
  <si>
    <t>012483</t>
  </si>
  <si>
    <t>012586</t>
  </si>
  <si>
    <t>012606</t>
  </si>
  <si>
    <t>012605</t>
  </si>
  <si>
    <t>012741</t>
  </si>
  <si>
    <t>012743</t>
  </si>
  <si>
    <t>012744</t>
  </si>
  <si>
    <t>012541</t>
  </si>
  <si>
    <t>012724</t>
  </si>
  <si>
    <t>012480</t>
  </si>
  <si>
    <t>012481</t>
  </si>
  <si>
    <t>012434</t>
  </si>
  <si>
    <t>012280</t>
  </si>
  <si>
    <t>012370</t>
  </si>
  <si>
    <t>012393</t>
  </si>
  <si>
    <t>012477</t>
  </si>
  <si>
    <t>012482</t>
  </si>
  <si>
    <t>012496</t>
  </si>
  <si>
    <t>012842</t>
  </si>
  <si>
    <t>012843</t>
  </si>
  <si>
    <t>012742</t>
  </si>
  <si>
    <t>012639</t>
  </si>
  <si>
    <t>012664</t>
  </si>
  <si>
    <t>012665</t>
  </si>
  <si>
    <t>012666</t>
  </si>
  <si>
    <t>012715</t>
  </si>
  <si>
    <t>012658</t>
  </si>
  <si>
    <t>012737</t>
  </si>
  <si>
    <t>012753</t>
  </si>
  <si>
    <t>012757</t>
  </si>
  <si>
    <t>012759</t>
  </si>
  <si>
    <t>011234</t>
  </si>
  <si>
    <t>012308</t>
  </si>
  <si>
    <t>012368</t>
  </si>
  <si>
    <t>012100</t>
  </si>
  <si>
    <t>012709</t>
  </si>
  <si>
    <t>011453</t>
  </si>
  <si>
    <t>011285</t>
  </si>
  <si>
    <t>012719</t>
  </si>
  <si>
    <t>012486</t>
  </si>
  <si>
    <t>012740</t>
  </si>
  <si>
    <t>011733</t>
  </si>
  <si>
    <t>Digite a subação</t>
  </si>
  <si>
    <t>Ação correspondente</t>
  </si>
  <si>
    <t>Merendeiras</t>
  </si>
  <si>
    <t>Transporte Escolar</t>
  </si>
  <si>
    <t>154</t>
  </si>
  <si>
    <t>Art. 170</t>
  </si>
  <si>
    <t>00.000.0000.0000.006302</t>
  </si>
  <si>
    <t>201</t>
  </si>
  <si>
    <t>Art 170 - Bolsas de pesquisa</t>
  </si>
  <si>
    <t>00.000.0000.0000.012882</t>
  </si>
  <si>
    <t>Santa Renda</t>
  </si>
  <si>
    <t>00.50.00.00</t>
  </si>
  <si>
    <t>116</t>
  </si>
  <si>
    <t>PROESD</t>
  </si>
  <si>
    <t>00.000.0000.0000.009785</t>
  </si>
  <si>
    <t>157</t>
  </si>
  <si>
    <t>Manutenção e gestão - Plano de Saúde</t>
  </si>
  <si>
    <t>00.000.0000.0000.003609</t>
  </si>
  <si>
    <t>139</t>
  </si>
  <si>
    <t>Programa JURO ZERO - FDR</t>
  </si>
  <si>
    <t>00.000.0000.0000.011418</t>
  </si>
  <si>
    <t>33.90.48.00</t>
  </si>
  <si>
    <t>127</t>
  </si>
  <si>
    <t>RPV: Encargos Sentença de Peq. Valor (Subação 8036)</t>
  </si>
  <si>
    <t>00.000.0000.0000.008036</t>
  </si>
  <si>
    <t>00.00.91.00</t>
  </si>
  <si>
    <t>156</t>
  </si>
  <si>
    <t>Ass. médico Hospitalar - Plano de Saúde</t>
  </si>
  <si>
    <t>00.000.0000.0000.003626</t>
  </si>
  <si>
    <t>131</t>
  </si>
  <si>
    <t>Encargos com Inativos-Poder Judiciário-Extrajudiciais</t>
  </si>
  <si>
    <t>00.000.0000.0000.009380</t>
  </si>
  <si>
    <t>134</t>
  </si>
  <si>
    <t>Encargos com Inativos-ALESC</t>
  </si>
  <si>
    <t>00.000.0000.0000.009358</t>
  </si>
  <si>
    <t>132</t>
  </si>
  <si>
    <t>Encargos com Inativos-TCE</t>
  </si>
  <si>
    <t>00.000.0000.0000.009359</t>
  </si>
  <si>
    <t>136</t>
  </si>
  <si>
    <t>Encargos com Inativos-MPSC</t>
  </si>
  <si>
    <t>00.000.0000.0000.009343</t>
  </si>
  <si>
    <t>130</t>
  </si>
  <si>
    <t>Encargos com Inativos-Poder Judiciário</t>
  </si>
  <si>
    <t>00.000.0000.0000.009342</t>
  </si>
  <si>
    <t>184</t>
  </si>
  <si>
    <t>Serv. Méd. Hospitalar - PF</t>
  </si>
  <si>
    <t>10.000.0000.0000.000000</t>
  </si>
  <si>
    <t>00.00.36.00</t>
  </si>
  <si>
    <t>185</t>
  </si>
  <si>
    <t>Serv. Méd. Hospitalar - PJ</t>
  </si>
  <si>
    <t>00.00.39.00</t>
  </si>
  <si>
    <t>186</t>
  </si>
  <si>
    <t>Serv. Méd. Hospitalar - Mat. de Consumo</t>
  </si>
  <si>
    <t>00.00.30.00</t>
  </si>
  <si>
    <t>161</t>
  </si>
  <si>
    <t>Combustíveis e Lubrificantes</t>
  </si>
  <si>
    <t>33.90.30.01</t>
  </si>
  <si>
    <t>165</t>
  </si>
  <si>
    <t>Serviços de T.I. - CIASC</t>
  </si>
  <si>
    <t>166</t>
  </si>
  <si>
    <t>Manutenção de Software</t>
  </si>
  <si>
    <t>167</t>
  </si>
  <si>
    <t>Serv. de Processamento de Dados</t>
  </si>
  <si>
    <t>168</t>
  </si>
  <si>
    <t>Locação de Máq. e Equipamentos</t>
  </si>
  <si>
    <t>33.90.39.12</t>
  </si>
  <si>
    <t>169</t>
  </si>
  <si>
    <t>Reforma e Man. de Bens Imóveis</t>
  </si>
  <si>
    <t>33.90.39.16</t>
  </si>
  <si>
    <t>170</t>
  </si>
  <si>
    <t>Man. Cons. de Máq. e Equipamentos</t>
  </si>
  <si>
    <t>33.90.39.17</t>
  </si>
  <si>
    <t>175</t>
  </si>
  <si>
    <t>Monitoramento e Vigilância</t>
  </si>
  <si>
    <t>33.90.39.77</t>
  </si>
  <si>
    <t>176</t>
  </si>
  <si>
    <t>Limpeza e Conservação</t>
  </si>
  <si>
    <t>33.90.39.78</t>
  </si>
  <si>
    <t>177</t>
  </si>
  <si>
    <t>Serv. de Apoio Adm. Téc. Operacional</t>
  </si>
  <si>
    <t>33.90.39.79</t>
  </si>
  <si>
    <t>178</t>
  </si>
  <si>
    <t>Serv. de Água e Esgoto</t>
  </si>
  <si>
    <t>33.90.39.44</t>
  </si>
  <si>
    <t>179</t>
  </si>
  <si>
    <t>Serv. de Energia Elétrica</t>
  </si>
  <si>
    <t>33.90.39.43</t>
  </si>
  <si>
    <t>180</t>
  </si>
  <si>
    <t>Serv. de Telefonia Fixa</t>
  </si>
  <si>
    <t>33.90.39.58</t>
  </si>
  <si>
    <t>181</t>
  </si>
  <si>
    <t>Serv. de Telefonia Móvel</t>
  </si>
  <si>
    <t>33.90.39.64</t>
  </si>
  <si>
    <t>182</t>
  </si>
  <si>
    <t>Serv. de Comunicação em Geral</t>
  </si>
  <si>
    <t>33.90.39.47</t>
  </si>
  <si>
    <t>171</t>
  </si>
  <si>
    <t>33.90.30.39</t>
  </si>
  <si>
    <t>172</t>
  </si>
  <si>
    <t>Locação de Veículos</t>
  </si>
  <si>
    <t>33.90.39.27</t>
  </si>
  <si>
    <t>159</t>
  </si>
  <si>
    <t>Publicidade e Propaganda</t>
  </si>
  <si>
    <t>33.90.39.88</t>
  </si>
  <si>
    <t>164</t>
  </si>
  <si>
    <t>Serviços Médico / Hospitalar</t>
  </si>
  <si>
    <t>33.90.39.50</t>
  </si>
  <si>
    <t>142</t>
  </si>
  <si>
    <t>143</t>
  </si>
  <si>
    <t>144</t>
  </si>
  <si>
    <t>110</t>
  </si>
  <si>
    <t>Custas Processuais - 33903966</t>
  </si>
  <si>
    <t>33.90.39.66</t>
  </si>
  <si>
    <t>109</t>
  </si>
  <si>
    <t>Depósitos Recursais - 31906703</t>
  </si>
  <si>
    <t>31.90.67.03</t>
  </si>
  <si>
    <t>112</t>
  </si>
  <si>
    <t>Depósitos Recursais INATIVOS - 3.3.90.67.03</t>
  </si>
  <si>
    <t>33.90.67.03</t>
  </si>
  <si>
    <t>001</t>
  </si>
  <si>
    <t>Estagiários 33903607</t>
  </si>
  <si>
    <t>33.90.36.07</t>
  </si>
  <si>
    <t>015</t>
  </si>
  <si>
    <t>Vale Transporte 33903972</t>
  </si>
  <si>
    <t>33.90.39.72</t>
  </si>
  <si>
    <t>128</t>
  </si>
  <si>
    <t>PIS/PASEP 33904712</t>
  </si>
  <si>
    <t>33.90.47.12</t>
  </si>
  <si>
    <t>002</t>
  </si>
  <si>
    <t>Aluguel de Imóveis 33903910</t>
  </si>
  <si>
    <t>33.90.39.10</t>
  </si>
  <si>
    <t>003</t>
  </si>
  <si>
    <t>Aluguel de Imóveis II 33903615</t>
  </si>
  <si>
    <t>33.90.36.15</t>
  </si>
  <si>
    <t>061</t>
  </si>
  <si>
    <t>Vale Alimentação 33903940</t>
  </si>
  <si>
    <t>33.90.39.40</t>
  </si>
  <si>
    <t>162</t>
  </si>
  <si>
    <t>Material Farmacológico</t>
  </si>
  <si>
    <t>33.90.30.09</t>
  </si>
  <si>
    <t>163</t>
  </si>
  <si>
    <t>Material Hospitalar</t>
  </si>
  <si>
    <t>33.90.30.36</t>
  </si>
  <si>
    <t>012</t>
  </si>
  <si>
    <t>Programa de Alimentação do Trabalhador (Vale Alimentação) 339046</t>
  </si>
  <si>
    <t>33.90.46.00</t>
  </si>
  <si>
    <t>158</t>
  </si>
  <si>
    <t>Consultorias</t>
  </si>
  <si>
    <t>33.90.35.00</t>
  </si>
  <si>
    <t>183</t>
  </si>
  <si>
    <t>Passagens</t>
  </si>
  <si>
    <t>33.90.33.00</t>
  </si>
  <si>
    <t>173</t>
  </si>
  <si>
    <t>Outros custeios - PF</t>
  </si>
  <si>
    <t>33.90.36.00</t>
  </si>
  <si>
    <t>174</t>
  </si>
  <si>
    <t>Outros custeios - PJ</t>
  </si>
  <si>
    <t>33.90.39.00</t>
  </si>
  <si>
    <t>160</t>
  </si>
  <si>
    <t>Material de Consumo</t>
  </si>
  <si>
    <t>33.90.30.00</t>
  </si>
  <si>
    <t>145</t>
  </si>
  <si>
    <t>Auxílio transporte 339049</t>
  </si>
  <si>
    <t>33.90.49.00</t>
  </si>
  <si>
    <t>129</t>
  </si>
  <si>
    <t>Substituição mão de obra - 339034</t>
  </si>
  <si>
    <t>33.90.34.00</t>
  </si>
  <si>
    <t>004</t>
  </si>
  <si>
    <t>Diárias Civil 339014</t>
  </si>
  <si>
    <t>33.90.14.00</t>
  </si>
  <si>
    <t>005</t>
  </si>
  <si>
    <t>Diárias Militar 339015</t>
  </si>
  <si>
    <t>33.90.15.00</t>
  </si>
  <si>
    <t>013</t>
  </si>
  <si>
    <t>Obras</t>
  </si>
  <si>
    <t>44.90.51.00</t>
  </si>
  <si>
    <t>014</t>
  </si>
  <si>
    <t>Material Permanente 449052</t>
  </si>
  <si>
    <t>44.90.52.00</t>
  </si>
  <si>
    <t>082</t>
  </si>
  <si>
    <t>Contratos a Pesquisadores - XXXX20XX</t>
  </si>
  <si>
    <t>00.00.20.00</t>
  </si>
  <si>
    <t>107</t>
  </si>
  <si>
    <t>Locação de Mão de Obra</t>
  </si>
  <si>
    <t>00.00.37.00</t>
  </si>
  <si>
    <t>198</t>
  </si>
  <si>
    <t>Sentenças Judiciais - Despesas de capital</t>
  </si>
  <si>
    <t>44.00.91.00</t>
  </si>
  <si>
    <t>199</t>
  </si>
  <si>
    <t>Sentenças Judiciais - Despesas com pessoal</t>
  </si>
  <si>
    <t>31.00.91.00</t>
  </si>
  <si>
    <t>200</t>
  </si>
  <si>
    <t>Sentenças Judiciais - Despesas correntes</t>
  </si>
  <si>
    <t>33.00.91.00</t>
  </si>
  <si>
    <t>102</t>
  </si>
  <si>
    <t>Ressarcimento de Pessoal Requisitado</t>
  </si>
  <si>
    <t>00.00.96.00</t>
  </si>
  <si>
    <t>192</t>
  </si>
  <si>
    <t>Municípios - Fundo a Fundo da Saúde</t>
  </si>
  <si>
    <t>00.41.00.00</t>
  </si>
  <si>
    <t>193</t>
  </si>
  <si>
    <t>Municípios - Demais Repasses Fundo a Fundo</t>
  </si>
  <si>
    <t>187</t>
  </si>
  <si>
    <t>Convênios e subvenções Modalidade 40 - despesas correntes</t>
  </si>
  <si>
    <t>188</t>
  </si>
  <si>
    <t>Convênios e Subvenções Modalidade 50 - despesas correntes</t>
  </si>
  <si>
    <t>008</t>
  </si>
  <si>
    <t>Convênios e Subvenções Modalidade 40 - Despesas de capital</t>
  </si>
  <si>
    <t>00.40.00.00</t>
  </si>
  <si>
    <t>009</t>
  </si>
  <si>
    <t>Convênios e Subvenções Modalidade 50 - Despesas de capital</t>
  </si>
  <si>
    <t>098</t>
  </si>
  <si>
    <t>Convênios e Subvenções Modalidade 60</t>
  </si>
  <si>
    <t>00.60.00.00</t>
  </si>
  <si>
    <t>122</t>
  </si>
  <si>
    <t>Modalidade 22 - Execução Delegada à União</t>
  </si>
  <si>
    <t>00.22.00.00</t>
  </si>
  <si>
    <t>195</t>
  </si>
  <si>
    <t>Despesas de Exercícios Anteriores XXXX92XX - Despesas de capital</t>
  </si>
  <si>
    <t>44.00.92.00</t>
  </si>
  <si>
    <t>196</t>
  </si>
  <si>
    <t>Despesas de Exercícios Anteriores XXXX92XX - Despesas correntes</t>
  </si>
  <si>
    <t>33.00.92.00</t>
  </si>
  <si>
    <t>197</t>
  </si>
  <si>
    <t>Despesas de Exercícios Anteriores XXXX92XX - Despesas com pessoal</t>
  </si>
  <si>
    <t>31.00.92.00</t>
  </si>
  <si>
    <t>028</t>
  </si>
  <si>
    <t>Pessoal e Encargos Sociais</t>
  </si>
  <si>
    <t>31.00.00.00</t>
  </si>
  <si>
    <t>024</t>
  </si>
  <si>
    <t>Inversões Financeiras</t>
  </si>
  <si>
    <t>45.00.00.00</t>
  </si>
  <si>
    <t>025</t>
  </si>
  <si>
    <t>Juros e Encargos da Dívida</t>
  </si>
  <si>
    <t>32.00.00.00</t>
  </si>
  <si>
    <t>026</t>
  </si>
  <si>
    <t>Amortização da Dívida</t>
  </si>
  <si>
    <t>46.00.00.00</t>
  </si>
  <si>
    <t>006</t>
  </si>
  <si>
    <t>Demais Custeios</t>
  </si>
  <si>
    <t>33.00.00.00</t>
  </si>
  <si>
    <t>010</t>
  </si>
  <si>
    <t>Outros Investimentos 44000000</t>
  </si>
  <si>
    <t>44.00.00.00</t>
  </si>
  <si>
    <t>Natureza da despesa</t>
  </si>
  <si>
    <t>Função correspondente</t>
  </si>
  <si>
    <t>função</t>
  </si>
  <si>
    <t>subfunção</t>
  </si>
  <si>
    <t>subação</t>
  </si>
  <si>
    <t>ação</t>
  </si>
  <si>
    <t>grupo</t>
  </si>
  <si>
    <t>modalidade</t>
  </si>
  <si>
    <t>elemento</t>
  </si>
  <si>
    <t>subelemento</t>
  </si>
  <si>
    <t>Pontuação</t>
  </si>
  <si>
    <t>Pontuação da natureza da despesa</t>
  </si>
  <si>
    <t>Maior pontuação</t>
  </si>
  <si>
    <t>GPF</t>
  </si>
  <si>
    <t>Digite a natureza da despesa (8 dígitos)</t>
  </si>
  <si>
    <t>subfunção mod.</t>
  </si>
  <si>
    <t>função mod.</t>
  </si>
  <si>
    <t>subação mod.</t>
  </si>
  <si>
    <t>ação mod.</t>
  </si>
  <si>
    <t>grupo mod.</t>
  </si>
  <si>
    <t>modalidade mod.</t>
  </si>
  <si>
    <t>elemento mod.</t>
  </si>
  <si>
    <t>subelemento mod.</t>
  </si>
  <si>
    <t>Grupo da Programação Financeira</t>
  </si>
  <si>
    <t>NMSUBACAO</t>
  </si>
  <si>
    <t>Levantamentos, estudos e projetos relativos a meio ambiente - DEINFRA</t>
  </si>
  <si>
    <t>Levantamentos, estudos e projetos diversos - DEINFRA</t>
  </si>
  <si>
    <t>Gerenciamento dos Programas BID</t>
  </si>
  <si>
    <t>Encargos com inativos</t>
  </si>
  <si>
    <t>Despesas centralizadas diversas - EGE</t>
  </si>
  <si>
    <t>Bolsas de apoio a alunos - UDESC</t>
  </si>
  <si>
    <t>Bolsa de estudo para estudante de ensino superior - Art 170/CE - SED</t>
  </si>
  <si>
    <t>Pagamentos de despesas judiciais - PGE</t>
  </si>
  <si>
    <t>Encargos com inativos - TJ - Fundo Financeiro</t>
  </si>
  <si>
    <t>Encargos com inativos - MPSC - Fundo Financeiro</t>
  </si>
  <si>
    <t>Encargos com inativos - Poder Executivo - Fundo Financeiro</t>
  </si>
  <si>
    <t>Encargos com inativos - IPREV - Fundo Financeiro</t>
  </si>
  <si>
    <t>Encargos com inativos - SES - Fundo Financeiro</t>
  </si>
  <si>
    <t>Encargos com inativos - Ensino Fundamental - Fundo Financeiro</t>
  </si>
  <si>
    <t>Encargos com inativos - FCEE - Fundo Financeiro</t>
  </si>
  <si>
    <t>Encargos com inativos - DETER - Fundo Financeiro</t>
  </si>
  <si>
    <t>Encargos com inativos - UDESC - Fundo Financeiro</t>
  </si>
  <si>
    <t>Encargos com inativos - ALESC - Fundo Financeiro</t>
  </si>
  <si>
    <t>Encargos com inativos - TCE - Fundo Financeiro</t>
  </si>
  <si>
    <t>Encargos com inativos extrajudiciais - TJ - Fundo Financeiro</t>
  </si>
  <si>
    <t>Gerenciamento de programas de financiamento</t>
  </si>
  <si>
    <t>Projetos culturais - FCC</t>
  </si>
  <si>
    <t>Reaparelhamento do Tribunal de Contas</t>
  </si>
  <si>
    <t>Apoio a entidades e eventos esportivos</t>
  </si>
  <si>
    <t>Telefonia fixa e internet no meio rural - SAR</t>
  </si>
  <si>
    <t>Apoio a projetos de desenvolvimento rural e pesqueiro - SAR</t>
  </si>
  <si>
    <t>Financiamento de terras aos agricultores - FTE</t>
  </si>
  <si>
    <t>Apoiar as melhorias nas atividades agropastoris e pesqueiras - FDR</t>
  </si>
  <si>
    <t>Parcelamento de PASEP a cargo da EGE</t>
  </si>
  <si>
    <t>011906</t>
  </si>
  <si>
    <t>012656</t>
  </si>
  <si>
    <t>* Digitar até o detalhe do subelemento</t>
  </si>
  <si>
    <t>CDSUBELEMENTO</t>
  </si>
  <si>
    <t>NMSUBELEMENTO</t>
  </si>
  <si>
    <t>Proventos - Pessoal Civil</t>
  </si>
  <si>
    <t>13º Salário - Pessoal Civil</t>
  </si>
  <si>
    <t>13? Salario - Pessoal Civil</t>
  </si>
  <si>
    <t>Proventos - Pessoal Militar</t>
  </si>
  <si>
    <t>13º Salário - Pessoal Militar</t>
  </si>
  <si>
    <t>Reserva Remunerada - Pessoal MILITAR</t>
  </si>
  <si>
    <t>13º Salário Pessoal MILITAR - Reserva Remunerada</t>
  </si>
  <si>
    <t>13? Salario Pessoal MILITAR - Reserva Remunerada</t>
  </si>
  <si>
    <t>Outras Aposentadorias - Pessoal CIVIL</t>
  </si>
  <si>
    <t>Civis</t>
  </si>
  <si>
    <t>Pens?es Civis</t>
  </si>
  <si>
    <t>Militares</t>
  </si>
  <si>
    <t>Pens?es Militares</t>
  </si>
  <si>
    <t>13º Salário - Pensionista Civil</t>
  </si>
  <si>
    <t>13? Salario - Pensionista Civil</t>
  </si>
  <si>
    <t>13º Salário - Pensionista Militar</t>
  </si>
  <si>
    <t>13? Salario - Pensionista Militar</t>
  </si>
  <si>
    <t>Especiais</t>
  </si>
  <si>
    <t>13º Salário - Pensionista Especial</t>
  </si>
  <si>
    <t>Professores Substitutos/Visitantes</t>
  </si>
  <si>
    <t>Serviços Temporários de Agentes de Saúde</t>
  </si>
  <si>
    <t>Servicos Temporarios de Agentes de Saude</t>
  </si>
  <si>
    <t>Serviços Temporários de Agentes Prisionais</t>
  </si>
  <si>
    <t>Servicos Temporarios de Agentes Prisionais</t>
  </si>
  <si>
    <t>Obrigações Patronais</t>
  </si>
  <si>
    <t>Férias</t>
  </si>
  <si>
    <t>Ferias</t>
  </si>
  <si>
    <t>13. Salário</t>
  </si>
  <si>
    <t>13. Salario</t>
  </si>
  <si>
    <t>INSS</t>
  </si>
  <si>
    <t>INSS  - 13º salário</t>
  </si>
  <si>
    <t>INSS  - 13? salario</t>
  </si>
  <si>
    <t>Outros Serviços Temporários</t>
  </si>
  <si>
    <t>Outros Servicos Temporarios</t>
  </si>
  <si>
    <t>Auxílio-Reclusão - Pessoal Civil</t>
  </si>
  <si>
    <t>Auxílio Reclusão -  RPPS CIVIL</t>
  </si>
  <si>
    <t>Salário-Família - Ativo Pessoal CIVIL</t>
  </si>
  <si>
    <t>Salario-Familia - Ativo Pessoal CIVIL</t>
  </si>
  <si>
    <t>Salário Família - Inativo Pessoal CIVIL</t>
  </si>
  <si>
    <t>Salario Familia - Inativo Pessoal CIVIL</t>
  </si>
  <si>
    <t>Contrib. Patronal Previdência Privada</t>
  </si>
  <si>
    <t>Contrib. Patronal Previdencia Privada</t>
  </si>
  <si>
    <t>Auxílio-Invalidez</t>
  </si>
  <si>
    <t>Outros Benefícios Assistenciais</t>
  </si>
  <si>
    <t>ELEMENTO DESPESA EXERCÍCIO 2012</t>
  </si>
  <si>
    <t>Salário Família - Inativos Pessoal Civil</t>
  </si>
  <si>
    <t>Vencimentos e Salários</t>
  </si>
  <si>
    <t>ELEMENTO DE DESPESA EXERCÍCIO 2012</t>
  </si>
  <si>
    <t>Incorporações</t>
  </si>
  <si>
    <t>Vencimentos e Salários - RPPS</t>
  </si>
  <si>
    <t>Vencimentos e Salarios - RPPS</t>
  </si>
  <si>
    <t>Vencimentos e Salários - RGPS</t>
  </si>
  <si>
    <t>Vencimentos e Salarios - RGPS</t>
  </si>
  <si>
    <t>Incorporações - RPPS</t>
  </si>
  <si>
    <t>Incorporac?es - RPPS</t>
  </si>
  <si>
    <t>Incorporações - RGPS</t>
  </si>
  <si>
    <t>Incorporac?es - RGPS</t>
  </si>
  <si>
    <t>Gratificação por Exercício de Cargos - RPPS</t>
  </si>
  <si>
    <t>Gratificac?o por Exercicio de Cargos - RPPS</t>
  </si>
  <si>
    <t>Gratificação por Exercício de Cargos - RGPS</t>
  </si>
  <si>
    <t>Gratificac?o por Exercicio de Cargos - RGPS</t>
  </si>
  <si>
    <t>Gratificação por Tempo de Serviço - RPPS</t>
  </si>
  <si>
    <t>Gratificac?o por Tempo de Servico - RPPS</t>
  </si>
  <si>
    <t>Gratificação por Tempo de Serviço - RGPS</t>
  </si>
  <si>
    <t>Gratificac?o por Tempo de Servico - RGPS</t>
  </si>
  <si>
    <t>Outras Gratificações - RPPS</t>
  </si>
  <si>
    <t>Outras Gratificac?es - RPPS</t>
  </si>
  <si>
    <t>Outras Gratificações - RGPS</t>
  </si>
  <si>
    <t>Outras Gratificac?es - RGPS</t>
  </si>
  <si>
    <t>Férias Vencidas e Proporcionais - RPPS</t>
  </si>
  <si>
    <t>Ferias Vencidas e Proporcionais - RPPS</t>
  </si>
  <si>
    <t>Férias Vencidas e Proporcionais - RGPS</t>
  </si>
  <si>
    <t>Ferias Vencidas e Proporcionais - RGPS</t>
  </si>
  <si>
    <t>13º Salário - RPPS</t>
  </si>
  <si>
    <t>13? Salario - RPPS</t>
  </si>
  <si>
    <t>13º Salário - RGPS</t>
  </si>
  <si>
    <t>13? Salario - RGPS</t>
  </si>
  <si>
    <t>Férias - Abono Pecuniário - RPPS</t>
  </si>
  <si>
    <t>Férias - Abono Pecuniário - RGPS</t>
  </si>
  <si>
    <t>Ferias - Abono Pecuniario - RGPS</t>
  </si>
  <si>
    <t>Férias - Abono Constitucional - RPPS</t>
  </si>
  <si>
    <t>Ferias - Abono Constitucional - RPPS</t>
  </si>
  <si>
    <t>Férias - Abono Constitucional - RGPS</t>
  </si>
  <si>
    <t>Ferias - Abono Constitucional - RGPS</t>
  </si>
  <si>
    <t>Férias - Pagamento Antecipado - RGPS</t>
  </si>
  <si>
    <t>Ferias - Pagamento Antecipado - RGPS</t>
  </si>
  <si>
    <t>Gratificação por Exercício de Cargos</t>
  </si>
  <si>
    <t>Gratificação por Tempo de Serviço</t>
  </si>
  <si>
    <t>Férias Vencidas e Proporcionais</t>
  </si>
  <si>
    <t>Férias Indenizadas</t>
  </si>
  <si>
    <t>13º Salário</t>
  </si>
  <si>
    <t>Férias - Abono Pecuniário</t>
  </si>
  <si>
    <t>Férias - Abono Constitucional</t>
  </si>
  <si>
    <t>Férias - Pagamento Antecipado</t>
  </si>
  <si>
    <t>Outras Despesas Fixas - Pessoal CIVIL -RPPS</t>
  </si>
  <si>
    <t>Outras Despesas Fixas - Pessoal Civil</t>
  </si>
  <si>
    <t>Outras Despesas Fixas - Pessoal CIVIL - RGPS</t>
  </si>
  <si>
    <t>Soldo</t>
  </si>
  <si>
    <t>Gratificac?o por Tempo de Servico</t>
  </si>
  <si>
    <t>Gratificação por Exercício de Cargo ou Função</t>
  </si>
  <si>
    <t>Gratificac?o por Exercicio de Cargo ou Func?o</t>
  </si>
  <si>
    <t>Outras Gratificações</t>
  </si>
  <si>
    <t>Outras Gratificac?es</t>
  </si>
  <si>
    <t>13? Salario</t>
  </si>
  <si>
    <t>Ferias - Abono Constitucional</t>
  </si>
  <si>
    <t>Outras Despesas Fixas - Pessoal Militar</t>
  </si>
  <si>
    <t>FGTS</t>
  </si>
  <si>
    <t>Contribuições Previdenciárias - INSS</t>
  </si>
  <si>
    <t>FGTS - 13º Salário</t>
  </si>
  <si>
    <t>FGTS - 13? Salario</t>
  </si>
  <si>
    <t>Contribuições Previdenciárias - INSS - 13º Salário</t>
  </si>
  <si>
    <t>Multas</t>
  </si>
  <si>
    <t xml:space="preserve">Multas - RGPS </t>
  </si>
  <si>
    <t>Contribuição para o PIS/PASEP - Folha de Pagamento - RPPS CIVIL</t>
  </si>
  <si>
    <t>Contribuic?o para o PIS/PASEP - Folha de Pagamento - RPPS CIVIL</t>
  </si>
  <si>
    <t>Contribuição para o PIS/PASEP - Folha de Pagamento - RGPS</t>
  </si>
  <si>
    <t>Contribuic?o para o PIS/PASEP - Folha de Pagamento - RGPS</t>
  </si>
  <si>
    <t>Contribuições Previdenciárias - RGPS</t>
  </si>
  <si>
    <t>Contribuic?es Previdenciarias - RGPS</t>
  </si>
  <si>
    <t>Contribuições Previdenciárias - RGPS - 13 Salário</t>
  </si>
  <si>
    <t>Contribuic?es Previdenciarias - RGPS - 13 Salario</t>
  </si>
  <si>
    <t>Outras Obrigações Patronais - RPPS CIVIL - Fundo Financeiro</t>
  </si>
  <si>
    <t>Outras Obrigações Patronais - RPPS MILITAR - Fundo Financeiro</t>
  </si>
  <si>
    <t>Contribuição para o PIS/PASEP - Folha de Pagamento</t>
  </si>
  <si>
    <t>Outras Obrigações Patronais - RPPS CIVIL - Fundo Previdenciário</t>
  </si>
  <si>
    <t>Outras Obrigações Patronais - RGPS</t>
  </si>
  <si>
    <t>Outras Obrigac?es Patronais - RGPS</t>
  </si>
  <si>
    <t>Outras Obrigações Patronais</t>
  </si>
  <si>
    <t>Outras Despesas Variáveis-Pessoal Civil</t>
  </si>
  <si>
    <t>Adicional Noturno - Civil</t>
  </si>
  <si>
    <t>Hora-extra, horas de sobreaviso e plantão - civil</t>
  </si>
  <si>
    <t>Outras Despesas Variáveis-Pessoal CIVIL - RPPS</t>
  </si>
  <si>
    <t>Outras Despesas Variaveis-Pessoal CIVIL - RPPS</t>
  </si>
  <si>
    <t>Outras Despesas Variáveis-Pessoal CIVIL - RGPS</t>
  </si>
  <si>
    <t>Outras Despesas Variaveis-Pessoal CIVIL - RGPS</t>
  </si>
  <si>
    <t>Adicional Noturno - CIVIL - RPPS</t>
  </si>
  <si>
    <t>Adicional Noturno - CIVIL - RGPS</t>
  </si>
  <si>
    <t>Hora-extra, horas de sobreaviso e plantão - CIVIL - RPPS</t>
  </si>
  <si>
    <t>Hora-extra, horas de sobreaviso e plant?o - CIVIL - RPPS</t>
  </si>
  <si>
    <t>Hora-extra, horas de sobreaviso e plantão - CIVIL - RGPS</t>
  </si>
  <si>
    <t>Hora-extra, horas de sobreaviso e plant?o - CIVIL - RGPS</t>
  </si>
  <si>
    <t>Outras Despesas Variáveis-Pessoal Militar</t>
  </si>
  <si>
    <t>Outras Despesas Variaveis-Pessoal Militar</t>
  </si>
  <si>
    <t>Adicional Noturno - militar</t>
  </si>
  <si>
    <t>Hora-Extra, Horas de Sobreaviso e Plantão - militar</t>
  </si>
  <si>
    <t>Hora-Extra, Horas de Sobreaviso e Plant?o - militar</t>
  </si>
  <si>
    <t>Substituição Mão-de-Obra (LRF, Art. 18)</t>
  </si>
  <si>
    <t>Pensões Especiais</t>
  </si>
  <si>
    <t>Pens?es Especiais</t>
  </si>
  <si>
    <t>13º Salário Pensionistas Especiais</t>
  </si>
  <si>
    <t>13? Salario Pensionistas Especiais</t>
  </si>
  <si>
    <t>Depósitos Judiciais</t>
  </si>
  <si>
    <t>Depositos Judiciais</t>
  </si>
  <si>
    <t>Depósitos para Recursos</t>
  </si>
  <si>
    <t>Depositos para Recursos</t>
  </si>
  <si>
    <t>Precatórios - Pessoal Ativo CIVIL</t>
  </si>
  <si>
    <t>Precatórios - Pessoal Civil</t>
  </si>
  <si>
    <t>Precatorios - Pessoal Ativo CIVIL</t>
  </si>
  <si>
    <t>RPV - Pessoal Ativo CIVIL (últimos 12 meses)</t>
  </si>
  <si>
    <t>RPV - Pessoal Ativo CIVIL (ultimos 12 meses)</t>
  </si>
  <si>
    <t>RPV - Pessoal Inativo CIVIL (últimos 12 meses)</t>
  </si>
  <si>
    <t>RPV - Pessoal Inativo CIVIL (ultimos 12 meses)</t>
  </si>
  <si>
    <t>Sentenças Judiciais de Pequeno Valor</t>
  </si>
  <si>
    <t>RPV - Pessoal Ativo CIVIL (anterior aos últimos 12 meses)</t>
  </si>
  <si>
    <t>RPV - Pessoal Ativo CIVIL (anterior aos ultimos 12 meses)</t>
  </si>
  <si>
    <t>RPV - Pessoal Ativo MILITAR (anterior aos últimos 12 meses)</t>
  </si>
  <si>
    <t>RPV - Pessoal Ativo MILITAR (anterior aos ultimos 12 meses)</t>
  </si>
  <si>
    <t>RPV - Pessoal Inativo CIVIL (anterior aos últimos 12 meses)</t>
  </si>
  <si>
    <t>RPV - Pessoal Inativo CIVIL (anterior aos ultimos 12 meses)</t>
  </si>
  <si>
    <t>RPV - Pessoal Inativo MILITAR (anterior aos últimos 12 meses)</t>
  </si>
  <si>
    <t>RPV - Pessoal Inativo MILITAR (anterior aos ultimos 12 meses)</t>
  </si>
  <si>
    <t>RPV - Pessoal Pensionista CIVIL (anterior aos últimos 12 meses)</t>
  </si>
  <si>
    <t>RPV - Pessoal Pensionista CIVIL (anterior aos ultimos 12 meses)</t>
  </si>
  <si>
    <t>RPV - Pessoal Pensionista MILITAR (anterior aos últimos 12 meses)</t>
  </si>
  <si>
    <t>RPV - Pessoal Pensionista MILITAR (anterior aos ultimos 12 meses)</t>
  </si>
  <si>
    <t>Mandado de Segurança/Cautelar - Pessoal Ativo CIVIL (últ. 12 meses)</t>
  </si>
  <si>
    <t>Ação não Trans.Julg.Car.Cont.-Pens.Civil</t>
  </si>
  <si>
    <t>Mandado de Segurança/Cautelar - Pessoal Pensionista CIVIL (anterior últ. 12 meses)</t>
  </si>
  <si>
    <t>Mandado de Seguranca/Cautelar - Pessoal Pensionista CIVIL (anterior ult. 12 meses)</t>
  </si>
  <si>
    <t>Set. Jud. Trans.Julg.-Pensionista Civil meses Corresp.ao Período de Ref. (últ. 12 meses)</t>
  </si>
  <si>
    <t>Sent. Jud. Trans. Julgado-Pension. Militar Meses Corresp. Período Ref. (últ. 12 meses)</t>
  </si>
  <si>
    <t>Sent. Jud. Trans. Julgado-Pensionista Civil Meses Anteriores Período Ref (últ. 12 meses)</t>
  </si>
  <si>
    <t>Sent. Jud. Trans. Julgado-Pensionista Milit Meses Anteriores Período Ref (últ. 12 meses)</t>
  </si>
  <si>
    <t>Decisão judicial-pessoal civil de meses anteriores ao período de ref. (últ. 12 meses)</t>
  </si>
  <si>
    <t>Decisão Judicial-Pensionista Civil de Meses Ant. ao Período de Ref. (últ. 12 meses)</t>
  </si>
  <si>
    <t>Sent. Jud. Trans.Julg.-Pessoal Ativo Civil Corresp.ao Período de Ref. (últ. 12 meses)</t>
  </si>
  <si>
    <t>Sent. Jud. Trans.Julg.-Pessoal Inativo Civil Corresp.ao Período de Ref. (últ. 12 meses)</t>
  </si>
  <si>
    <t>Sent. Jud. Trans.Julg.-Pessoal Inat. Militar Corresp.ao Período de Ref. (últ. 12 meses)</t>
  </si>
  <si>
    <t>Sent. Jud. Trans.Julg.-Pessoal Ativo Civil - Meses anter. período Ref. (últ. 12 meses)</t>
  </si>
  <si>
    <t>Sent. Jud. Trans.Julg.-Pessoal Ativo Militar - Meses anter. período Ref. (últ. 12 meses)</t>
  </si>
  <si>
    <t>Sent. Jud. Trans.Julg.-Pessoal Inativo Civil - Meses anter. período Ref. (últ. 12 meses)</t>
  </si>
  <si>
    <t>Sent. Jud. Trans.Julg.-Pessoal Inativo Milit - Meses anter. período Ref. (últ. 12 meses)</t>
  </si>
  <si>
    <t>Decisão Judicial - Pessoal Ativo Civil Corresp.ao Período de Ref. (últ. 12 meses)</t>
  </si>
  <si>
    <t>Decisão Judicial - Pessoal Ativo Militar Corresp.ao Período de Ref. (últ. 12 meses)</t>
  </si>
  <si>
    <t>Decisão Judicial - Pessoal Inativo Civil Corresp.ao Período de Ref. (últ. 12 meses)</t>
  </si>
  <si>
    <t>Decisão Judicial - Pessoal Ativo Civil - Meses anter. período Ref. (últ. 12 meses)</t>
  </si>
  <si>
    <t>Decisão Judicial - Pessoal Inativo Civil - Meses anter. período Ref. (últ. 12 meses)</t>
  </si>
  <si>
    <t>Outras Sentenças Judiciais</t>
  </si>
  <si>
    <t>Aposentadorias, Reserva Remunerada e Reformas</t>
  </si>
  <si>
    <t>Pensões</t>
  </si>
  <si>
    <t>Pensões do RPPS e do Militar</t>
  </si>
  <si>
    <t>Pens?es do RPPS e do Militar</t>
  </si>
  <si>
    <t>Contratação por Tempo Determinado</t>
  </si>
  <si>
    <t>Contratac?o por Tempo Determinado</t>
  </si>
  <si>
    <t>Salário-Família</t>
  </si>
  <si>
    <t>Vencimentos e Vantagens Fixas - Pes. Civil</t>
  </si>
  <si>
    <t>Vencimentos e Vantag. Fixas - Pes. Militar</t>
  </si>
  <si>
    <t>Obrigac?es Patronais</t>
  </si>
  <si>
    <t>Outras Despesas Variaveis-Pessoal Civil</t>
  </si>
  <si>
    <t>Venc. e Vant. Fixas - pessoal civil e militar- Meses Anteriores ao Período Referência</t>
  </si>
  <si>
    <t>Outr. Desp. Pess. Dec. Contrato Terceirização</t>
  </si>
  <si>
    <t>Obrigações Tributárias e Contributivas</t>
  </si>
  <si>
    <t>Pessoal Ativo Civil de Meses Anteriores ao Período de Referência (últimos 12 meses)</t>
  </si>
  <si>
    <t>Pessoal Inativo Civil de Meses Anteriores ao Período de Referência (últimos 12 meses)</t>
  </si>
  <si>
    <t>Juros e Encargos Derivados do Parcelamento do INSS</t>
  </si>
  <si>
    <t>Juros e Encargos Derivados do Parcelamento do INSS - Lei Fereral n. 11.941/2009</t>
  </si>
  <si>
    <t>Juros e Encargos Derivados do Parcelamento do INSS - Lei Federal n. 11.941/2009</t>
  </si>
  <si>
    <t>Parcelamento de Débitos Tributários - Lei 11.941/2009</t>
  </si>
  <si>
    <t>Parcelamento INSS - Lei Federal n. 11.941/2009</t>
  </si>
  <si>
    <t>Juros e Encargos Parc. de Déb. Tributários - Lei 11.941/2009</t>
  </si>
  <si>
    <t>Pessoal Ativo Civil de Meses Anteriores ao Periodo de Referencia (ultimos 12 meses)</t>
  </si>
  <si>
    <t>Pessoal Ativo Militar de Meses Anteriores ao Período de Referência (últimos 12 meses)</t>
  </si>
  <si>
    <t>Pessoal Inativo Civil de Meses Anteriores ao Periodo de Referencia (ultimos 12 meses)</t>
  </si>
  <si>
    <t>Pessoal civil de meses anteriores ao período de referência (últimos 12 meses)</t>
  </si>
  <si>
    <t>Encargos Sociais de Meses Anteriores ao Período de Referência (últimos 12 meses)</t>
  </si>
  <si>
    <t>Encargos Sociais de Meses Anteriores ao Periodo de Referencia (ultimos 12 meses)</t>
  </si>
  <si>
    <t>Parcelamento Tributos Federais Renegociados - Lei Federal nº 11.941/2009</t>
  </si>
  <si>
    <t>Juros e Encargos do Parcelamento Trib. Fed. Renegociados - Lei Federal nº 11.941/2009</t>
  </si>
  <si>
    <t>Sentenças Judiciais</t>
  </si>
  <si>
    <t>Sentenças Judiciais de Exercícios Anteriores</t>
  </si>
  <si>
    <t>Sentencas Judiciais de Exercicios Anteriores</t>
  </si>
  <si>
    <t>Precatórios</t>
  </si>
  <si>
    <t>Indenizações e Restituições</t>
  </si>
  <si>
    <t>Indenizações e Restituições Trabalhistas</t>
  </si>
  <si>
    <t>Indenizac?es e Restituic?es Trabalhistas</t>
  </si>
  <si>
    <t>Ressarcimento Despesas Pessoal Requisitado</t>
  </si>
  <si>
    <t>Indeniz. Rest. Trabalhistas Ativo Civil</t>
  </si>
  <si>
    <t>Indeniz. e Restit. Trabalhistas - Inativo Civil</t>
  </si>
  <si>
    <t>Indenizações e Restituições Trabalhistas - Inativo Civil</t>
  </si>
  <si>
    <t>Indenizac?es e Restituic?es Trabalhistas - Inativo Civil</t>
  </si>
  <si>
    <t>Indenizações por demissão do Servidor ou Empregado</t>
  </si>
  <si>
    <t>Indenizac?es por Demiss?o de Servidor ou Empregado</t>
  </si>
  <si>
    <t>Férias Abono Pecuniário - RGPS</t>
  </si>
  <si>
    <t>Indenização de Férias Não Gozadas - RPPS</t>
  </si>
  <si>
    <t>Indenizac?o de Ferias n?o Gozadas - RPPS</t>
  </si>
  <si>
    <t>Licença Prêmio Convertida em Pecúnia</t>
  </si>
  <si>
    <t>Licenca Premio Convertida em Pecunia</t>
  </si>
  <si>
    <t>Outras Indenizações e Restit. Trabalhistas</t>
  </si>
  <si>
    <t>Outras Indenizac?es e Restit. Trabalhistas</t>
  </si>
  <si>
    <t>Pessoal Requisitado de Outros Órgãos</t>
  </si>
  <si>
    <t>Pessoal Requisitado de Outros Org?os</t>
  </si>
  <si>
    <t>Contribuição Previdênciária ao RPPS/SC - Fundo Previdênciário - 13º Salário</t>
  </si>
  <si>
    <t>Contribuição Previdênciária ao RPPS/SC - Fundo Financeiro - 13º Salário</t>
  </si>
  <si>
    <t>Contribuição Previdenciária ao RPPS/SC CIVIL - Fundo Financeiro - 13º Salário</t>
  </si>
  <si>
    <t>Contribuic?o Previdenciaria ao RPPS/SC CIVIL - Fundo Financeiro - 13? Salario</t>
  </si>
  <si>
    <t>Contribuição Previdenciária ao RPPS/SC MILITAR - Fundo Financeiro - 13º Salário</t>
  </si>
  <si>
    <t>Contribuic?o Previdenciaria ao RPPS/SC MILITAR - Fundo Financeiro - 13? Salario</t>
  </si>
  <si>
    <t>Contribuição Previdenciária ao RPPS/SC CIVIL - Fundo Previdenciário - 13º Salário</t>
  </si>
  <si>
    <t>Contribuic?o Previdenciaria ao RPPS/SC CIVIL - Fundo Previdenciario - 13? Salario</t>
  </si>
  <si>
    <t>Contribuição Previdenciária ao RPPS/SC CIVIL - Fundo Financeiro</t>
  </si>
  <si>
    <t>Contribuic?o Previdenciaria ao RPPS/SC CIVIL - Fundo Financeiro</t>
  </si>
  <si>
    <t>Contribuição Previdenciária ao RPPS/SC MILITAR - Fundo Financeiro</t>
  </si>
  <si>
    <t>Contribuic?o Previdenciaria ao RPPS/SC MILITAR - Fundo Financeiro</t>
  </si>
  <si>
    <t>Contribuição Previdênciária ao RPPS/SC - Fundo Previdênciário</t>
  </si>
  <si>
    <t>Contrib. a Regime Próprio de Prev. Social</t>
  </si>
  <si>
    <t>Contribuição Previdenciária ao RPPS/SC Fundo Financeiro</t>
  </si>
  <si>
    <t>Contribuição ao Plano de Saúde - Pessoal Ativo</t>
  </si>
  <si>
    <t>Contribuição ao Plano de Saúde - Pessoal Inativo</t>
  </si>
  <si>
    <t>Contribuição Previdenciária ao RPPS/SC CIVIL - Fundo Previdenciário</t>
  </si>
  <si>
    <t>Contribuic?o Previdenciaria ao RPPS/SC CIVIL - Fundo Previdenciario</t>
  </si>
  <si>
    <t>Atualização Monetária sobre Contribuições Previdenciárias</t>
  </si>
  <si>
    <t>Atualizac?o Monetaria sobre Contribuic?es Previdenciarias</t>
  </si>
  <si>
    <t>Parcelamento da Contribuição ao RPPS</t>
  </si>
  <si>
    <t>Parcelamento da Contibuic?o ao RPPS</t>
  </si>
  <si>
    <t>Parcelamento da Contribuic?o ao RPPS</t>
  </si>
  <si>
    <t>Ressarcimento de Despesas de Pessoal Requisitado</t>
  </si>
  <si>
    <t>Juros Dívida Contrat. c/ Instituic. Financeiras</t>
  </si>
  <si>
    <t>Juros da Dívida Contratada com Governos</t>
  </si>
  <si>
    <t>Juros da Dívida Contratada no Exterior</t>
  </si>
  <si>
    <t>Juros Dívida Contrat. c/ Instituic. Financeiras - EMPRÉSTIMOS</t>
  </si>
  <si>
    <t>Juros Divida Contrat. c/ Instituic. Financeiras - EMPRESTIMOS</t>
  </si>
  <si>
    <t>Juros da Dívida Contratada com Governos - EMPRÉSTIMOS</t>
  </si>
  <si>
    <t>Juros da Divida Contratada com Governos - EMPRESTIMOS</t>
  </si>
  <si>
    <t>Juros da Dívida Contratada no Exterior - EMPRÉSTIMOS</t>
  </si>
  <si>
    <t>Juros da Divida Contratada no Exterior - EMPRESTIMOS</t>
  </si>
  <si>
    <t>Outros Juros da Dívida Contratada</t>
  </si>
  <si>
    <t>Outros Encargos Dívida Contratada c/Governos</t>
  </si>
  <si>
    <t>Outros Encargos Dívida Contratada no Exterior</t>
  </si>
  <si>
    <t>Outros Encargos Dívida Contratada c/ Governos - EMPRÉSTIMOS</t>
  </si>
  <si>
    <t>Outros Encargos Divida Contratada c/ Governos - EMPRESTIMOS</t>
  </si>
  <si>
    <t>Outros Encargos Dívida Contratada no Exterior - EMPRÉSTIMOS</t>
  </si>
  <si>
    <t>Outros Encargos Divida Contratada no Exterior - EMPRESTIMOS</t>
  </si>
  <si>
    <t>Serviços de Processamento de Dados</t>
  </si>
  <si>
    <t>Serviços de Apoio ao Ensino</t>
  </si>
  <si>
    <t>Despesa com Outras Entidades de Direito Público</t>
  </si>
  <si>
    <t>Outras Contribuições</t>
  </si>
  <si>
    <t>Restituições</t>
  </si>
  <si>
    <t>Serviços de Transporte Escolar</t>
  </si>
  <si>
    <t>Outros Serviços Terceiros Pessoa Jurídica</t>
  </si>
  <si>
    <t>Despesa com Outras Entidades de Direito Publico</t>
  </si>
  <si>
    <t>Despesa com Entidades de Direito Privado</t>
  </si>
  <si>
    <t>Transferências Fundo a Fundo</t>
  </si>
  <si>
    <t>Outras Contribuic?es</t>
  </si>
  <si>
    <t>Transferencias Fundo a Fundo</t>
  </si>
  <si>
    <t>Transferências do Fundo Estadual de Saúde</t>
  </si>
  <si>
    <t>Materiais para Conservação e Manutenção de Bens de Uso Comum do Povo</t>
  </si>
  <si>
    <t>Reforma, Manutenção e Conservação de Obras de Infra-Estrutura</t>
  </si>
  <si>
    <t>Servicos de Transporte Escolar</t>
  </si>
  <si>
    <t>Outros Serviços Terceiros - Pessoa Jurídica</t>
  </si>
  <si>
    <t>Transferências a Instituições Privadas de Caráter Cultural</t>
  </si>
  <si>
    <t>Transferencias a Instituic?es Privadas de Carater Cultural</t>
  </si>
  <si>
    <t>Transferências a Institituições Privadas de Caráter Assistencial</t>
  </si>
  <si>
    <t>Transferências a Instituições Privadas de Caráter Assistencial</t>
  </si>
  <si>
    <t>Transferencias a Instituic?es Privadas de Carater Assistencial</t>
  </si>
  <si>
    <t>Outras Subvenções Sociais</t>
  </si>
  <si>
    <t>Outras Subvenc?es Sociais</t>
  </si>
  <si>
    <t>Contribuições</t>
  </si>
  <si>
    <t>Contribuic?es</t>
  </si>
  <si>
    <t>Subvenções Sociais</t>
  </si>
  <si>
    <t>Subvenc?es Sociais</t>
  </si>
  <si>
    <t>Ajuda Financeira a Entidades Privadas Com Fins Lucrativos</t>
  </si>
  <si>
    <t>Auxílio Doença -  PESSOAL CIVIL</t>
  </si>
  <si>
    <t>Auxilio Doenca -  PESSOAL CIVIL</t>
  </si>
  <si>
    <t>Salário Maternidade -  PESSOAL CIVIL</t>
  </si>
  <si>
    <t>Salario Maternidade -  PESSOAL CIVIL</t>
  </si>
  <si>
    <t>Auxílio-Funeral</t>
  </si>
  <si>
    <t>Auxílio-Natalidade</t>
  </si>
  <si>
    <t>Auxílio-Creche</t>
  </si>
  <si>
    <t>Auxílio-Funeral - RPPS CIVIL</t>
  </si>
  <si>
    <t>Auxilio-Funeral - RPPS CIVIL</t>
  </si>
  <si>
    <t>Auxílio-Funeral - RPPS MILITAR</t>
  </si>
  <si>
    <t>Auxilio-Funeral - RPPS MILITAR</t>
  </si>
  <si>
    <t>Auxílio-Natalidade - RPPS CIVIL</t>
  </si>
  <si>
    <t>Auxílio-Creche - RPPS CIVIL</t>
  </si>
  <si>
    <t>Auxilio-Creche - RPPS CIVIL</t>
  </si>
  <si>
    <t>Auxílio-Creche e/ou Auxílio Babá - RGPS</t>
  </si>
  <si>
    <t>Auxilio-Creche e/ou Auxilio Baba - RGPS</t>
  </si>
  <si>
    <t>Outros Beneficios Assistenciais</t>
  </si>
  <si>
    <t>Salário Família-Inativo Pessoal Civil</t>
  </si>
  <si>
    <t>Salário Família-Inativo Pessoal Militar</t>
  </si>
  <si>
    <t>Diárias no País - Civil</t>
  </si>
  <si>
    <t>Diarias no Pais - Civil</t>
  </si>
  <si>
    <t>Diárias no Exterior-Civil</t>
  </si>
  <si>
    <t>Diarias no Exterior-Civil</t>
  </si>
  <si>
    <t>Diárias no País - Militar</t>
  </si>
  <si>
    <t>Diarias no Pais - Militar</t>
  </si>
  <si>
    <t>Diárias no Exterior - Militar</t>
  </si>
  <si>
    <t>Diarias no Exterior - Militar</t>
  </si>
  <si>
    <t>Auxílio a Estudantes Carentes</t>
  </si>
  <si>
    <t>Auxilio a Estudantes Carentes</t>
  </si>
  <si>
    <t>Auxílio Estudantes para Desenv. de Estudos e Pesq. Natureza Científica</t>
  </si>
  <si>
    <t>Auxilio Estudantes para Desenv. de Estudos e Pesq. Natureza Cientifica</t>
  </si>
  <si>
    <t>Outros Auxílios Financeiros a Estudantes</t>
  </si>
  <si>
    <t>Pesq. Cientif. e/ou Tecnol. Individual</t>
  </si>
  <si>
    <t>Pesq. Cientif. e/ou Tecnol. Coletiva</t>
  </si>
  <si>
    <t>Bolsa de Coordenação de Projetos Técnico-Científicos</t>
  </si>
  <si>
    <t>Bolsa de Coordenac?o de Projetos Tecnico-Cientificos</t>
  </si>
  <si>
    <t>Combustíveis e Lubrificantes Automotivos</t>
  </si>
  <si>
    <t>Combustiveis e Lubrificantes Automotivos</t>
  </si>
  <si>
    <t>Combustíveis e Lubrificantes de Aviação</t>
  </si>
  <si>
    <t>Combustiveis e Lubrificantes de Aviac?o</t>
  </si>
  <si>
    <t>Combust. Lubrific. Outras Finalidades</t>
  </si>
  <si>
    <t>Gás e Outros Materiais Engarrafados</t>
  </si>
  <si>
    <t>Gas e Outros Materiais Engarrafados</t>
  </si>
  <si>
    <t>Explosivos e Munições</t>
  </si>
  <si>
    <t>Explosivos e Munic?es</t>
  </si>
  <si>
    <t>Alimentos para Animais</t>
  </si>
  <si>
    <t>Gêneros de Alimentação</t>
  </si>
  <si>
    <t>Generos de Alimentac?o</t>
  </si>
  <si>
    <t>Animais para Pesquisa e Abate</t>
  </si>
  <si>
    <t>Material Farmacologico</t>
  </si>
  <si>
    <t>Material Odontológico</t>
  </si>
  <si>
    <t>Material Odontologico</t>
  </si>
  <si>
    <t>Material Químico</t>
  </si>
  <si>
    <t>Material Quimico</t>
  </si>
  <si>
    <t>Material de Coudelaria ou Uso Zootécnico</t>
  </si>
  <si>
    <t>Material de Coudelaria ou Uso Zootecnico</t>
  </si>
  <si>
    <t>Material de Caça e Pesca</t>
  </si>
  <si>
    <t>Material de Caca e Pesca</t>
  </si>
  <si>
    <t>Material Educativo e Esportivo</t>
  </si>
  <si>
    <t>Material para Festividades e Homenagens</t>
  </si>
  <si>
    <t>Material de Expediente</t>
  </si>
  <si>
    <t>Material de Processamento de Dados</t>
  </si>
  <si>
    <t>Materiais e Medicamentos Uso Veterinário</t>
  </si>
  <si>
    <t>Materiais e Medicamentos Uso Veterinario</t>
  </si>
  <si>
    <t>Material de Acondicionamento e Embalagem</t>
  </si>
  <si>
    <t>Material de Cama, Mesa e Banho</t>
  </si>
  <si>
    <t>Material de Copa e Cozinha</t>
  </si>
  <si>
    <t>Material Limpeza e Produto Higienização</t>
  </si>
  <si>
    <t>Material Limpeza e Produto Higienizac?o</t>
  </si>
  <si>
    <t>Uniformes, Tecidos e Aviamentos</t>
  </si>
  <si>
    <t>Material para Manutenção de Bens Imóveis</t>
  </si>
  <si>
    <t>Material para Manutenc?o de Bens Imoveis</t>
  </si>
  <si>
    <t>Material para Manutenção de Bens Móveis</t>
  </si>
  <si>
    <t>Material para Manutenc?o de Bens Moveis</t>
  </si>
  <si>
    <t>Material Elétrico e Eletrônico</t>
  </si>
  <si>
    <t>Material Eletrico e Eletronico</t>
  </si>
  <si>
    <t>Material de Manobra e Patrulhamento</t>
  </si>
  <si>
    <t>Material de Proteção e Segurança</t>
  </si>
  <si>
    <t>Material de Protec?o e Seguranca</t>
  </si>
  <si>
    <t>Material para Áudio, Vídeo e Foto</t>
  </si>
  <si>
    <t>Material para Audio, Video e Foto</t>
  </si>
  <si>
    <t>Material para Comunicações</t>
  </si>
  <si>
    <t>Material para Comunicac?es</t>
  </si>
  <si>
    <t>Sementes, Mudas de Plantas e Insumos</t>
  </si>
  <si>
    <t>Suprimento de Aviação</t>
  </si>
  <si>
    <t>Suprimento de Aviac?o</t>
  </si>
  <si>
    <t>Material para Produção Industrial</t>
  </si>
  <si>
    <t>Material para Produc?o Industrial</t>
  </si>
  <si>
    <t>Sobressalentes de Máquinas e Motores de Navios e Embarcações</t>
  </si>
  <si>
    <t>Sobressalentes de Maquinas e Motores de Navios e Embarcac?es</t>
  </si>
  <si>
    <t>Material Laboratorial</t>
  </si>
  <si>
    <t>Sobressalentes de Armamento</t>
  </si>
  <si>
    <t>Suprimento de Proteção ao Vôo</t>
  </si>
  <si>
    <t>Suprimento de Protec?o ao Voo</t>
  </si>
  <si>
    <t>Material para Manutenção de Veículos</t>
  </si>
  <si>
    <t>Material para Manutenc?o de Veiculos</t>
  </si>
  <si>
    <t>Material Biológico</t>
  </si>
  <si>
    <t>Material Biologico</t>
  </si>
  <si>
    <t>Material para Utilização em Gráfica</t>
  </si>
  <si>
    <t>Material para Utilizac?o em Grafica</t>
  </si>
  <si>
    <t>Ferramentas</t>
  </si>
  <si>
    <t>Material p/ Reabilitação Profissional</t>
  </si>
  <si>
    <t>Material p/ Reabilitac?o Profissional</t>
  </si>
  <si>
    <t>Material de Sinalização Visual e Afins</t>
  </si>
  <si>
    <t>Material de Sinalizac?o Visual e Afins</t>
  </si>
  <si>
    <t>Material Técnico p/ Seleção e Treinam.</t>
  </si>
  <si>
    <t>Material Tecnico p/ Selec?o e Treinam.</t>
  </si>
  <si>
    <t>Material Bibliográfico não Imobilizável</t>
  </si>
  <si>
    <t>Material Bibliográfico 0 Imobilizável</t>
  </si>
  <si>
    <t>Material Bibliografico N?o Imobilizavel</t>
  </si>
  <si>
    <t>Aquisição de Softwares de Base</t>
  </si>
  <si>
    <t>Aquisic?o de Softwares de Base</t>
  </si>
  <si>
    <t>Bens Móveis não Ativáveis</t>
  </si>
  <si>
    <t>Bens Moveis N?o Ativaveis</t>
  </si>
  <si>
    <t>Bilhetes de Passagens</t>
  </si>
  <si>
    <t>Bandeiras, Flâmulas e Insígnias</t>
  </si>
  <si>
    <t>Bandeiras, Flamulas e Insignias</t>
  </si>
  <si>
    <t>Materiais para Conservação e Manutenção de Bens Uso Comum do Povo</t>
  </si>
  <si>
    <t>Materiais para Conservac?o e Manutenc?o de Bens de Uso Comum do Povo</t>
  </si>
  <si>
    <t>Materiais de Consumo - Pagto. Antecipado</t>
  </si>
  <si>
    <t>Pagamento Antecipado - Cartão de pagamento</t>
  </si>
  <si>
    <t>Pagamento Antecipado - Cart?o Pagamento</t>
  </si>
  <si>
    <t>Outros Materiais de Consumo</t>
  </si>
  <si>
    <t>Premiações Culturais</t>
  </si>
  <si>
    <t>Premiac?es Culturais</t>
  </si>
  <si>
    <t>Premiações Artísticas</t>
  </si>
  <si>
    <t>Premiac?es Artisticas</t>
  </si>
  <si>
    <t>Premiações Científicas</t>
  </si>
  <si>
    <t>Premiac?es Cientificas</t>
  </si>
  <si>
    <t>Premiações Desportivas</t>
  </si>
  <si>
    <t>Premiac?es Desportivas</t>
  </si>
  <si>
    <t>Ordens Honoríficas</t>
  </si>
  <si>
    <t>Ordens Honorificas</t>
  </si>
  <si>
    <t>Outras Premiações</t>
  </si>
  <si>
    <t>Outras Premiac?es</t>
  </si>
  <si>
    <t>Material Educacional e Cultural</t>
  </si>
  <si>
    <t>Medicamentos</t>
  </si>
  <si>
    <t>Materiais ou Bens em Geral - Situação de Emergência ou de Calamidade Pública</t>
  </si>
  <si>
    <t>Materiais ou Bens em Geral - Situac?o de Emergencia ou de Calamidade Publica</t>
  </si>
  <si>
    <t>Outros Materiais Distribuição Gratuita</t>
  </si>
  <si>
    <t>Outros Materiais Distribuic?o Gratuita</t>
  </si>
  <si>
    <t>Passagens para o País</t>
  </si>
  <si>
    <t>Passagens para o Pais</t>
  </si>
  <si>
    <t>Passagens para o Exterior</t>
  </si>
  <si>
    <t>Fretamento</t>
  </si>
  <si>
    <t>Locação de Meios de Transporte</t>
  </si>
  <si>
    <t>Locac?o de Meios de Transporte</t>
  </si>
  <si>
    <t>Locação Veículo Locomoção - Pessoa Jurídica</t>
  </si>
  <si>
    <t>Despesas c/ Mudança em Objeto de Serviço</t>
  </si>
  <si>
    <t>Despesas c/ Mudanca em Objeto de Servico</t>
  </si>
  <si>
    <t>Passagens aéreas para o País</t>
  </si>
  <si>
    <t>Passagens aereas para o Pais</t>
  </si>
  <si>
    <t>Passagens aéreas para o Exterior</t>
  </si>
  <si>
    <t>Passagens aereas para o Exterior</t>
  </si>
  <si>
    <t>Pedágios</t>
  </si>
  <si>
    <t>Pedagios</t>
  </si>
  <si>
    <t>Transporte de Servidores</t>
  </si>
  <si>
    <t>Outras Despesas com Locomoção</t>
  </si>
  <si>
    <t>Outras Despesas com Locomoc?o</t>
  </si>
  <si>
    <t>Substituic?o M?o-de-Obra (LRF, Art. 18)</t>
  </si>
  <si>
    <t>Assess. e Consult. Técnica ou Jurídica por Pessoa Física</t>
  </si>
  <si>
    <t>Auditoria Externa</t>
  </si>
  <si>
    <t>Assessoria e Consultoria Técnica ou Jurídica por Pessoa Jurídica</t>
  </si>
  <si>
    <t>Assessoria e Consultoria Tecnica ou Juridica por Pessoa Juridica</t>
  </si>
  <si>
    <t>Assessoria e Consultoria Técnica ou Jurídica por Pessoa Física</t>
  </si>
  <si>
    <t>Assessoria e Consultoria Tecnica ou Juridica por Pessoa Fisica</t>
  </si>
  <si>
    <t>Assess. e Consult. para Obras e Instalações</t>
  </si>
  <si>
    <t>Assessoria e Consultoria para Obras e Instalações</t>
  </si>
  <si>
    <t>Assessoria e Consultoria para Obras e Instalac?es</t>
  </si>
  <si>
    <t>Outros Serviços de Consultoria</t>
  </si>
  <si>
    <t>Outros Servicos de Consultoria</t>
  </si>
  <si>
    <t>Condomínios</t>
  </si>
  <si>
    <t>Condominios</t>
  </si>
  <si>
    <t>Diárias Colaboradores Eventuais no País</t>
  </si>
  <si>
    <t>Diarias Colaboradores Eventuais no Pais</t>
  </si>
  <si>
    <t>Diárias Colaboradores Eventuais Exterior</t>
  </si>
  <si>
    <t>Comissões e Corretagens</t>
  </si>
  <si>
    <t>Direitos Autorais</t>
  </si>
  <si>
    <t>Serviços Técnicos Profissionais</t>
  </si>
  <si>
    <t>Servicos Tecnicos Profissionais</t>
  </si>
  <si>
    <t>Estagiários</t>
  </si>
  <si>
    <t>Estagiarios</t>
  </si>
  <si>
    <t>Bolsa de Iniciação ao Trabalho</t>
  </si>
  <si>
    <t>Bolsa de Iniciac?o ao Trabalho</t>
  </si>
  <si>
    <t>Salário de Internos em Penitenciárias</t>
  </si>
  <si>
    <t>Salario de Internos em Penitenciarias</t>
  </si>
  <si>
    <t>Auxílio-Transporte - Estagiários</t>
  </si>
  <si>
    <t>Pró-Labore a Consultores Eventuais</t>
  </si>
  <si>
    <t>Pro-Labore a Consultores Eventuais</t>
  </si>
  <si>
    <t>Capatazia, Estiva e Pesagem</t>
  </si>
  <si>
    <t>Conferências, Exposições, Palestras, Cursos e Seminários</t>
  </si>
  <si>
    <t>Conferencias, Exposic?es, Palestras, Cursos e Seminarios</t>
  </si>
  <si>
    <t>Armazenagem</t>
  </si>
  <si>
    <t>Locação de Imóveis</t>
  </si>
  <si>
    <t>Locac?o de Imoveis</t>
  </si>
  <si>
    <t>Locação de Bens Móveis e Intangíveis</t>
  </si>
  <si>
    <t>Locac?o de Bens Moveis e Intangiveis</t>
  </si>
  <si>
    <t>Manutenção e Conservação de Equipamentos</t>
  </si>
  <si>
    <t>Manutenc?o e Conservac?o de Equipamentos</t>
  </si>
  <si>
    <t>Festividades e Homenagens</t>
  </si>
  <si>
    <t>Manutenção e Conservação de Veículos</t>
  </si>
  <si>
    <t>Manutenc?o e Conservac?o de Veiculos</t>
  </si>
  <si>
    <t>Manut.Conserv.Bens Móveis Outr.Naturezas</t>
  </si>
  <si>
    <t>Manut.Conserv.Bens Moveis Outr.Naturezas</t>
  </si>
  <si>
    <t>Manutenção e Conservação de Bens Imóveis</t>
  </si>
  <si>
    <t>Manutenc?o e Conservac?o de Bens Imoveis</t>
  </si>
  <si>
    <t>Fornecimento de Alimentação</t>
  </si>
  <si>
    <t>Fornecimento de Alimentac?o</t>
  </si>
  <si>
    <t>Serviços de Caráter Secreto ou Reservado</t>
  </si>
  <si>
    <t>Servicos de Carater Secreto ou Reservado</t>
  </si>
  <si>
    <t>Serviços de Limpeza e Conservação</t>
  </si>
  <si>
    <t>Servicos de Limpeza e Conservac?o</t>
  </si>
  <si>
    <t>Serviços Domésticos</t>
  </si>
  <si>
    <t>Servicos Domesticos</t>
  </si>
  <si>
    <t>Serviços de Comunicação em Geral</t>
  </si>
  <si>
    <t>Servicos de Comunicac?o em Geral</t>
  </si>
  <si>
    <t>Serviços de Seleção e Treinamento</t>
  </si>
  <si>
    <t>Servicos de Selec?o e Treinamento</t>
  </si>
  <si>
    <t>Serviços de Arbitragem</t>
  </si>
  <si>
    <t>Servicos de Arbitragem</t>
  </si>
  <si>
    <t>Serviços Médicos e Odontológicos</t>
  </si>
  <si>
    <t>Servicos Medicos e Odontologicos</t>
  </si>
  <si>
    <t>Serviços de Reabilitação Profissional</t>
  </si>
  <si>
    <t>Serviços de Assistência Social</t>
  </si>
  <si>
    <t>Serviços Perícias Médicas por Benefícios</t>
  </si>
  <si>
    <t>Servicos Pericias Medicas por Beneficios</t>
  </si>
  <si>
    <t>Serviços Apoio Administ,Técnico,Operac.</t>
  </si>
  <si>
    <t>Servicos Apoio Administ,Tecnico,Operac.</t>
  </si>
  <si>
    <t>Serviços Conserv. Rebenef. Mercadorias</t>
  </si>
  <si>
    <t>Confecção de Mat. Acondic. e Embalagem</t>
  </si>
  <si>
    <t>Confecc?o de Mat. Acondic. e Embalagem</t>
  </si>
  <si>
    <t>Confecção Uniformes,Bandeiras,Flâmulas</t>
  </si>
  <si>
    <t>Confecc?o Uniformes,Bandeiras,Flamulas</t>
  </si>
  <si>
    <t>Fretes e Transportes de Encomendas</t>
  </si>
  <si>
    <t>Juros</t>
  </si>
  <si>
    <t>Multas Indedutíveis</t>
  </si>
  <si>
    <t>Jetons a Conselheiros</t>
  </si>
  <si>
    <t>Diárias a Conselheiros</t>
  </si>
  <si>
    <t>Diarias a Conselheiros</t>
  </si>
  <si>
    <t>Serviços de Áudio, Vídeo e Foto</t>
  </si>
  <si>
    <t>Servicos de Audio, Video e Foto</t>
  </si>
  <si>
    <t>Monitoria de Graduação</t>
  </si>
  <si>
    <t>Monitoria de Graduac?o</t>
  </si>
  <si>
    <t>Manutenção de Repartições,Serv. Exterior</t>
  </si>
  <si>
    <t>Outros Serviços Terceiros PF Pgto Antecip.</t>
  </si>
  <si>
    <t>Outros Servicos Terceiros PF Pgto Antecip.</t>
  </si>
  <si>
    <t>Outros Serviços de Terceiros Pessoa Física</t>
  </si>
  <si>
    <t>Outros Servicos de Terceiros Pessoa Fisica</t>
  </si>
  <si>
    <t>Apoio Administrativo,Técnico,Operacional</t>
  </si>
  <si>
    <t>Apoio Administrativo,Tecnico,Operacional</t>
  </si>
  <si>
    <t>Limpeza e Conservac?o</t>
  </si>
  <si>
    <t>Vigilância</t>
  </si>
  <si>
    <t>Vigilancia</t>
  </si>
  <si>
    <t>Serviços de Copa e Cozinha</t>
  </si>
  <si>
    <t>Servicos de Copa e Cozinha</t>
  </si>
  <si>
    <t>Manutenção e Conservação de Bens Móveis</t>
  </si>
  <si>
    <t>Manutenc?o e Conservac?o de Bens Moveis</t>
  </si>
  <si>
    <t>Outras Locações de Mão-de-Obra</t>
  </si>
  <si>
    <t>Outras Locac?es de M?o-de-Obra</t>
  </si>
  <si>
    <t>Bens Imóveis</t>
  </si>
  <si>
    <t>Bens Imoveis</t>
  </si>
  <si>
    <t>Assinatura de Periódicos e Anuidades</t>
  </si>
  <si>
    <t>Assinatura de Periodicos e Anuidades</t>
  </si>
  <si>
    <t>Comiss?es e Corretagens</t>
  </si>
  <si>
    <t>Descontos Financeiros Concedidos</t>
  </si>
  <si>
    <t>Manutenc?o de Software</t>
  </si>
  <si>
    <t>Locação de Softwares</t>
  </si>
  <si>
    <t>Locac?o de Softwares</t>
  </si>
  <si>
    <t>Locação de Máquinas e Equipamentos</t>
  </si>
  <si>
    <t>Locac?o de Maquinas e Equipamentos</t>
  </si>
  <si>
    <t>Locação de aeronaves</t>
  </si>
  <si>
    <t>Locac?o de aeronaves</t>
  </si>
  <si>
    <t>Locação Bens Móveis e Out. Naturezas Intang</t>
  </si>
  <si>
    <t>Locac?o Bens Moveis e Out. Naturezas Intang</t>
  </si>
  <si>
    <t>Limpeza de Veículos</t>
  </si>
  <si>
    <t>Limpeza de Veiculos</t>
  </si>
  <si>
    <t>Reforma, Manutenção e Conservação de Bens Imóveis</t>
  </si>
  <si>
    <t>Reforma, Manutenc?o e Conservac?o de Bens Imoveis</t>
  </si>
  <si>
    <t>Manut. Conserv. Máquinas e Equipamentos</t>
  </si>
  <si>
    <t>Manut. Conserv. Maquinas e Equipamentos</t>
  </si>
  <si>
    <t>Serviços de Estacionamento de Veículos</t>
  </si>
  <si>
    <t>Servicos de Estacionamento de Veiculos</t>
  </si>
  <si>
    <t>Manut. Conserv. Bens Mov. Out. Naturezas</t>
  </si>
  <si>
    <t>Reforma, Manutenc?o e Conservac?o de Obras de Infra-Estrutura</t>
  </si>
  <si>
    <t>Exposições, Congressos e Conferências</t>
  </si>
  <si>
    <t>Exposic?es, Congressos e Conferencias</t>
  </si>
  <si>
    <t>Festividades, Homenagens e Recepção</t>
  </si>
  <si>
    <t>Festividades, Homenagens e Recepc?o</t>
  </si>
  <si>
    <t>Serviços de Confecção, Manutenção e Instalação de Sinalização Visual e Afins</t>
  </si>
  <si>
    <t>Servicos de Confecc?o, Manutenc?o e Instalac?o de Sinalizac?o Visual e Afins</t>
  </si>
  <si>
    <t>Serv.Instal.Máquinas, Equip. e Afins</t>
  </si>
  <si>
    <t>Serv.Instal.Maquinas, Equip. e Afins</t>
  </si>
  <si>
    <t>Locac?o de Veiculos</t>
  </si>
  <si>
    <t>Coleta de lixo e demais resíduos</t>
  </si>
  <si>
    <t>Coleta de lixo e demais residuos</t>
  </si>
  <si>
    <t>Subsídio ao Serviço de Transporte</t>
  </si>
  <si>
    <t>Subsidio ao Servico de Transporte</t>
  </si>
  <si>
    <t>Serviços em Situação de Emergência e Calamidade</t>
  </si>
  <si>
    <t>Servicos em Situac?o de Emergencia e Calamidade</t>
  </si>
  <si>
    <t>Inscrição em Eventos</t>
  </si>
  <si>
    <t>Inscric?o em Eventos</t>
  </si>
  <si>
    <t>Serviços de Tecnologia da Informação e Comunicação do CIASC</t>
  </si>
  <si>
    <t>Servicos de Tecnologia da Informac?o e Comunicac?o do CIASC</t>
  </si>
  <si>
    <t>Multas Dedutíveis</t>
  </si>
  <si>
    <t>Multas Dedutiveis</t>
  </si>
  <si>
    <t>Multas Indedutiveis</t>
  </si>
  <si>
    <t>Encargos Financeiros Dedutíveis</t>
  </si>
  <si>
    <t>Encargos Financeiros Indedutíveis</t>
  </si>
  <si>
    <t>Encargos Financeiros Indedutiveis</t>
  </si>
  <si>
    <t>Programa de Alimentação do Trabalhador</t>
  </si>
  <si>
    <t>Programa de Alimentac?o do Trabalhador</t>
  </si>
  <si>
    <t>Serviços de Energia Elétrica</t>
  </si>
  <si>
    <t>Servicos de Energia Eletrica</t>
  </si>
  <si>
    <t>Serviços de Água e Esgoto</t>
  </si>
  <si>
    <t>Servicos de Agua e Esgoto</t>
  </si>
  <si>
    <t>Serviços de Gás</t>
  </si>
  <si>
    <t>Produções Jornalísticas</t>
  </si>
  <si>
    <t>Produc?es Jornalisticas</t>
  </si>
  <si>
    <t>Serv. Médico-Hospitalar,Odont. e Laboratorial</t>
  </si>
  <si>
    <t>Serv. Medico-Hospitalar,Odont. e Laboratorial</t>
  </si>
  <si>
    <t>Serviços de Análises e Pesq. Científicas</t>
  </si>
  <si>
    <t>Servicos de Analises e Pesq. Cientificas</t>
  </si>
  <si>
    <t>Servicos de Reabilitac?o Profissional</t>
  </si>
  <si>
    <t>Servicos de Assistencia Social</t>
  </si>
  <si>
    <t>Serviços Creches e Assistência Pré-Escolar</t>
  </si>
  <si>
    <t>Servicos Creches e Assistencia Pre-Escolar</t>
  </si>
  <si>
    <t>Patrocínio</t>
  </si>
  <si>
    <t>Patrocinio</t>
  </si>
  <si>
    <t>Serviços de Perícias Médicas por Benefícios</t>
  </si>
  <si>
    <t>Servicos de Pericias Medicas por Beneficios</t>
  </si>
  <si>
    <t>Servicos de Processamento de Dados</t>
  </si>
  <si>
    <t>Serviços de Telecomunicações</t>
  </si>
  <si>
    <t>Serviços de Telefonia Fixa</t>
  </si>
  <si>
    <t>Servicos de Telefonia Fixa</t>
  </si>
  <si>
    <t>Serviços de Manobra e Patrulhamento</t>
  </si>
  <si>
    <t>Serviços de Socorro e Salvamento</t>
  </si>
  <si>
    <t>Servicos de Socorro e Salvamento</t>
  </si>
  <si>
    <t>Serviços de Produção Industrial</t>
  </si>
  <si>
    <t>Servicos de Produc?o Industrial</t>
  </si>
  <si>
    <t>Serviços Gráficos</t>
  </si>
  <si>
    <t>Servicos Graficos</t>
  </si>
  <si>
    <t>Telefonia Móvel</t>
  </si>
  <si>
    <t>Telefonia Movel</t>
  </si>
  <si>
    <t>Servicos de Apoio ao Ensino</t>
  </si>
  <si>
    <t>Serviços Judiciários</t>
  </si>
  <si>
    <t>Servicos Judiciarios</t>
  </si>
  <si>
    <t>Serviços Funerários</t>
  </si>
  <si>
    <t>Servicos Funerarios</t>
  </si>
  <si>
    <t>Servicos Conserv. Rebenef. Mercadorias</t>
  </si>
  <si>
    <t>Seguros em Geral</t>
  </si>
  <si>
    <t>Vale-Transporte</t>
  </si>
  <si>
    <t>Multas e Infrações de Trânsito</t>
  </si>
  <si>
    <t>Vigilância Ostensiva</t>
  </si>
  <si>
    <t>Serviços Apoio Admin.,Técnico e Operacional</t>
  </si>
  <si>
    <t>Hospedagens</t>
  </si>
  <si>
    <t>Serviços Bancários</t>
  </si>
  <si>
    <t>Serviços Cópias e Reprodução Documentos</t>
  </si>
  <si>
    <t>Serviços de Itens Reparáveis de Aviação</t>
  </si>
  <si>
    <t>Outros Gastos com Aeronaves</t>
  </si>
  <si>
    <t>Serviços de Publicidade e Propaganda</t>
  </si>
  <si>
    <t>Serviços Convênios Plano de Saúde</t>
  </si>
  <si>
    <t>Representação Oficial Poderes Estado e TCE</t>
  </si>
  <si>
    <t>Manutenção de Palácios</t>
  </si>
  <si>
    <t>Aquisição de Softwares de Aplicação</t>
  </si>
  <si>
    <t>Outros Serviços de Terceiros PJ-Pgto Antec.</t>
  </si>
  <si>
    <t>Despesas de Teleprocessamento</t>
  </si>
  <si>
    <t>Outros Serv. Terceiros Pessoa Jurídica</t>
  </si>
  <si>
    <t>Outros Serviços de Terceiros - Pessoa Jurídica</t>
  </si>
  <si>
    <t>Auxílio-Alimentação - RPPS CIVIL</t>
  </si>
  <si>
    <t>Auxílio-Alimentação - RPPS MILITAR</t>
  </si>
  <si>
    <t>Auxílio-Alimentação - RGPS</t>
  </si>
  <si>
    <t>Imposto Prop. Predial Territ. Urb.-IPTU</t>
  </si>
  <si>
    <t>Imposto de Renda</t>
  </si>
  <si>
    <t>Imposto Propr. Veículos Automotores-IPVA</t>
  </si>
  <si>
    <t>Imposto Produtos Industrializados - IPI</t>
  </si>
  <si>
    <t>Imposto Circulação Mercad. Serv. - ICMS</t>
  </si>
  <si>
    <t>Imposto Serviços Qualquer Natureza-ISQN</t>
  </si>
  <si>
    <t>Taxas</t>
  </si>
  <si>
    <t>COFINS</t>
  </si>
  <si>
    <t>Contribuição para o PIS/PASEP</t>
  </si>
  <si>
    <t>Contribuição Social sobre o Lucro</t>
  </si>
  <si>
    <t>Contribuição Previd. Serv. Terceiros-PF</t>
  </si>
  <si>
    <t>Contribuição Custeio Iluminação Pública</t>
  </si>
  <si>
    <t>Taxa de Coleta de Lixo e demais Resíduos</t>
  </si>
  <si>
    <t>Outras Obrigações Tributárias e Contributivas</t>
  </si>
  <si>
    <t>Contratos de Apoio Financeiro</t>
  </si>
  <si>
    <t>Tratamento fora de Domicílio - TFD</t>
  </si>
  <si>
    <t>Benefício Assistencial - Gestação Múltipla</t>
  </si>
  <si>
    <t>Outros Auxílios Financeiros a Pessoas Físicas</t>
  </si>
  <si>
    <t>Auxílio-Transporte - RPPS CIVIL</t>
  </si>
  <si>
    <t>Auxílio-Transporte Pago - RPPS MILITAR</t>
  </si>
  <si>
    <t>Auxílio-Transporte - RGPS</t>
  </si>
  <si>
    <t>Precatórios - Terceiros</t>
  </si>
  <si>
    <t>RPV - Terceiros</t>
  </si>
  <si>
    <t>Sentença Judicial Transitado em Julgado - Out. Desp.</t>
  </si>
  <si>
    <t>Decisão Judicial - Outras Despesas</t>
  </si>
  <si>
    <t>Honorários e Custas de Sucumbência</t>
  </si>
  <si>
    <t>Outros Beneficios Previdenciarios do Servidor ou do Militar</t>
  </si>
  <si>
    <t>Outros BenefÍcios Assistenciais do Servidor ou do Militar</t>
  </si>
  <si>
    <t>Passagens e Despesas com Locomoção</t>
  </si>
  <si>
    <t>Outr. Desp. Pess. Dec. Contrato Terceirizac?o</t>
  </si>
  <si>
    <t>Outros Serviços Terceiros-Pessoa Física</t>
  </si>
  <si>
    <t>Locação de Mão-de-Obra</t>
  </si>
  <si>
    <t>Juros e Encargos Derivados do Parcelamento do PASEP</t>
  </si>
  <si>
    <t>Auxílio-Alimentação</t>
  </si>
  <si>
    <t>Outros Auxílios Financeiros Pes. Físicas</t>
  </si>
  <si>
    <t>Auxílio-Transporte</t>
  </si>
  <si>
    <t>Equipamentos e Material Permanente</t>
  </si>
  <si>
    <t>Indenizac?es e Restituic?es</t>
  </si>
  <si>
    <t>Indenizações</t>
  </si>
  <si>
    <t>Indenizac?es</t>
  </si>
  <si>
    <t>Restituic?es</t>
  </si>
  <si>
    <t>Ajuda de Custo</t>
  </si>
  <si>
    <t>Indenização de Transporte</t>
  </si>
  <si>
    <t>Indenização de Moradia</t>
  </si>
  <si>
    <t>Ressarcimen. Assist. Médica/Odontológica</t>
  </si>
  <si>
    <t>Devolução de Saldo de Convênio</t>
  </si>
  <si>
    <t>Devoluc?o de Saldo de Convenio</t>
  </si>
  <si>
    <t>Indenização por uso de Veículo Próprio</t>
  </si>
  <si>
    <t>Contribuição ao Plano de Saude - RPPS CIVIL - Pessoal Ativo</t>
  </si>
  <si>
    <t>Contribuição ao Plano de Saude  - RPPS MILITAR - Pessoal Ativo</t>
  </si>
  <si>
    <t>Contribuição ao Plano de Saude  - RPPS CIVIL - Pessoal Inativo</t>
  </si>
  <si>
    <t>Contribuição ao Plano de Saude -RPPS CIVIL - Pensionista</t>
  </si>
  <si>
    <t>Contribuição ao Plano de Saude -RPPS MILITAR -  Pensionista</t>
  </si>
  <si>
    <t>Contribuição ao Plano de Saude - RGPS</t>
  </si>
  <si>
    <t>Taxa de Licenciamento Anual</t>
  </si>
  <si>
    <t>Obras de Infra-estrutura</t>
  </si>
  <si>
    <t>Desp. Transf. Inst. Priv. s/Fins Lucrat. p/ Aplic. Desp. Capital</t>
  </si>
  <si>
    <t>Desp. Transf. Municípios Despesa Capital</t>
  </si>
  <si>
    <t>Benfeitorias em Propried. de Terceiros</t>
  </si>
  <si>
    <t>Obras Contratadas</t>
  </si>
  <si>
    <t>Máquinas e equi. agricolas e rodoviários</t>
  </si>
  <si>
    <t>Veículos de Tração Mecânica</t>
  </si>
  <si>
    <t>Auxílios</t>
  </si>
  <si>
    <t>Apar.Equip.Utens.Médico Odont.Labor.Hosp</t>
  </si>
  <si>
    <t>Máquinas, Utensílios e Equipamentos Diversos</t>
  </si>
  <si>
    <t>Estudos e Projetos</t>
  </si>
  <si>
    <t>Obras e Edificações Públicas</t>
  </si>
  <si>
    <t>Obras em Andamento</t>
  </si>
  <si>
    <t>Instalações Incorporáveis ou Inerentes ao Imóvel</t>
  </si>
  <si>
    <t>Ampliação de Obras e Edificações Públicas</t>
  </si>
  <si>
    <t>Reforma de Obras e Edificações Públicas - Ampliação Relevante</t>
  </si>
  <si>
    <t>Outras Obras e Edificações Públicas</t>
  </si>
  <si>
    <t>Aparelhos de Medição e Orientação</t>
  </si>
  <si>
    <t>Aparelhos e Equipamentos de Comunicação</t>
  </si>
  <si>
    <t>Aparelhos e Utensílios Domésticos</t>
  </si>
  <si>
    <t>Armamentos</t>
  </si>
  <si>
    <t>Coleções e Materiais Bibliográficos</t>
  </si>
  <si>
    <t>Embarcações</t>
  </si>
  <si>
    <t>Equipamentos de Manobra e Patrulhamento</t>
  </si>
  <si>
    <t>Equipamentos de Proteção,Segur.,Socorro</t>
  </si>
  <si>
    <t>Máquinas e Equipamentos de Natureza Ind.</t>
  </si>
  <si>
    <t>Máquinas e Equipamentos Energéticos</t>
  </si>
  <si>
    <t>Máquinas e Equipamentos Gráficos</t>
  </si>
  <si>
    <t>Equipamentos para Áudio, Vídeo e Foto</t>
  </si>
  <si>
    <t>Equip. de Processamento de Dados</t>
  </si>
  <si>
    <t>Máquinas,Instalações e Utens.Escritório</t>
  </si>
  <si>
    <t>Máquinas,Ferramentas,Utensílios Oficina</t>
  </si>
  <si>
    <t>Equipam. e Utens.Hidráulicos e Elétricos</t>
  </si>
  <si>
    <t>Mobiliário em Geral</t>
  </si>
  <si>
    <t>Mobiliario em Geral</t>
  </si>
  <si>
    <t>Obras de Arte e Peças para Museu</t>
  </si>
  <si>
    <t>Semoventes e Equipamentos de Montaria</t>
  </si>
  <si>
    <t>Veículos Diversos</t>
  </si>
  <si>
    <t>Peças não Incorporáveis a Imóveis</t>
  </si>
  <si>
    <t>Acessórios para Veículos</t>
  </si>
  <si>
    <t>Outros Equip. e Material Permanente</t>
  </si>
  <si>
    <t>Edifícios</t>
  </si>
  <si>
    <t>Terrenos</t>
  </si>
  <si>
    <t>Outras Aquisições de Bens Imóveis</t>
  </si>
  <si>
    <t>Obras e Instalações</t>
  </si>
  <si>
    <t>Obras e Instalac?es</t>
  </si>
  <si>
    <t>Aquisição de Imóveis</t>
  </si>
  <si>
    <t>Indenização e Compensação do Impacto Ambiental</t>
  </si>
  <si>
    <t>Desapropriação de Imóveis</t>
  </si>
  <si>
    <t>Desapropriac?o de Imoveis</t>
  </si>
  <si>
    <t>Outras Indenizações e  Restituições</t>
  </si>
  <si>
    <t>Outras Indenizac?es e  Restituic?es</t>
  </si>
  <si>
    <t>Indenizac?o e Compensac?o do Impacto Ambiental</t>
  </si>
  <si>
    <t>Edificios</t>
  </si>
  <si>
    <t>Instalações</t>
  </si>
  <si>
    <t>Bens Formação Estoque Venda/Rev. Futura</t>
  </si>
  <si>
    <t>Outras Aquisições de Bens para Revenda</t>
  </si>
  <si>
    <t>Capital de Empresas Públicas</t>
  </si>
  <si>
    <t>Capital de Empresas Publicas</t>
  </si>
  <si>
    <t>Capital de Sociedades de Economia Mista</t>
  </si>
  <si>
    <t>Empréstimos Financeiros</t>
  </si>
  <si>
    <t>Emprestimos Financeiros</t>
  </si>
  <si>
    <t>Financiamento ao Produtor Rural</t>
  </si>
  <si>
    <t>Financiamento ao Produtor Rural - Crédito Fundiário</t>
  </si>
  <si>
    <t>Financiamento ao Produtor Rural - Credito Fundiario</t>
  </si>
  <si>
    <t>Financiamento ao Produtor Rural - Infraestrutura</t>
  </si>
  <si>
    <t>Financiamento ao Produtor Rural - Fomento</t>
  </si>
  <si>
    <t>Outras Concessões de Emprest. e Financ.</t>
  </si>
  <si>
    <t>Amortização Dívida Contratada Inst. Financ</t>
  </si>
  <si>
    <t>Amortização da Dívida Contrat. Governos</t>
  </si>
  <si>
    <t>Amortização da Dívida Contrat. Exterior</t>
  </si>
  <si>
    <t>Amortização Dívida Contratada Inst. Financ - EMPRESTIMOS</t>
  </si>
  <si>
    <t>Amortizac?o Divida Contratada Inst. Financ - EMPRESTIMOS</t>
  </si>
  <si>
    <t>Amortização Dívida Contratada Inst. Financ - FINANCIAMENTOS</t>
  </si>
  <si>
    <t>Amortização da Dívida Contrat. Governos - EMPRESTIMOS</t>
  </si>
  <si>
    <t>Amortizac?o da Divida Contrat. Governos - EMPRESTIMOS</t>
  </si>
  <si>
    <t>Amortização da Dívida Contrat. Exterior - EMPRESTIMOS</t>
  </si>
  <si>
    <t>Amortizac?o da Divida Contrat. Exterior - EMPRESTIMOS</t>
  </si>
  <si>
    <t>(vazio)</t>
  </si>
  <si>
    <t>A</t>
  </si>
  <si>
    <t>Incentivo a Demiss?o Voluntaria</t>
  </si>
  <si>
    <t>Licenca Capacitac?o - RGPS</t>
  </si>
  <si>
    <t>Outros Encargos Divida Contrat. c/ Inst. Financeiras - EMPRESTIMOS</t>
  </si>
  <si>
    <t>Material de Distribuic?o Gratuita</t>
  </si>
  <si>
    <t>Indenizac?o de Produtividade</t>
  </si>
  <si>
    <t>Equipamentos Sobressalentes de Maquinas e Motor de Navios de Esquadra</t>
  </si>
  <si>
    <t>Manutenc?o de Repartic?es-Serv. Exterior</t>
  </si>
  <si>
    <t>Produtos Agricolas</t>
  </si>
  <si>
    <t>Mandado de Seguranca/Cautelar - Pessoal Ativo CIVIL (anterior ult. 12 meses)</t>
  </si>
  <si>
    <t>Transferencias Fundo a Fundo - Contribuic?es</t>
  </si>
  <si>
    <t>Indenizac?o de Produtividade - RPPS</t>
  </si>
  <si>
    <t>Servicos de Estacionametno de Veiculos</t>
  </si>
  <si>
    <t>Parcelamento INSS - Lei Federal n. 12.810/2013</t>
  </si>
  <si>
    <t>Salario Familia - Inativo Pessoal MILITAR</t>
  </si>
  <si>
    <t>Juros e Encargos Derivados do Parcelamento do INSS - Lei Federal n. 12.810/2013</t>
  </si>
  <si>
    <t>Pesquisa Cientifica e/ou Tecnologica Coletiva</t>
  </si>
  <si>
    <t>Auxilio-Funeral - RGPS</t>
  </si>
  <si>
    <t>Indenizac?o de Produtividade - RGPS</t>
  </si>
  <si>
    <t>13? Salario - Pensionistas Especiais</t>
  </si>
  <si>
    <t>Generos Alimenticios</t>
  </si>
  <si>
    <t xml:space="preserve">Digite o nº da subação </t>
  </si>
  <si>
    <t>30.40.00.00</t>
  </si>
  <si>
    <t>33.40.39.26</t>
  </si>
  <si>
    <t>00.00.92.00</t>
  </si>
  <si>
    <t>31.90.34.00</t>
  </si>
  <si>
    <t>99.00.00.00</t>
  </si>
  <si>
    <t>00.20.00.00</t>
  </si>
  <si>
    <t>33.90.39.09</t>
  </si>
  <si>
    <t>31.90.92.96</t>
  </si>
  <si>
    <t>33.90.92.37</t>
  </si>
  <si>
    <t>00.000.0000.0000.011507</t>
  </si>
  <si>
    <t>00.000.0000.0000.010206</t>
  </si>
  <si>
    <t>00.000.0000.0000.011042</t>
  </si>
  <si>
    <t>00.000.0000.0000.011441</t>
  </si>
  <si>
    <t>00.000.0000.0103.000000</t>
  </si>
  <si>
    <t>00.000.0000.0000.012483</t>
  </si>
  <si>
    <t>Terceiriz. Merenda</t>
  </si>
  <si>
    <t>Gestão compartilhada dos Sistemas Prisional e Sócio-Educativo</t>
  </si>
  <si>
    <t>Convênios e Subvenções com OS</t>
  </si>
  <si>
    <t>Transporte Escolar por Convênio</t>
  </si>
  <si>
    <t>Despesas de Exercícios Anteriores XXXX92XX</t>
  </si>
  <si>
    <t>Consultoria em Obras 319034</t>
  </si>
  <si>
    <t>Reserva de Contingência</t>
  </si>
  <si>
    <t>Modalidade 20</t>
  </si>
  <si>
    <t>Aluguel de Imóveis Armazenagem - 33903909</t>
  </si>
  <si>
    <t>Ressarcimento de Pessoal Requisitado - Exercício Anterior</t>
  </si>
  <si>
    <t>Serviços Terceirizados - Despesas de Exercícios Anteriores</t>
  </si>
  <si>
    <t>204</t>
  </si>
  <si>
    <t>205</t>
  </si>
  <si>
    <t>202</t>
  </si>
  <si>
    <t>206</t>
  </si>
  <si>
    <t>203</t>
  </si>
  <si>
    <t>191</t>
  </si>
  <si>
    <t>017</t>
  </si>
  <si>
    <t>021</t>
  </si>
  <si>
    <t>019</t>
  </si>
  <si>
    <t>007</t>
  </si>
  <si>
    <t>027</t>
  </si>
  <si>
    <t>081</t>
  </si>
  <si>
    <t>099</t>
  </si>
  <si>
    <t>103</t>
  </si>
  <si>
    <t>108</t>
  </si>
  <si>
    <t>SUBACAO</t>
  </si>
  <si>
    <t>ACAO</t>
  </si>
  <si>
    <t>FUNCAO</t>
  </si>
  <si>
    <t>NM_SUBACAO</t>
  </si>
  <si>
    <t>Administração de pessoal e encargos sociais - DEINFRA</t>
  </si>
  <si>
    <t>Administração e manutenção dos serviços administrativos gerais - DEINFRA</t>
  </si>
  <si>
    <t>Administração e manutenção das Superintendências Regionais e anexos - DEINFRA</t>
  </si>
  <si>
    <t>Encargos com estagiários - DEINFRA</t>
  </si>
  <si>
    <t>Capacitação profissional dos agentes públicos - DEINFRA</t>
  </si>
  <si>
    <t>Conservação, sinalização e segurança rodoviária - DEINFRA</t>
  </si>
  <si>
    <t>Manutenção e melhorias das pontes Colombo M Salles e Pedro Ivo Campos - Florianópolis</t>
  </si>
  <si>
    <t>Operação de rodovias - DEINFRA</t>
  </si>
  <si>
    <t>Administração e manutenção da Polícia Militar Rodoviária - PMRv</t>
  </si>
  <si>
    <t>Consultoria de apoio institucional à Diretoria de Manutenção e Operação - DEINFRA</t>
  </si>
  <si>
    <t>Fomentar a realização de eventos relacionados à CT&amp;I no Estado de Santa Catarina</t>
  </si>
  <si>
    <t>Conservação, operação e monitoramento da via Expressa Sul e acessos em Florianópolis</t>
  </si>
  <si>
    <t>Construção e adequação de prédios da sede e das Superint Regionais do DEINFRA e anexos</t>
  </si>
  <si>
    <t>Humanização de rodovias - DEINFRA</t>
  </si>
  <si>
    <t>Revitalização de rodovias - obras e supervisão - DEINFRA</t>
  </si>
  <si>
    <t>Aquisição de combustíveis e lubrificantes - DEINFRA e PRMv</t>
  </si>
  <si>
    <t>Modernização da frota de veículos, aeronaves e equipamentos de conserv e segurança rodov</t>
  </si>
  <si>
    <t>Administração e manutenção dos serviços administrativos gerais - FCEE</t>
  </si>
  <si>
    <t>Movimentação de granéis no TGSFS</t>
  </si>
  <si>
    <t>Projetos de engenharia rodoviária - DEINFRA</t>
  </si>
  <si>
    <t>Levantamentos, estudos e projetos de obras hidráulicas e civis - DEINFRA</t>
  </si>
  <si>
    <t>Contagens e estudos de tráfego, levtos e estudos para Gerência de Pavimentos - BID-VI</t>
  </si>
  <si>
    <t>Consultoria de apoio institucional à Diretoria de Planejamento e Projetos - DEINFRA</t>
  </si>
  <si>
    <t>Encargos com estagiários - FCEE</t>
  </si>
  <si>
    <t>Desapropriação de áreas para obras de infraestrutura - DEINFRA</t>
  </si>
  <si>
    <t>Consultoria de apoio institucional à Diretoria de Obras de Transportes - DEINFRA</t>
  </si>
  <si>
    <t>Medidas de compensação ambiental - DEINFRA</t>
  </si>
  <si>
    <t>Construção/supervisão de pontes ou viadutos, inclusive seus acessos - DEINFRA</t>
  </si>
  <si>
    <t>Pavimentação da SC-100, trecho Barra do Camacho - Laguna e acesso ao Farol de Santa Marta</t>
  </si>
  <si>
    <t>Administração de pessoal e encargos sociais - SOL</t>
  </si>
  <si>
    <t>Administração de pessoal e encargos sociais - COHAB</t>
  </si>
  <si>
    <t>Administração de pessoal e encargos sociais - CIDASC</t>
  </si>
  <si>
    <t>Administração de pessoal e encargos sociais - SST</t>
  </si>
  <si>
    <t>Administração de pessoal e encargos sociais - FCC</t>
  </si>
  <si>
    <t>Administração de pessoal e encargos sociais - IPREV</t>
  </si>
  <si>
    <t>Administração de pessoal e encargos sociais - PM</t>
  </si>
  <si>
    <t>Administração de pessoal e encargos sociais - FAPESC</t>
  </si>
  <si>
    <t>Administração de pessoal e encargos sociais - FCEE</t>
  </si>
  <si>
    <t>Administração de pessoal e encargos sociais - PGTC</t>
  </si>
  <si>
    <t>Administração de pessoal e encargos sociais - EPAGRI</t>
  </si>
  <si>
    <t>Administração de pessoal e encargos sociais - SDS</t>
  </si>
  <si>
    <t>Administração de pessoal e encargos sociais - SANTUR</t>
  </si>
  <si>
    <t>Administração de pessoal e encargos sociais - SEA</t>
  </si>
  <si>
    <t>Administração de pessoal e encargos sociais - JUCESC</t>
  </si>
  <si>
    <t>Administração de pessoal e encargos sociais - SEF</t>
  </si>
  <si>
    <t>Programa Catarinense de Geração de Renda</t>
  </si>
  <si>
    <t>Obrigações patronais - EGE</t>
  </si>
  <si>
    <t>Administração de pessoal e encargos sociais - PGE</t>
  </si>
  <si>
    <t>Administração de pessoal e encargos sociais - educação infantil - SED</t>
  </si>
  <si>
    <t>Administração de pessoal e encargos sociais - educação de jovens e adultos - SED</t>
  </si>
  <si>
    <t>Administração de pessoal e encargos sociais - SES</t>
  </si>
  <si>
    <t>Administração de pessoal e encargos sociais - SED</t>
  </si>
  <si>
    <t>Pensão a ex-servidor não estável</t>
  </si>
  <si>
    <t>Pensão especial</t>
  </si>
  <si>
    <t>Pensão a membros de congregação religiosa (salário mínimo)</t>
  </si>
  <si>
    <t>Pensão ao portador de hanseníase - Egres Hospital Santa Tereza</t>
  </si>
  <si>
    <t>Pensão a ex-servidor que não contribui para a previdência/IPESC</t>
  </si>
  <si>
    <t>Pensão a viúvas de ex-parlamentares</t>
  </si>
  <si>
    <t>Pensão à família do policial militar morto no cumprimento do dever - Militar Especial</t>
  </si>
  <si>
    <t>Pagamento de pensão em função de decisão judicial</t>
  </si>
  <si>
    <t>Pensão às viúvas de Juízes de Paz</t>
  </si>
  <si>
    <t>Pagamento de pensão especial aos excepcionais</t>
  </si>
  <si>
    <t>Subsídio a ex-governadores de Estado</t>
  </si>
  <si>
    <t>Pensão às viúvas de ex-governadores</t>
  </si>
  <si>
    <t>Administração de pessoal e encargos sociais - SPG</t>
  </si>
  <si>
    <t>Administração de pessoal e encargos sociais - SAR</t>
  </si>
  <si>
    <t>Sessões e audiências públicas fora da sede do Poder</t>
  </si>
  <si>
    <t>Divulgação institucional e das ações do Legislativo catarinense</t>
  </si>
  <si>
    <t>Administração e manutenção dos serviços administrativos gerais - SAR</t>
  </si>
  <si>
    <t>Manutenção e ampliação do alcance da TVAL</t>
  </si>
  <si>
    <t>Administração de pessoal e encargos</t>
  </si>
  <si>
    <t>Administração de pessoal e encargos sociais - GVG</t>
  </si>
  <si>
    <t>Manutenção e serviços administrativos gerais</t>
  </si>
  <si>
    <t>Renovação do acervo da biblioteca</t>
  </si>
  <si>
    <t>Manutenção e modernização do sistema de controle interno</t>
  </si>
  <si>
    <t>Modernização e manutenção da Escola do Legislativo</t>
  </si>
  <si>
    <t>Aquisição, recuperação e ampliação de imóveis do Poder Legislativo</t>
  </si>
  <si>
    <t>Administração de pessoal e encargos sociais - ensino fundamental - SED</t>
  </si>
  <si>
    <t>Administração de pessoal e encargos sociais - SIE</t>
  </si>
  <si>
    <t>Manutenção e modernização dos serviços de tecnologia da informação e comunicação - SPG</t>
  </si>
  <si>
    <t>Encargos com estagiários - SPG</t>
  </si>
  <si>
    <t>Administração e manutenção dos serviços administrativos gerais - SPG</t>
  </si>
  <si>
    <t>AP - Pavimentação da SC-390, trecho Anita Garibaldi - Celso Ramos</t>
  </si>
  <si>
    <t>Capacitação profissional dos agentes públicos - SPG</t>
  </si>
  <si>
    <t>Pavimentação da SC-114 Caminho das Neves, trecho São Joaquim - Divisa SC/RS</t>
  </si>
  <si>
    <t>AP - Pavimentação da SC-370, trecho Urubici - Serra do Corvo Branco - Aiurê - Grão Pará</t>
  </si>
  <si>
    <t>Manutenção, serviços e equipamentos de informática</t>
  </si>
  <si>
    <t>Encargos com estagiários - SAR</t>
  </si>
  <si>
    <t>Conclusão implant/supervisão via Expressa Sul e acessos, incl ao aeroporto H Luz em Fpolis</t>
  </si>
  <si>
    <t>Administração e manutenção dos serviços administrativos gerais - COHAB</t>
  </si>
  <si>
    <t>Manutenção e modernização dos serviços de tecnologia da informação e comunicação - COHAB</t>
  </si>
  <si>
    <t>Administração de pessoal e encargos sociais - SCC</t>
  </si>
  <si>
    <t>Fiscalização de estabelecimentos inspecionados</t>
  </si>
  <si>
    <t>Prestação de serviços de atos de registro mercantil - JUCESC</t>
  </si>
  <si>
    <t>Manutenção e desenvolvimento de tecnologias de informação aplicadas ao controle externo</t>
  </si>
  <si>
    <t>Laboratório de Defesa Agropecuária</t>
  </si>
  <si>
    <t>AP - Reabilitação/aumento capacidade da SC-407, trecho Biguaçu - Antônio Carlos</t>
  </si>
  <si>
    <t>Reabilitação da SC-390, trecho BR-116 - Campo Belo do Sul</t>
  </si>
  <si>
    <t>Encargos com estagiários - IPREV</t>
  </si>
  <si>
    <t>Apoio técnico aos municípios para o Programa Bolsa Família e Cadastro Único</t>
  </si>
  <si>
    <t>Patrocínio de eventos culturais, comunitários, esportivos e educativos - SECOM</t>
  </si>
  <si>
    <t>Administração e manutenção dos serviços administrativos gerais - SECOM</t>
  </si>
  <si>
    <t>Administração de pessoal e encargos sociais - SECOM</t>
  </si>
  <si>
    <t>Pesquisa agropecuária - EPAGRI</t>
  </si>
  <si>
    <t>Classificação de produtos de origem vegetal</t>
  </si>
  <si>
    <t>Administração de pessoal e encargos sociais - SAN</t>
  </si>
  <si>
    <t>Contratação de serviços de assessoria e consultoria previdenciária - IPREV</t>
  </si>
  <si>
    <t>Reabilitação/aumento de capacidade da SC-486, trecho BR-101 - Brusque</t>
  </si>
  <si>
    <t>Administração e manutenção dos serviços administrativos gerais - IPREV</t>
  </si>
  <si>
    <t>Capacitação profissional dos agentes públicos - IPREV</t>
  </si>
  <si>
    <t>Manutenção, aquisição e ampliação de imóveis - IPREV</t>
  </si>
  <si>
    <t>Capacitação profissional dos agentes públicos - SEA</t>
  </si>
  <si>
    <t>Encargos com estagiários - SEA</t>
  </si>
  <si>
    <t>Administração e manutenção dos serviços do Centro Administrativo - SEA</t>
  </si>
  <si>
    <t>Administração e manutenção dos serviços administrativos gerais - CIDASC</t>
  </si>
  <si>
    <t>Manutenção e modernização dos serviços de tecnologia da informação e comunicação - SECOM</t>
  </si>
  <si>
    <t>Campanhas de caráter social, informativa e institucional - SECOM</t>
  </si>
  <si>
    <t>Realizar publicações legais na mídia impressa - SECOM</t>
  </si>
  <si>
    <t>Encargos com estagiários - SST</t>
  </si>
  <si>
    <t>Ações de Defesa Sanitária Vegetal</t>
  </si>
  <si>
    <t>Administração e manutenção dos serviços administrativos gerais - FMPIO - SEA</t>
  </si>
  <si>
    <t>Capacitação profissional dos agentes públicos - FMPIO - SEA</t>
  </si>
  <si>
    <t>Administração e manutenção dos serviços administrativos gerais - SST</t>
  </si>
  <si>
    <t>Manutenção e modernização dos serviços de tecnologia da informação e comunicação - SEA</t>
  </si>
  <si>
    <t>Administração e manutenção dos serviços administrativos gerais - SAN</t>
  </si>
  <si>
    <t>Administração e manutenção dos serviços administrativos gerais - SEA</t>
  </si>
  <si>
    <t>Ações de Defesa Sanitária Animal</t>
  </si>
  <si>
    <t>Formação do patrimônio do servidor público - PASEP</t>
  </si>
  <si>
    <t>Administração de pessoal e encargos sociais - IMETRO</t>
  </si>
  <si>
    <t>Incentivo aos programas e projetos de extensão da UDESC</t>
  </si>
  <si>
    <t>Incentivo aos programas e projetos de ensino - UDESC</t>
  </si>
  <si>
    <t>Participação no capital social - CELESC Geração</t>
  </si>
  <si>
    <t>Participação no capital social - CASAN</t>
  </si>
  <si>
    <t>Participação no capital social - BADESC</t>
  </si>
  <si>
    <t>Participação no capital social - CODESC</t>
  </si>
  <si>
    <t>Encargos com estagiários - COHAB</t>
  </si>
  <si>
    <t>Auxílio funeral - IPREV - EGE</t>
  </si>
  <si>
    <t>Participação no capital social - SC Gás</t>
  </si>
  <si>
    <t>Amortização e encargos de contratos de financiamentos externos - EGE</t>
  </si>
  <si>
    <t>Administração de pessoal e encargos sociais - DETER</t>
  </si>
  <si>
    <t>Encargos com estagiários - CIDASC</t>
  </si>
  <si>
    <t>Administração e manutenção dos serviços administrativos gerais - SCC</t>
  </si>
  <si>
    <t>Reabilitação e aumento de capacidade de rodovias - obras e supervisão - DEINFRA</t>
  </si>
  <si>
    <t>Amortização e encargos de contratos de financiamentos internos - EGE</t>
  </si>
  <si>
    <t>Manutenção e modernização dos serviços de tecnologia da informação e comunicação - SCC</t>
  </si>
  <si>
    <t>Capacitação profissional dos agentes públicos - SCC</t>
  </si>
  <si>
    <t>Manutenção do Plano Santa Catarina Saúde - FPS - SEA</t>
  </si>
  <si>
    <t>Encargos com estagiários - SCC</t>
  </si>
  <si>
    <t>Participação no capital social - CIASC</t>
  </si>
  <si>
    <t>Administração e manutenção dos serviços administrativos gerais - EPAGRI</t>
  </si>
  <si>
    <t>Manutenção e modernização dos serviços de tecnologia da informação e comunicação - SST</t>
  </si>
  <si>
    <t>Manutenção e modernização dos serviços de tecnologia da informação e comunicação - EPAGRI</t>
  </si>
  <si>
    <t>Administração de pessoal e encargos sociais - FESPORTE</t>
  </si>
  <si>
    <t>Manutenção e modernização dos serviços de tecnologia da informação e comunicação - CIDASC</t>
  </si>
  <si>
    <t>Encargos com estagiários - SOL</t>
  </si>
  <si>
    <t>Administração e manutenção dos serviços administrativos gerais - SOL</t>
  </si>
  <si>
    <t>Manutenção e modernização dos serviços de tecnologia da informação e comunicação - SOL</t>
  </si>
  <si>
    <t>Capacitação profissional dos agentes públicos - SOL</t>
  </si>
  <si>
    <t>Supervisão regional de obras de infraestrutura do Programa BID-VI</t>
  </si>
  <si>
    <t>Administração e manutenção dos serviços administrativos gerais - DETER</t>
  </si>
  <si>
    <t>Encargos com estagiários - IMETRO</t>
  </si>
  <si>
    <t>Administração e manutenção dos serviços administrativos gerais - IMETRO</t>
  </si>
  <si>
    <t>Manutenção e modernização dos serviços de tecnologia da informação e comunicação - IMETRO</t>
  </si>
  <si>
    <t>Encargos com estagiários - DETER</t>
  </si>
  <si>
    <t>Capacitação profissional dos agentes públicos - DETER</t>
  </si>
  <si>
    <t>Manutenção e modernização dos serviços de tecnologia da informação e comunicação - SEF</t>
  </si>
  <si>
    <t>Encargos com estagiários - SEF</t>
  </si>
  <si>
    <t>Administração e manutenção dos serviços administrativos gerais - GVG</t>
  </si>
  <si>
    <t>Encargos com estagiários - FCC</t>
  </si>
  <si>
    <t>Administração e manutenção dos serviços administrativos gerais - SIE</t>
  </si>
  <si>
    <t>Encargos com estagiários - FESPORTE</t>
  </si>
  <si>
    <t>Administração e manutenção dos serviços administrativos gerais - FESPORTE</t>
  </si>
  <si>
    <t>Administração de pessoal e encargos sociais - BM</t>
  </si>
  <si>
    <t>Administração e manutenção dos serviços administrativos gerais - SANTUR</t>
  </si>
  <si>
    <t>Capacitação profissional dos agentes públicos - SANTUR</t>
  </si>
  <si>
    <t>Manutenção e modernização dos serviços de tecnologia da informação e comunicação - SANTUR</t>
  </si>
  <si>
    <t>Encargos com estagiários - SES</t>
  </si>
  <si>
    <t>Administração e manutenção dos serviços administrativos gerais - FCC</t>
  </si>
  <si>
    <t>Administração e manutenção dos serviços administrativos gerais - SES</t>
  </si>
  <si>
    <t>Manutenção e modernização dos serviços de tecnologia da informação e comunicação - GVG</t>
  </si>
  <si>
    <t>Encargos com estagiários - PGTC</t>
  </si>
  <si>
    <t>Administração e manutenção dos serviços administrativos gerais - PGTC</t>
  </si>
  <si>
    <t>Manutenção e modernização dos serviços de tecnologia da informação e comunicação - SES</t>
  </si>
  <si>
    <t>Manutenção e modernização dos serviços de tecnologia da informação e comunicação - FCC</t>
  </si>
  <si>
    <t>Manutenção e modernização dos serviços de tecnologia da informação e comunicação - DETER</t>
  </si>
  <si>
    <t>Encargos com estagiários - SED</t>
  </si>
  <si>
    <t>Administração e manutenção dos serviços administrativos gerais - SED</t>
  </si>
  <si>
    <t>Realização de transportes e fiscalização intermunicipal no Terminal Rita Maria</t>
  </si>
  <si>
    <t>Manutenção e modernização dos serviços de tecnologia da informação e comunicação - SED</t>
  </si>
  <si>
    <t>Realização de estudos, pesquisas e projetos na área de transporte rodoviário</t>
  </si>
  <si>
    <t>Manutenção e modernização dos serviços de tecnologia da informação e comunicação - UDESC</t>
  </si>
  <si>
    <t>Encargos com estagiários - SDS</t>
  </si>
  <si>
    <t>Administração e manutenção dos serviços administrativos gerais - SDS</t>
  </si>
  <si>
    <t>Manutenção e modernização dos serviços de tecnologia da informação e comunicação - SDS</t>
  </si>
  <si>
    <t>Encargos com estagiários - FAPESC</t>
  </si>
  <si>
    <t>Encargos com estagiários - JUCESC</t>
  </si>
  <si>
    <t>Administração e manutenção dos serviços administrativos gerais - FAPESC</t>
  </si>
  <si>
    <t>Manutenção e modernização dos serviços de tecnologia da informação e comunicação - FCEE</t>
  </si>
  <si>
    <t>Administração e manutenção dos serviços administrativos gerais - JUCESC</t>
  </si>
  <si>
    <t>Aquisição de equipamento e material permanente - UDESC</t>
  </si>
  <si>
    <t>Aquisição, construção e reforma de bens imóveis - UDESC/Chapecó</t>
  </si>
  <si>
    <t>Aquisição, construção e reforma de bens imóveis - UDESC/Fpolis</t>
  </si>
  <si>
    <t>Aquisição, construção e reforma de bens imóveis - UDESC/Lages</t>
  </si>
  <si>
    <t>Aquisição, construção e reforma de bens imóveis - UDESC/Joinville</t>
  </si>
  <si>
    <t>Aquisição, construção e reforma de bens imóveis - UDESC/São Bento do Sul</t>
  </si>
  <si>
    <t>Aquisição, construção e reforma de bens imóveis - UDESC/Laguna</t>
  </si>
  <si>
    <t>Manutenção e modernização dos serviços de tecnologia da informação e comunicação - PGTC</t>
  </si>
  <si>
    <t>Capacitação profissional dos agentes públicos - JUCESC</t>
  </si>
  <si>
    <t>Capacitação profissional dos agentes públicos - SED</t>
  </si>
  <si>
    <t>Manutenção do Conselho Estadual de Educação</t>
  </si>
  <si>
    <t>Adequação e melhoria da infraestrutura dos aeroportos locais - SIE</t>
  </si>
  <si>
    <t>Administração, manutenção e gerenciamento dos aeroportos públicos de Santa Catarina - SIE</t>
  </si>
  <si>
    <t>Capacitação profissional dos agentes públicos - UDESC</t>
  </si>
  <si>
    <t>Administração e manutenção dos serviços administrativos gerais - SEF</t>
  </si>
  <si>
    <t>Operacionalização da educação profissional - SED</t>
  </si>
  <si>
    <t>Modernização, integração e manutenção da tecnologia da informação e comunicação - SSP</t>
  </si>
  <si>
    <t>Encargos com estagiários - SSP</t>
  </si>
  <si>
  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</si>
  <si>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</si>
  <si>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</si>
  <si>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Elaboração e implem do plano estadual de recursos hídricos e planos de bacias hidrog - SDS</t>
  </si>
  <si>
    <t>Custeio dos honorários periciais</t>
  </si>
  <si>
    <t>Encargos com estagiários - PC</t>
  </si>
  <si>
    <t>Administração de pessoal e encargos sociais - SSP</t>
  </si>
  <si>
    <t>Modernização e desenvolvimento institucional</t>
  </si>
  <si>
    <t>Pavimentação do trecho entroncamento BR-280 (p/ Araquari) - Rio do Morro - Joinville</t>
  </si>
  <si>
    <t>Operação Veraneio Segura - PC</t>
  </si>
  <si>
    <t>Administração de pessoal e encargos sociais - PC</t>
  </si>
  <si>
    <t>Coordenação e manutenção dos serviços administrativos</t>
  </si>
  <si>
    <t>Coordenação institucional</t>
  </si>
  <si>
    <t>Aperfeiçoamento de membros e servidores do Ministério Público</t>
  </si>
  <si>
    <t>Administração de pessoal ativo e encargos - TJ</t>
  </si>
  <si>
    <t>Encargos extrajudiciais com inativos - TJ</t>
  </si>
  <si>
    <t>Administração de pessoal inativo e encargos - TJ</t>
  </si>
  <si>
    <t>Execução de obras emergenciais - DEINFRA</t>
  </si>
  <si>
    <t>Cooperação com municípios para gestão da educação básica</t>
  </si>
  <si>
    <t>Capacitação e formação de profissionais da educação profissional</t>
  </si>
  <si>
    <t>Fortalecimento dos comitês de gerenciamento de bacias hidrográficas - SDS</t>
  </si>
  <si>
    <t>Administração de pessoal e encargos sociais - UDESC</t>
  </si>
  <si>
    <t>Manutenção e modernização dos serviços de tecnologia da informação e comunicação - PGE</t>
  </si>
  <si>
    <t>Manutenção e modernização dos serviços de tecnologia da informação e comunicação - FAPESC</t>
  </si>
  <si>
    <t>Administração e manutenção dos serviços administrativos gerais - PGE</t>
  </si>
  <si>
    <t>Pagamento de sentenças de pequeno valor - PGE</t>
  </si>
  <si>
    <t>Encargos com estagiários - FUNJURE - PGE</t>
  </si>
  <si>
    <t>Capacitação profissional dos agentes públicos - FUNJURE - PGE</t>
  </si>
  <si>
    <t>Administração e manutenção dos serviços administrativos gerais - FUNJURE - PGE</t>
  </si>
  <si>
    <t>Manutenção e modernização dos serviços de tecnologia da informação e comunicação - IPREV</t>
  </si>
  <si>
    <t>Manutenção e modernização dos serviços de tecnologia da informação e comunicação - SIE</t>
  </si>
  <si>
    <t>Reforma do Centro Integrado de Cultura -  FCC</t>
  </si>
  <si>
    <t>Apoio ao sistema viário estadual - SIE</t>
  </si>
  <si>
    <t>Apoio ao sistema viário rural - SIE</t>
  </si>
  <si>
    <t>Apoio ao sistema viário urbano - SIE</t>
  </si>
  <si>
    <t>Manutenção do Hospital de Custódia de Florianópolis</t>
  </si>
  <si>
    <t>Administração de pessoal e encargos sociais - educação especial - FCEE</t>
  </si>
  <si>
    <t>Administração de pessoal e encargos sociais - ensino médio - SED</t>
  </si>
  <si>
    <t>Manutenção e modernização dos serviços de tecnologia da informação e comunicação - JUCESC</t>
  </si>
  <si>
    <t>AP - Pavimentação da SC-120, trecho Curitibanos - BR-282 (p/ São José do Cerrito)</t>
  </si>
  <si>
    <t>Aquisição, construção e reforma de bens imóveis - UDESC/Balneário Camboriú</t>
  </si>
  <si>
    <t>Ampliação e reforma de imóveis - FUNPAT - SEA</t>
  </si>
  <si>
    <t>Desapropriação de áreas para obras do Programa BID-VI</t>
  </si>
  <si>
    <t>Administração de pessoal e encargos sociais - ensino profissional - SED</t>
  </si>
  <si>
    <t>Encargos com inativos - Educação - Fundo Financeiro</t>
  </si>
  <si>
    <t>Auxílio reclusão - Poder Executivo - Fundo Financeiro</t>
  </si>
  <si>
    <t>Pensões - Poder Executivo - Fundo Financeiro</t>
  </si>
  <si>
    <t>Projetos de engenharia rodoviária - BID-VI</t>
  </si>
  <si>
    <t>Medidas de compensação ambiental - BID-VI</t>
  </si>
  <si>
    <t>Reabilitação da ponte Hercílio Luz em Florianópolis</t>
  </si>
  <si>
    <t>Apoio a Projetos de Gestão, Fiscalização e Preservação Ambiental</t>
  </si>
  <si>
    <t>Apoiar projetos de Educação, estudos e pesquisa na área Ambiental</t>
  </si>
  <si>
    <t>Capacitação profissional dos agentes públicos - FAPESC</t>
  </si>
  <si>
    <t>Pensões - TCE - Fundo Financeiro</t>
  </si>
  <si>
    <t>Pensões - TJ - Fundo Financeiro</t>
  </si>
  <si>
    <t>Pensões - MPSC - Fundo Financeiro</t>
  </si>
  <si>
    <t>Pensões - ALESC - Fundo Financeiro</t>
  </si>
  <si>
    <t>Sentenças judiciais - RPV - Fundo Financeiro</t>
  </si>
  <si>
    <t>Programa de autonomia de gestão escolar</t>
  </si>
  <si>
    <t>Cursos estratégicos do PROESDE - SED</t>
  </si>
  <si>
    <t>Sentenças judiciais - IPREV</t>
  </si>
  <si>
    <t>Reserva de contingência</t>
  </si>
  <si>
    <t>Participação no capital social - CELESC Distribuição</t>
  </si>
  <si>
    <t>Manutenção, conservação e reforma das instalações</t>
  </si>
  <si>
    <t>Operacionalização do Conselho Estadual do Meio Ambiente</t>
  </si>
  <si>
    <t>Alimentação escolar aos alunos da educação básica</t>
  </si>
  <si>
    <t>Participação no capital social - EPAGRI</t>
  </si>
  <si>
    <t>Campanhas de caráter social, informativa e institucional - Saúde - SES</t>
  </si>
  <si>
    <t>Elaboração e implementação dos Planos de Bacias Hidrográficas em SC</t>
  </si>
  <si>
    <t>Ampliação e modernização do PROERD - SED</t>
  </si>
  <si>
    <t>Ampliação e modernização do PROERD - SES</t>
  </si>
  <si>
    <t>Capacitação profissional dos agentes públicos - FCC</t>
  </si>
  <si>
    <t>Bolsa de estudo para estudante da educação superior - Art 171/CE</t>
  </si>
  <si>
    <t>Profissionalização e reintegração social do apenado da região norte</t>
  </si>
  <si>
    <t>Profissionalização e reintegração social do apenado da região sul</t>
  </si>
  <si>
    <t>Profissionalização e reintegração social do apenado da região do planalto serrano</t>
  </si>
  <si>
    <t>Profissionalização e reintegração social do apenado da região da Grande Florianópolis</t>
  </si>
  <si>
    <t>Profissionalização e reintegração social do apenado da região oeste</t>
  </si>
  <si>
    <t>Profissionalização dos apenados e adolescentes em conflito com a lei - SJC</t>
  </si>
  <si>
    <t>Construção, reforma e ampliação de unidades do sistema prisional e socioeducativo</t>
  </si>
  <si>
    <t>Administração de pessoal e encargos sociais - SJC</t>
  </si>
  <si>
    <t>Administração e manutenção dos serviços administrativos gerais - SJC</t>
  </si>
  <si>
    <t>Encargos com estagiários - SJC</t>
  </si>
  <si>
    <t>Administração de pessoal e encargos sociais - ENA</t>
  </si>
  <si>
    <t>Encargos com estagiários - ENA</t>
  </si>
  <si>
    <t>Administração e manutenção dos serviços administrativos gerais - ENA</t>
  </si>
  <si>
    <t>Administração e manutenção dos serviços administrativos gerais - FUNPAT - SEA</t>
  </si>
  <si>
    <t>Manutenção e modernização dos serviços de tecnologia da informação e comunicação - DEINFRA</t>
  </si>
  <si>
    <t>Administração e manutenção dos serviços administrativos gerais - UDESC</t>
  </si>
  <si>
    <t>Gestão compartilhada dos sistemas prisional e socioeducativo</t>
  </si>
  <si>
    <t>Gestão dos sistemas prisional e socioeducativo</t>
  </si>
  <si>
    <t>Estruturação e reaparelhamento dos sistemas prisional e socioeducativo - SJC</t>
  </si>
  <si>
    <t>Renovação da frota - SJC</t>
  </si>
  <si>
    <t>Manutenção e modernização dos serviços de tecnologia da informação e comunicação - SJC</t>
  </si>
  <si>
    <t>Apoio às ações de desenvolvimento social, trabalho e renda - FUNDOSOCIAL</t>
  </si>
  <si>
    <t>Apoio financeiro às APAES - Lei 13.633/2005</t>
  </si>
  <si>
    <t>Apoio à aquisição, construção, ampliação ou reforma de patrimônio público - FUNDOSOCIAL</t>
  </si>
  <si>
    <t>Apoio financeiro ao Corpo de Bombeiros Voluntários - FUNDOSOCIAL</t>
  </si>
  <si>
    <t>Aquisição, construção ou ampliação de espaços físicos do Ministério Público</t>
  </si>
  <si>
    <t>Aquisição, construção, reforma ou manutenção de equipamentos públicos - FUNDOSOCIAL</t>
  </si>
  <si>
    <t>Apoio às ações de abastecimento de água e saneamento básico urbano - FUNDOSOCIAL</t>
  </si>
  <si>
    <t>Apoio ao sistema viário - FUNDOSOCIAL</t>
  </si>
  <si>
    <t>Apoio às ações na área do esporte - FUNDOSOCIAL</t>
  </si>
  <si>
    <t>Realização de eventos de esporte e lazer</t>
  </si>
  <si>
    <t>Fiscalização de insumos agrícolas</t>
  </si>
  <si>
    <t>Implantação da Via Rápida, trecho Criciúma - BR-101 - BID-VI</t>
  </si>
  <si>
    <t>AP - Reabilitação da SC-114, trecho Otacílio Costa - entroncamento BR-282 (p/ Lages)</t>
  </si>
  <si>
    <t>Implantar telecentros de inclusão digital do Programa Beija Flor - SAR</t>
  </si>
  <si>
    <t>Transplantes de órgãos e tecidos em SC</t>
  </si>
  <si>
    <t>Indenizações em emergências e ações sanitárias - FSA</t>
  </si>
  <si>
    <t>Infraestrutura básica para produtores rurais - FTE</t>
  </si>
  <si>
    <t>Realização de cirurgias eletivas ambulatoriais e hospitalares</t>
  </si>
  <si>
    <t>Concessão de empréstimo para atividade agrícola e pesqueira - FDR</t>
  </si>
  <si>
    <t>Apoio à aquicultura e à pesca - SAR</t>
  </si>
  <si>
    <t>Adequação de ambiente das unidades da SEF</t>
  </si>
  <si>
    <t>Saúde e segurança no contexto ocupacional - SEA</t>
  </si>
  <si>
    <t>Capacitação profissional dos agentes públicos - SEF</t>
  </si>
  <si>
    <t>Subvenção ao fornecimento de sementes de milho, calcário e kit - Terra Boa - FDR</t>
  </si>
  <si>
    <t>Recuperação de floresta nativa - FDR</t>
  </si>
  <si>
    <t>Subvenção ao prêmio do seguro rural - FDR</t>
  </si>
  <si>
    <t>Regularização fundiária - SAR</t>
  </si>
  <si>
    <t>Cursos Ciclo Longo - Capacitação - ENA</t>
  </si>
  <si>
    <t>Conceder bolsas para o incentivo à formação de pesquisadores</t>
  </si>
  <si>
    <t>Parcelamento de obrigações patronais à cargo da EGE</t>
  </si>
  <si>
    <t>Reaparelhamento das unidades municipais da rede de atenção básica</t>
  </si>
  <si>
    <t>Adequação da área física das unidades da rede de atenção básica</t>
  </si>
  <si>
    <t>Cursos Ciclo Curto - Capacitação - ENA</t>
  </si>
  <si>
    <t>Incentivo financeiro estadual para o cofinanciamento da Atenção Básica</t>
  </si>
  <si>
    <t>Construção, ampliação ou reforma de unidades escolares - ensino profissional</t>
  </si>
  <si>
    <t>Incentivo financeiro aos Centros de Especialidades Odontológicas</t>
  </si>
  <si>
    <t>Apoio financeiro às associações de pais e professores da educação básica</t>
  </si>
  <si>
    <t>Realização de campanhas de caráter promocional do produto turístico catarinense</t>
  </si>
  <si>
    <t>Realização de jornadas de familiarização</t>
  </si>
  <si>
    <t>Elaboração de estudos e pesquisas de turismo</t>
  </si>
  <si>
    <t>Geração de informações turísticas de Santa Catarina</t>
  </si>
  <si>
    <t>Capacitação e formação de profissionais da educação básica</t>
  </si>
  <si>
    <t>Operacionalização da educação básica - SED</t>
  </si>
  <si>
    <t>Transporte escolar dos alunos da educação básica - SED</t>
  </si>
  <si>
    <t>Gestão de contratos compartilhados - FMPIO - SEA</t>
  </si>
  <si>
    <t>Gestão do Plano Santa Catarina Saúde - SC Saúde - FPS - SEA</t>
  </si>
  <si>
    <t>Campanhas de caráter social, informativo e institucional - FPS - SEA</t>
  </si>
  <si>
    <t>Aquisição de mobiliário e equipamentos para imóveis públicos - FUNPAT - SEA</t>
  </si>
  <si>
    <t>Construção e reforma de terminais rodoviários de passageiros</t>
  </si>
  <si>
    <t>Construção de abrigos de passageiros</t>
  </si>
  <si>
    <t>Investimentos em equipamentos de apoio hidroviário</t>
  </si>
  <si>
    <t>Saúde e segurança no contexto ocupacional - FMPIO - SEA</t>
  </si>
  <si>
    <t>Realização de campanhas de caráter social informativo e institucional - DETER</t>
  </si>
  <si>
    <t>Construção, ampliação e reforma da área física do campus da FCEE</t>
  </si>
  <si>
    <t>Produção de conhecimento na área de educação especial</t>
  </si>
  <si>
    <t>Apoio a projetos de Mudanças Climáticas</t>
  </si>
  <si>
    <t>Apoio a projetos e programas do FEPEMA</t>
  </si>
  <si>
    <t>Incentivo turístico e manutenção de entidades ligadas ao setor - SOL</t>
  </si>
  <si>
    <t>Incentivo esportivo e manutenção de entidades ligadas ao setor - SOL</t>
  </si>
  <si>
    <t>Incentivo cultural e manutenção de entidades ligadas ao setor - SOL</t>
  </si>
  <si>
    <t>Organização, estruturação e gestão do FEPEMA</t>
  </si>
  <si>
    <t>Reforma do prédio do Arquivo Central - FRJ</t>
  </si>
  <si>
    <t>Contratação de consultoria, estudos e projetos para prevenção e preparação aos desastres</t>
  </si>
  <si>
    <t>Apoio, qualificação e capacitação da MPE e MEI - SDS</t>
  </si>
  <si>
    <t>Operação Veraneio Segura - PM</t>
  </si>
  <si>
    <t>Organização, estruturação e gestão do CERH e FEHIDRO</t>
  </si>
  <si>
    <t>Estruturação das unidades de Proteção Civil</t>
  </si>
  <si>
    <t>Ampliação e modernização da rede de monitoramento e alerta</t>
  </si>
  <si>
    <t>Promoção da educação continuada em proteção e defesa civil</t>
  </si>
  <si>
    <t>Ações de Socorro e Assistência Humanitária em Defesa Civil</t>
  </si>
  <si>
    <t>Operação Veraneio Seguro - BM</t>
  </si>
  <si>
    <t>Patrimônio Histórico de Santa Catarina</t>
  </si>
  <si>
    <t>Capacitação profissional dos agentes públicos - SJC</t>
  </si>
  <si>
    <t>Modernização do processo de planejamento e orçamento - SEF</t>
  </si>
  <si>
    <t>Projetos e obras preventivas de alta complexidade nas Bacias Hidrográficas Catarinenses</t>
  </si>
  <si>
    <t>Expansão da UDESC para o município de Pinhalzinho</t>
  </si>
  <si>
    <t>Pagamento de benefícios de gestação múltipla</t>
  </si>
  <si>
    <t>Operacionalização do CECOP</t>
  </si>
  <si>
    <t>Manutenção e serviços do Centro Administrativo - FMPIO - SEA</t>
  </si>
  <si>
    <t>Ações Preventivas em Defesa Civil</t>
  </si>
  <si>
    <t>Ações de Reabilitação e Recuperação em Defesa Civil</t>
  </si>
  <si>
    <t>Manutenção e reforma das escolas de educação básica</t>
  </si>
  <si>
    <t>Transferência de renda complementar - Santa Renda</t>
  </si>
  <si>
    <t>Elaboração de projetos arquitetônicos e complementares para hospitais</t>
  </si>
  <si>
    <t>Apoio às centrais de penas e medidas alternativas</t>
  </si>
  <si>
    <t>Administração de pessoal e encargos sociais - DPE</t>
  </si>
  <si>
    <t>Administração e manutenção dos serviços administrativos gerais - DPE</t>
  </si>
  <si>
    <t>Manutenção e modernização dos serviços de tecnologia da informação e comunicação - DPE</t>
  </si>
  <si>
    <t>Encargos com estagiários - DPE</t>
  </si>
  <si>
    <t>Construção do presídio de Biguaçú</t>
  </si>
  <si>
    <t>Construção da penitenciária industrial de São Bento do Sul</t>
  </si>
  <si>
    <t>AP - Ampliação e readequação do Hospital e Maternidade Tereza Ramos</t>
  </si>
  <si>
    <t>AP - Ampliação e readequação do Hospital Regional do Oeste - Chapecó</t>
  </si>
  <si>
    <t>Ampliação e readequação do Hospital Marieta Konder Bornhausen - Itajaí</t>
  </si>
  <si>
    <t>AP - Ampliação e readequação do Hospital São Paulo - Xanxerê</t>
  </si>
  <si>
    <t>Ampliação da capacidade da Avenida Santos Dumont - Joinville</t>
  </si>
  <si>
    <t>Participação no capital social - BRDE</t>
  </si>
  <si>
    <t>Adequação e melhoria da infraestrutura aquaviária dos portos e hidrovias - SIE</t>
  </si>
  <si>
    <t>Equipar o Hospital Regional do Oeste - Chapecó</t>
  </si>
  <si>
    <t>Equipar o Hospital Marieta Konder Bornhausen - Itajaí</t>
  </si>
  <si>
    <t>Implantação do contorno de Tubarão, trecho entroncamento BR-101 - entroncamento SC-370</t>
  </si>
  <si>
    <t>Construção do Almoxarifado Central</t>
  </si>
  <si>
    <t>Construção do edifício das Promotorias de Justiça de Lages</t>
  </si>
  <si>
    <t>Construção do edifício das Promotorias de Justiça de Chapecó</t>
  </si>
  <si>
    <t>Construção do edifício das Promotorias de Justiça de Joinville</t>
  </si>
  <si>
    <t>Apoio a projetos municipais de investimentos - Pacto pelos Municípios</t>
  </si>
  <si>
    <t>Construção de unidade prisional para a Grande Florianópolis</t>
  </si>
  <si>
    <t>Reforma, manutenção e conservação de barragens</t>
  </si>
  <si>
    <t>Construção de centro de eventos em Balneário Camboriú - SOL</t>
  </si>
  <si>
    <t>Apoio financeiro a construção de Centros de Inovação</t>
  </si>
  <si>
    <t>Pagamento de pensão especial aos portadores de epidermólise bolhosa</t>
  </si>
  <si>
    <t>Construção e aquisição de bens imóveis - FUNPAT - SEA</t>
  </si>
  <si>
    <t>Aquisição de veículos e equipamentos - FUNPAT - SEA</t>
  </si>
  <si>
    <t>Vestibular e concursos públicos - UDESC</t>
  </si>
  <si>
    <t>Incentivo aos eventos de extensão, cultura e esporte - UDESC</t>
  </si>
  <si>
    <t>Apoio aos projetos e programas conveniados - UDESC</t>
  </si>
  <si>
    <t>Manutenção preventiva dos sinais náuticos - DETER</t>
  </si>
  <si>
    <t>Revitalização da rede física nas UES - lote I - FEDUC - SED</t>
  </si>
  <si>
    <t>Revitalização da rede física nas UES - lote II - FEDUC - SED</t>
  </si>
  <si>
    <t>Implantação do acesso norte de Blumenau - Vila Itoupava - SIE</t>
  </si>
  <si>
    <t>AP - Implantação do contorno viário de Capinzal - Ouro - SIE</t>
  </si>
  <si>
    <t>Construção de edificações em aeroportos públicos</t>
  </si>
  <si>
    <t>Implantação de acesso a aeroportos</t>
  </si>
  <si>
    <t>Elaboração de estudos e planos para o sistema ferroviário estadual</t>
  </si>
  <si>
    <t>Elaboração de estudos e planos para o sistema aeroviário estadual</t>
  </si>
  <si>
    <t>Elaboração de estudos e planos para o sistema portuário estadual</t>
  </si>
  <si>
    <t>Administração e manutenção dos serviços das Perícias Médicas - FMPIO - SEA</t>
  </si>
  <si>
    <t>Capacitação profissional dos agentes públicos - EPAGRI</t>
  </si>
  <si>
    <t>Administração e manutenção dos serviços do Teatro Pedro Ivo - FMPIO - SEA</t>
  </si>
  <si>
    <t>Capacitação profissional dos agentes públicos - FPS - SEA</t>
  </si>
  <si>
    <t>Encargos com estagiários - FPS - SEA</t>
  </si>
  <si>
    <t>Saúde e segurança no contexto ocupacional - PFS - SEA</t>
  </si>
  <si>
    <t>Aquisição de equipamentos, material permanente e mobiliário para Unidades de Saúde</t>
  </si>
  <si>
    <t>Ampliação, reforma e readequação das Unidades de Saúde</t>
  </si>
  <si>
    <t>Organização e gestão do FMUC</t>
  </si>
  <si>
    <t>Fomentar projetos e pesquisas nas áreas de desenvolvimento sustentável</t>
  </si>
  <si>
    <t>Implementar o Programa Catarinense de Inovação em SC</t>
  </si>
  <si>
    <t>Apoiar os municípios de SC com programa de saneamento</t>
  </si>
  <si>
    <t>Administração e manutenção dos serviços administrativos gerais - SDC</t>
  </si>
  <si>
    <t>Encargos com estagiários - SDC</t>
  </si>
  <si>
    <t>Manutenção e modernização dos serviços de tecnologia da informação e comunicação - SDC</t>
  </si>
  <si>
    <t>Capacitação profissional dos agentes públicos - SDC</t>
  </si>
  <si>
    <t>Encargos com estagiários - SUDERF</t>
  </si>
  <si>
    <t>Administração de pessoal e encargos sociais - SUDERF</t>
  </si>
  <si>
    <t>Administração e manutenção dos serviços administrativos gerais - SUDERF</t>
  </si>
  <si>
    <t>Apoiar projetos e programas voltados a empresa de base tecnológica</t>
  </si>
  <si>
    <t>Implantação e manutenção de sistemas de tecnologia e inovação nas unidades escolares</t>
  </si>
  <si>
    <t>Encargos com PASEP - IPREV</t>
  </si>
  <si>
    <t>Administração de pessoal e encargos sociais - ARESC</t>
  </si>
  <si>
    <t>Administração e manutenção dos serviços administrativos gerais - ARESC</t>
  </si>
  <si>
    <t>Capacitação profissional dos agentes públicos - ARESC</t>
  </si>
  <si>
    <t>Manutenção e modernização dos serviços de tecnologia da informação e comunicação - ARESC</t>
  </si>
  <si>
    <t>Administração e manutenção dos serviços das Perícias Médicas - SEA</t>
  </si>
  <si>
    <t>Fiscalização e regulação de saneamento básico - ARESC</t>
  </si>
  <si>
    <t>Fiscalização e regulação de gás natural canalizado - ARESC</t>
  </si>
  <si>
    <t>Cumprimento de medidas judiciais</t>
  </si>
  <si>
    <t>Capacitação profissional dos agentes públicos - SDS</t>
  </si>
  <si>
    <t>Gestão integrada das atividades aéreas - PC</t>
  </si>
  <si>
    <t>Gestão de pessoal terceirizado - SSP</t>
  </si>
  <si>
    <t>Gestão de pessoal terceirizado - DETRAN</t>
  </si>
  <si>
    <t>Gestão de pessoal terceirizado - IGP</t>
  </si>
  <si>
    <t>Gestão de pessoal terceirizado - PC</t>
  </si>
  <si>
    <t>Gestão da emissão da carteira nacional de habilitação - DETRAN</t>
  </si>
  <si>
    <t>Gestão dos contratos de locação - SSP</t>
  </si>
  <si>
    <t>Gestão dos contratos de locação - DETRAN</t>
  </si>
  <si>
    <t>Gestão dos contratos de locação - IGP</t>
  </si>
  <si>
    <t>Gestão dos contratos de locação - PC</t>
  </si>
  <si>
    <t>Coordenação, realização e manutenção do Conselho Estadual das Cidades</t>
  </si>
  <si>
    <t>Gestão de acordos de cooperação e convênios - SSP</t>
  </si>
  <si>
    <t>Modernização, integração e manutenção da tecnologia da informação e comunicação - PC</t>
  </si>
  <si>
    <t>Implantação de sistema de tecnologia de informação</t>
  </si>
  <si>
    <t>Planejamento Estratégico de Desenvolvimento/SC</t>
  </si>
  <si>
    <t>Ampliar e reformar as Unidades Administrativas da SES</t>
  </si>
  <si>
    <t>Adquirir equipamentos e mobiliário para as Unidades Administrativas da SES</t>
  </si>
  <si>
    <t>Administração de pessoal e encargos sociais - SDC</t>
  </si>
  <si>
    <t>211</t>
  </si>
  <si>
    <t>210</t>
  </si>
  <si>
    <t>219</t>
  </si>
  <si>
    <t>218</t>
  </si>
  <si>
    <t>209</t>
  </si>
  <si>
    <t>214</t>
  </si>
  <si>
    <t>213</t>
  </si>
  <si>
    <t>215</t>
  </si>
  <si>
    <t>208</t>
  </si>
  <si>
    <t>212</t>
  </si>
  <si>
    <t>217</t>
  </si>
  <si>
    <t>216</t>
  </si>
  <si>
    <t>00.000.0000.0000.011910</t>
  </si>
  <si>
    <t>00.000.0000.0000.011814</t>
  </si>
  <si>
    <t>00.000.0000.0000.013132</t>
  </si>
  <si>
    <t>00.000.0000.0000.013133</t>
  </si>
  <si>
    <t>00.000.0000.0000.006666</t>
  </si>
  <si>
    <t>00.000.0000.0104.000000</t>
  </si>
  <si>
    <t>00.000.0000.0000.014120</t>
  </si>
  <si>
    <t>Operação Veraneio - Subação 11910 - Corpo de Bombeiros Militar</t>
  </si>
  <si>
    <t>Operação Veraneio - Subação 11814 - Polícia Militar</t>
  </si>
  <si>
    <t>Gestão das atividades aéreas - PM</t>
  </si>
  <si>
    <t>Gestão das atividades aéreas - PC</t>
  </si>
  <si>
    <t>Operação Veraneio - Subação 6666 - Polícia Civil</t>
  </si>
  <si>
    <t>Estagiários - Novas oportunidades na Educação Básica</t>
  </si>
  <si>
    <t>Novas oportunidades na Educação Básica - Despesas exceto estagiários</t>
  </si>
  <si>
    <t>Transporte escolar - Despesas de exercícios anteriores.</t>
  </si>
  <si>
    <t>Auxilio Funeral</t>
  </si>
  <si>
    <t>Rede Lógica - Infraestrutura 33914003</t>
  </si>
  <si>
    <t>Rede de Governo 33913960 Correios</t>
  </si>
  <si>
    <t>Rede Lógica - Telefonia Fixa 33914002</t>
  </si>
  <si>
    <t>Serviços Técnicos Profissionais 33914004 - GVE</t>
  </si>
  <si>
    <t>SGP-e 33914001 Protocolo Eletronico</t>
  </si>
  <si>
    <t>33.90.8.06</t>
  </si>
  <si>
    <t>33.91.40.03</t>
  </si>
  <si>
    <t>33.91.39.60</t>
  </si>
  <si>
    <t>33.91.40.02</t>
  </si>
  <si>
    <t>33.91.40.04</t>
  </si>
  <si>
    <t>33.91.40.01</t>
  </si>
  <si>
    <t>33.90.40.32</t>
  </si>
  <si>
    <t>33.90.40.08</t>
  </si>
  <si>
    <t>33.90.40.57</t>
  </si>
  <si>
    <t>33.90.39.41</t>
  </si>
  <si>
    <t>33.90.30.07</t>
  </si>
  <si>
    <t>Fomentar o desenvolvimento científico, tecnológico e sustentabilidade socioambiental</t>
  </si>
  <si>
    <t>Pavimentação trecho Vila da Glória - Jaca/Itapoá</t>
  </si>
  <si>
    <t>Administração de pessoal e encargos sociais - IMA</t>
  </si>
  <si>
    <t>Apoio à política de direitos humanos - SST</t>
  </si>
  <si>
    <t>Apoio financeiro aos municípios para benefícios eventuais</t>
  </si>
  <si>
    <t>Incentivo aos programas e projetos de pesquisa UDESC/FAPESC</t>
  </si>
  <si>
    <t>Gestão estratégica, controle e suporte adminsitrativo - PM</t>
  </si>
  <si>
    <t>Encargos com estagiários - SIE</t>
  </si>
  <si>
    <t>Gestão estratégica, controle e suporte administrativo - BM</t>
  </si>
  <si>
    <t>Manutenção das unidades assistenciais sob administração da Secretaria de Estado da Saúde</t>
  </si>
  <si>
    <t>Manutenção e modernização dos serviços de tecnologia da informação e comunicação - IMA</t>
  </si>
  <si>
    <t>Manutenção do Hospital terceirizado Hélio dos Anjos Ortiz - ADR - Curitibanos</t>
  </si>
  <si>
    <t>Manutenção do Hospital terceirizado Marieta Konder Bornhausen - ADR - Itajaí</t>
  </si>
  <si>
    <t>AP - Manutenção do Hospital terceirizado Regional Lenoir Vargas Ferreira - ADR - Chapecó</t>
  </si>
  <si>
    <t>Manutenção do Hospital terceirizado Regional São Paulo - ADR - Xanxerê</t>
  </si>
  <si>
    <t>Encargos com estagiários - IMA</t>
  </si>
  <si>
    <t>Administração e manutenção dos insumos, materiais e serviços administrativos gerais - SSP</t>
  </si>
  <si>
    <t>Implementar sistema de gestão de Recursos Hídricos</t>
  </si>
  <si>
    <t>Administração e Manutenção dos insumos, materiais e serviços administrativos gerais - PC</t>
  </si>
  <si>
    <t>Promoção de eventos relacionados ao meio ambiente - IMA</t>
  </si>
  <si>
    <t>Administração e manutenção dos serviços administrativos gerais - IMA</t>
  </si>
  <si>
    <t>Apoio a política de trabalho, emprego, renda e qualificação profissional</t>
  </si>
  <si>
    <t>Fiscalização e atendimento de reclamações ambientais - IMA</t>
  </si>
  <si>
    <t>Manutenção das aeronaves do SAMU/Corpo de Bombeiro Militar</t>
  </si>
  <si>
    <t>Ações de proteção social especial de média complexidade</t>
  </si>
  <si>
    <t>Gestão Estadual do Sistema Único de Assistência Social</t>
  </si>
  <si>
    <t>Promoção da Educação Fiscal</t>
  </si>
  <si>
    <t>Fiscalização e monitoramento de unidades de conservação da flora e fauna do estado - IMA</t>
  </si>
  <si>
    <t>Fornecimento de transporte aéreo às autoridades públicas - SCC</t>
  </si>
  <si>
    <t>Fornecimento de transporte terrestre para atendimento das necessidades da Secretaria - SCC</t>
  </si>
  <si>
    <t>Distribuição de medicamentos do componente especializado</t>
  </si>
  <si>
    <t>Distribuição de medicamentos do componente estratégico</t>
  </si>
  <si>
    <t>Manutenção das ações de Vigilância Epidemiológica</t>
  </si>
  <si>
    <t>Ações da Vigilância Sanitária</t>
  </si>
  <si>
    <t>Realização das atividades da superintendência de serviços especializados e regulação</t>
  </si>
  <si>
    <t>Manutenção do Serviço de Atendimento Móvel de Urgência - SAMU</t>
  </si>
  <si>
    <t>Manutenção do núcleo do telessaúde</t>
  </si>
  <si>
    <t>Realização dos serviços de telemedicina</t>
  </si>
  <si>
    <t>Ações do programa de Tratamento Fora do Domicílio</t>
  </si>
  <si>
    <t>Realização de procedimentos contemplados na programação pactuada e integrada (PPI)</t>
  </si>
  <si>
    <t>Manutenção do incentivo da política de atenção hospitalar</t>
  </si>
  <si>
    <t>Realização de convênios para ações de média e alta complexidade</t>
  </si>
  <si>
    <t>Infraestrutura rural - SAR</t>
  </si>
  <si>
    <t>Gestão de arrecadação, fiscalização e combate à sonegação fiscal</t>
  </si>
  <si>
    <t>Ofertar bolsas de estudo para residência médica e multiprofissional</t>
  </si>
  <si>
    <t>Fomentar pesquisa em saúde</t>
  </si>
  <si>
    <t>Rede de atenção psicossocial</t>
  </si>
  <si>
    <t>Rede de atenção às urgências</t>
  </si>
  <si>
    <t>Rede Cegonha</t>
  </si>
  <si>
    <t>Manutenção das unidades assistenciais administradas por organizações sociais</t>
  </si>
  <si>
    <t>Qualificar trabalhadores do Sistema Único de Saúde</t>
  </si>
  <si>
    <t>Infraestrutura de dados cartográficos e geográficos de Santa Catarina</t>
  </si>
  <si>
    <t>Elaboração e divulgação de dados estatísticos</t>
  </si>
  <si>
    <t>Repasse de recurso financeiro aos municípios para compra de medicamentos básicos</t>
  </si>
  <si>
    <t>Atendimento das ações judiciais</t>
  </si>
  <si>
    <t>Manutenção dos serviços administrativos gerais das Gerências de Saúde/ADRs</t>
  </si>
  <si>
    <t>Incentivo financeiro aos municípios que possuem Laboratório de Prótese Dentária</t>
  </si>
  <si>
    <t>Desenvolvimento de planos, estudos, pesquisas e ações para modernização organizacional</t>
  </si>
  <si>
    <t>Fiscalizar e monitorar transportes coletivos em rodovias estaduais DETER - PRE</t>
  </si>
  <si>
    <t>Serviços especializados em educação especial</t>
  </si>
  <si>
    <t>Ações de proteção social básica</t>
  </si>
  <si>
    <t>Apoio técnico e financeiro ao Conselho Estadual de Assistência Social</t>
  </si>
  <si>
    <t>Assessoria Técnica</t>
  </si>
  <si>
    <t>Instrução e ensino - BM</t>
  </si>
  <si>
    <t>Formação e capacitação do servidor - PC</t>
  </si>
  <si>
    <t>Instrução e Ensino - PM</t>
  </si>
  <si>
    <t>Polícia Ostensiva Ambiental - PM</t>
  </si>
  <si>
    <t>Construção e ampliação de instalações físicas - SSP</t>
  </si>
  <si>
    <t>Construção e ampliação de instalações físicas – BM</t>
  </si>
  <si>
    <t>Manutenção e reforma de instalações físicas - PC</t>
  </si>
  <si>
    <t>Ações em Defesa Civil</t>
  </si>
  <si>
    <t>Programa de proteção à vítima e testemunhas de crimes</t>
  </si>
  <si>
    <t>Gestão do videomonitoramento urbano e das Centrais Regionais de Emergência</t>
  </si>
  <si>
    <t>Gestão do Instituto de Identificação - IGP</t>
  </si>
  <si>
    <t>Saúde, segurança no contexto ocupacional e promoção social - BM</t>
  </si>
  <si>
    <t>Saúde e promoção social - PM</t>
  </si>
  <si>
    <t>Ampliação e readequação do Hospital Hans Dieter Schmidt - Joinville</t>
  </si>
  <si>
    <t>Implantação e modernização de equipamentos sociais de combate à fome e segurança alimentar</t>
  </si>
  <si>
    <t>Ampliação da atuação do Estado na Defensoria Pública - DPE</t>
  </si>
  <si>
    <t>Equipar as unidades assistenciais da Secretaria de Estado da Saúde</t>
  </si>
  <si>
    <t>Renovação da frota e equipamentos - SSP</t>
  </si>
  <si>
    <t>Modernização e integração da tecnologia da informação e comunicação - SSP</t>
  </si>
  <si>
    <t>Construção e ampliação de instalações físicas municípios - SSP</t>
  </si>
  <si>
    <t>Gerenciamento de Programas de financiamento BB</t>
  </si>
  <si>
    <t>Redução de desigualdades e valorização da diversidade</t>
  </si>
  <si>
    <t>Apoio financeiro a entidades que atendam crianças e adolescentes - FIA</t>
  </si>
  <si>
    <t>Ampliação e expansão do campus da UDESC - ADR - Ibirama</t>
  </si>
  <si>
    <t>Implantação e reformas de ferroviais</t>
  </si>
  <si>
    <t>Subvenções econômicas a empresas</t>
  </si>
  <si>
    <t>Projetos de extensão na área de educação especial</t>
  </si>
  <si>
    <t>Programa para redução das desigualdades regionais</t>
  </si>
  <si>
    <t>Agenda regional de desenvolvimento</t>
  </si>
  <si>
    <t>Elaboração de estudos/perfil da dinâmica do desenvolvimento territorial de SC</t>
  </si>
  <si>
    <t>Implementação e consolidação das políticas habitacionais - Regularização Fundiária</t>
  </si>
  <si>
    <t>Gestão de risco contra incêndio e pânico</t>
  </si>
  <si>
    <t>Gestão das perícias criminais - IGP</t>
  </si>
  <si>
    <t>Inteligência de Segurança Pública - PM</t>
  </si>
  <si>
    <t>Desenvolvimento de estudos, projetos e ações de gestão organizacional</t>
  </si>
  <si>
    <t>Gestão sustentável da frota - combustível e manutenção - PC</t>
  </si>
  <si>
    <t>Sistema de apoio à decisão para ordenamento territorial</t>
  </si>
  <si>
    <t>Fortalecimento das estruturas de manutenção do arquivo gráfico municipal</t>
  </si>
  <si>
    <t>Ampliação e manutenção dos programas preventivos e educativos - BM</t>
  </si>
  <si>
    <t>Ampliações e reformas das unidades assistenciais da Secretaria de Estado da Saúde</t>
  </si>
  <si>
    <t>Ações do serviço de anatomia patológica e verificação de óbitos (SVO)</t>
  </si>
  <si>
    <t>Repasse financeiro estadual para as equipes de atenção básica na saúde prisional</t>
  </si>
  <si>
    <t>Realização dos serviços assistenciais no Centro Catarinense de Reabilitação</t>
  </si>
  <si>
    <t>Ações das Centrais de Regulação</t>
  </si>
  <si>
    <t>Despesas com restituição de depósitos judiciais - EGE</t>
  </si>
  <si>
    <t>Administração de pessoal e encargos sociais - ADR - Blumenau</t>
  </si>
  <si>
    <t>Transporte escolar dos alunos da educação básica - ADR - Blumenau</t>
  </si>
  <si>
    <t>Administração de pessoal e encargos sociais - ADR - São Miguel do Oeste</t>
  </si>
  <si>
    <t>Administração e manutenção dos serviços administrativos gerais - ADR - São Miguel do Oeste</t>
  </si>
  <si>
    <t>Encargos com estagiários - ADR - Blumenau</t>
  </si>
  <si>
    <t>Encargos com estagiários - ADR - São Miguel do Oeste</t>
  </si>
  <si>
    <t>Administração e manutenção dos serviços administrativos gerais - ADR - Blumenau</t>
  </si>
  <si>
    <t>AP - Capacitação de profissionais da educação básica - ADR - São Miguel do Oeste</t>
  </si>
  <si>
    <t>Transporte escolar dos alunos da educação básica - ADR - São Miguel do Oeste</t>
  </si>
  <si>
    <t>Administração e manutenção da Gerência Regional de Educação - ADR - Blumenau</t>
  </si>
  <si>
    <t>Operacionalização da educação básica - ADR - São Miguel do Oeste</t>
  </si>
  <si>
    <t>Operacionalização da educação profissional - ADR - São Miguel do Oeste</t>
  </si>
  <si>
    <t>Capacitação de profissionais da educação básica - ADR - Blumenau</t>
  </si>
  <si>
    <t>Administração e manutenção da Gerência Regional de Educação - ADR - São Miguel do Oeste</t>
  </si>
  <si>
    <t>Operacionalização da educação básica - ADR - Blumenau</t>
  </si>
  <si>
    <t>AP - Manutenção e reforma de escolas - educação básica - ADR - São Miguel do Oeste</t>
  </si>
  <si>
    <t>AP - Manutenção e reforma de escolas - educação básica - ADR - Blumenau</t>
  </si>
  <si>
    <t>Administração de pessoal e encargos sociais - GERED - ADR - São Miguel do Oeste</t>
  </si>
  <si>
    <t>Operacionalização da educação profissional - ADR - Blumenau</t>
  </si>
  <si>
    <t>Administração de pessoal e encargos sociais - ADR - Maravilha</t>
  </si>
  <si>
    <t>Administração e manutenção dos serviços administrativos gerais - ADR - Maravilha</t>
  </si>
  <si>
    <t>Administração de pessoal e encargos sociais - GERED - ADR - Blumenau</t>
  </si>
  <si>
    <t>Administração e manutenção da Gerência Regional de Educação - ADR - Maravilha</t>
  </si>
  <si>
    <t>Capacitação de profissionais da educação básica - ADR - Maravilha</t>
  </si>
  <si>
    <t>AP - Manutenção e reforma de escolas - educação básica - ADR - Maravilha</t>
  </si>
  <si>
    <t>Encargos com estagiários - ADR - Maravilha</t>
  </si>
  <si>
    <t>Operacionalização da educação básica - ADR - Maravilha</t>
  </si>
  <si>
    <t>Transporte escolar dos alunos da educação básica - ADR - Maravilha</t>
  </si>
  <si>
    <t>Administração de pessoal e encargos sociais - GERED - ADR - Maravilha</t>
  </si>
  <si>
    <t>Administração de pessoal e encargos sociais - ADR - São Lourenço do Oeste</t>
  </si>
  <si>
    <t>Encargos com estagiários - ADR - São Lourenço do Oeste</t>
  </si>
  <si>
    <t>Administração e manutenção da Gerência Regional de Educação - ADR - São Lourenço do Oeste</t>
  </si>
  <si>
    <t>Operacionalização da educação básica - ADR - São Lourenço do Oeste</t>
  </si>
  <si>
    <t>Capacitação de profissionais da educação básica - ADR - São Lourenço do Oeste</t>
  </si>
  <si>
    <t>Transporte escolar dos alunos da educação básica - ADR - São Lourenço do Oeste</t>
  </si>
  <si>
    <t>Operacionalização da educação profissional - ADR - São Lourenço do Oeste</t>
  </si>
  <si>
    <t>AP - Manutenção e reforma de escolas - educação básica - ADR - São Lourenço do Oeste</t>
  </si>
  <si>
    <t>Administração de pessoal e encargos sociais - GERED - ADR - São Lourenço do Oeste</t>
  </si>
  <si>
    <t>Administração de pessoal e encargos sociais - ADR - Chapecó</t>
  </si>
  <si>
    <t>Administração e manutenção dos serviços administrativos gerais - ADR - Chapecó</t>
  </si>
  <si>
    <t>Encargos com estagiários - ADR - Chapecó</t>
  </si>
  <si>
    <t>Administração e manutenção da Gerência Regional de Educação - ADR - Chapecó</t>
  </si>
  <si>
    <t>Transporte escolar dos alunos da educação básica - ADR - Chapecó</t>
  </si>
  <si>
    <t>Operacionalização da educação profissional - ADR - Chapecó</t>
  </si>
  <si>
    <t>Operacionalização da educação básica - ADR - Chapecó</t>
  </si>
  <si>
    <t>Administração e manutenção dos serviços administrativos gerais - ADR - Itajaí</t>
  </si>
  <si>
    <t>AP - Manutenção e reforma de escolas - educação básica - ADR - Chapecó</t>
  </si>
  <si>
    <t>Capacitação de profissionais da educação básica - ADR - Chapecó</t>
  </si>
  <si>
    <t>Encargos com estagiários - ADR - Itajaí</t>
  </si>
  <si>
    <t>Transporte escolar dos alunos da educação básica - ADR - Itajaí</t>
  </si>
  <si>
    <t>Administração de pessoal e encargos sociais - ADR - Itajaí</t>
  </si>
  <si>
    <t>Administração de pessoal e encargos sociais - GERED - ADR - Chapecó</t>
  </si>
  <si>
    <t>Administração de pessoal e encargos sociais - ADR - Xanxerê</t>
  </si>
  <si>
    <t>Administração e manutenção da Gerência Regional de Educação - ADR - Itajaí</t>
  </si>
  <si>
    <t>Encargos com estagiários - ADR - Xanxerê</t>
  </si>
  <si>
    <t>Capacitação de profissionais da educação básica - ADR - Itajaí</t>
  </si>
  <si>
    <t>Administração e manutenção dos serviços administrativos gerais - ADR - Xanxerê</t>
  </si>
  <si>
    <t>Manutenção e reforma de escolas - educação básica - ADR - Itajaí</t>
  </si>
  <si>
    <t>Operacionalização da educação básica - ADR - Itajaí</t>
  </si>
  <si>
    <t>Operacionalização da educação básica - ADR - Xanxerê</t>
  </si>
  <si>
    <t>Capacitação de profissionais da educação básica - ADR - Xanxerê</t>
  </si>
  <si>
    <t>Administração e manutenção da Gerência Regional de Educação - ADR - Xanxerê</t>
  </si>
  <si>
    <t>Transporte escolar dos alunos da educação básica - ADR - Xanxerê</t>
  </si>
  <si>
    <t>AP - Manutenção e reforma de escolas - educação básica - ADR - Xanxerê</t>
  </si>
  <si>
    <t>Administração de pessoal e encargos sociais - GERED - ADR - Itajaí</t>
  </si>
  <si>
    <t>Administração de pessoal e encargos sociais - GERED - ADR - Xanxerê</t>
  </si>
  <si>
    <t>Administração de pessoal e encargos sociais - ADR - Concórdia</t>
  </si>
  <si>
    <t>Encargos com estagiários - ADR - Concórdia</t>
  </si>
  <si>
    <t>Administração e manutenção dos serviços administrativos gerais - ADR - Concórdia</t>
  </si>
  <si>
    <t>Administração e manutenção da Gerência Regional de Educação - ADR - Concórdia</t>
  </si>
  <si>
    <t>Operacionalização da educação básica - ADR - Concórdia</t>
  </si>
  <si>
    <t>Capacitação de profissionais da educação básica - ADR - Concórdia</t>
  </si>
  <si>
    <t>Transporte escolar dos alunos da educação básica - ADR - Concórdia</t>
  </si>
  <si>
    <t>Manutenção e reforma de escolas - educação básica - ADR - Concórdia</t>
  </si>
  <si>
    <t>Administração de pessoal e encargos sociais - GERED - ADR - Concórdia</t>
  </si>
  <si>
    <t>Administração de pessoal e encargos sociais - ADR - Joaçaba</t>
  </si>
  <si>
    <t>Administração e manutenção dos serviços administrativos gerais - ADR - Joaçaba</t>
  </si>
  <si>
    <t>Administração e manutenção da Gerência Regional de Educação - ADR - Joaçaba</t>
  </si>
  <si>
    <t>Encargos com estagiários - ADR - Joaçaba</t>
  </si>
  <si>
    <t>AP - Manutenção e reforma de escolas - educação básica - ADR - Joaçaba</t>
  </si>
  <si>
    <t>Operacionalização da educação básica - ADR - Joaçaba</t>
  </si>
  <si>
    <t>Capacitação de profissionais da educação básica - ADR - Joaçaba</t>
  </si>
  <si>
    <t>Transporte escolar dos alunos da educação básica - ADR - Joaçaba</t>
  </si>
  <si>
    <t>Operacionalização da educação profissional - ADR - Joaçaba</t>
  </si>
  <si>
    <t>Administração de pessoal e encargos sociais - GERED - ADR - Joaçaba</t>
  </si>
  <si>
    <t>Administração de pessoal e encargos sociais - ADR - Campos Novos</t>
  </si>
  <si>
    <t>Administração e manutenção da Gerência Regional de Educação - ADR - Campos Novos</t>
  </si>
  <si>
    <t>Transporte escolar dos alunos da educação básica - ADR - Campos Novos</t>
  </si>
  <si>
    <t>Administração e manutenção dos serviços administrativos gerais - ADR - Campos Novos</t>
  </si>
  <si>
    <t>Encargos com estagiários - ADR - Campos Novos</t>
  </si>
  <si>
    <t>Capacitação de profissionais da educação básica - ADR - Campos Novos</t>
  </si>
  <si>
    <t>Operacionalização da educação básica - ADR - Campos Novos</t>
  </si>
  <si>
    <t>Administração de pessoal e encargos sociais - ADR - Tubarão</t>
  </si>
  <si>
    <t>AP - Manutenção e reforma de escolas - educação básica - ADR - Campos Novos</t>
  </si>
  <si>
    <t>Encargos com estagiários - ADR - Tubarão</t>
  </si>
  <si>
    <t>Operacionalização da educação profissional - ADR - Campos Novos</t>
  </si>
  <si>
    <t>Administração e manutenção dos serviços administrativos gerais - ADR - Tubarão</t>
  </si>
  <si>
    <t>Administração de pessoal e encargos sociais - GERED - ADR - Campos Novos</t>
  </si>
  <si>
    <t>Administração e manutenção da Gerência Regional de Educação - ADR - Tubarão</t>
  </si>
  <si>
    <t>Administração de pessoal e encargos sociais - ADR - Videira</t>
  </si>
  <si>
    <t>Capacitação de profissionais da educação básica - ADR - Tubarão</t>
  </si>
  <si>
    <t>Encargos com estagiários - ADR - Videira</t>
  </si>
  <si>
    <t>Operacionalização da educação básica - ADR - Tubarão</t>
  </si>
  <si>
    <t>Transporte escolar dos alunos da educação básica - ADR - Videira</t>
  </si>
  <si>
    <t>Administração e manutenção dos serviços administrativos gerais - ADR - Videira</t>
  </si>
  <si>
    <t>Capacitação de profissionais da educação básica - ADR - Videira</t>
  </si>
  <si>
    <t>AP - Manutenção e reforma de escolas - educação básica - ADR - Videira</t>
  </si>
  <si>
    <t>Administração e manutenção da Gerência Regional de Educação - ADR - Videira</t>
  </si>
  <si>
    <t>Operacionalização da educação básica - ADR - Videira</t>
  </si>
  <si>
    <t>Administração de pessoal e encargos sociais - GERED - ADR - Videira</t>
  </si>
  <si>
    <t>Transporte escolar dos alunos da educação básica - ADR - Tubarão</t>
  </si>
  <si>
    <t>AP - Manutenção e reforma de escolas - educação básica - ADR - Tubarão</t>
  </si>
  <si>
    <t>Operacionalização da educação profissional - ADR - Tubarão</t>
  </si>
  <si>
    <t>Administração de pessoal e encargos sociais - GERED - ADR - Tubarão</t>
  </si>
  <si>
    <t>Administração de pessoal e encargos sociais - ADR - Criciúma</t>
  </si>
  <si>
    <t>Encargos com estagiários - ADR - Criciúma</t>
  </si>
  <si>
    <t>Administração e manutenção dos serviços administrativos gerais - ADR - Criciúma</t>
  </si>
  <si>
    <t>Administração e manutenção da Gerência Regional de Educação - ADR - Criciúma</t>
  </si>
  <si>
    <t>Administração de pessoal e encargos sociais - ADR - Curitibanos</t>
  </si>
  <si>
    <t>Administração e manutenção da Gerência Regional de Educação - ADR - Curitibanos</t>
  </si>
  <si>
    <t>AP - Manutenção e reforma de escolas - educação básica - ADR - Criciúma</t>
  </si>
  <si>
    <t>Encargos com estagiários - ADR - Curitibanos</t>
  </si>
  <si>
    <t>Capacitação de profissionais da educação básica - ADR - Criciúma</t>
  </si>
  <si>
    <t>Operacionalização da educação básica - ADR - Criciúma</t>
  </si>
  <si>
    <t>Administração e manutenção dos serviços administrativos gerais - ADR - Curitibanos</t>
  </si>
  <si>
    <t>Transporte escolar dos alunos da educação básica - ADR - Criciúma</t>
  </si>
  <si>
    <t>Operacionalização da educação profissional - ADR - Criciúma</t>
  </si>
  <si>
    <t>Capacitação de profissionais da educação básica - ADR - Curitibanos</t>
  </si>
  <si>
    <t>Operacionalização da educação básica - ADR - Curitibanos</t>
  </si>
  <si>
    <t>Administração de pessoal e encargos sociais - GERED - ADR - Criciúma</t>
  </si>
  <si>
    <t>Transporte escolar dos alunos da educação básica - ADR - Curitibanos</t>
  </si>
  <si>
    <t>AP - Manutenção e reforma de escolas - educação básica - ADR - Curitibanos</t>
  </si>
  <si>
    <t>Operacionalização da educação profissional - ADR - Curitibanos</t>
  </si>
  <si>
    <t>Administração de pessoal e encargos sociais - GERED - ADR - Curitibanos</t>
  </si>
  <si>
    <t>Administração de pessoal e encargos sociais - ADR - Araranguá</t>
  </si>
  <si>
    <t>Administração de pessoal e encargos sociais - ADR - Rio do Sul</t>
  </si>
  <si>
    <t>Administração e manutenção dos serviços administrativos gerais - ADR - Araranguá</t>
  </si>
  <si>
    <t>Encargos com estagiários - ADR - Rio do Sul</t>
  </si>
  <si>
    <t>Administração e manutenção dos serviços administrativos gerais - ADR - Rio do Sul</t>
  </si>
  <si>
    <t>Encargos com estagiários - ADR - Araranguá</t>
  </si>
  <si>
    <t>Administração e manutenção da Gerência Regional de Educação - ADR - Rio do Sul</t>
  </si>
  <si>
    <t>Capacitação de profissionais da educação básica - ADR - Rio do Sul</t>
  </si>
  <si>
    <t>Operacionalização da educação básica - ADR - Rio do Sul</t>
  </si>
  <si>
    <t>AP - Manutenção e reforma de escolas - educação básica - ADR - Rio do Sul</t>
  </si>
  <si>
    <t>Administração e manutenção da Gerência Regional de Educação - ADR - Araranguá</t>
  </si>
  <si>
    <t>Transporte escolar dos alunos da educação básica - ADR - Rio do Sul</t>
  </si>
  <si>
    <t>Operacionalização da educação profissional - ADR - Rio do Sul</t>
  </si>
  <si>
    <t>Capacitação de profissionais da educação básica - ADR - Araranguá</t>
  </si>
  <si>
    <t>Transporte escolar dos alunos da educação básica - ADR - Araranguá</t>
  </si>
  <si>
    <t>Operacionalização da educação básica - ADR - Araranguá</t>
  </si>
  <si>
    <t>Administração de pessoal e encargos sociais - GERED - ADR - Rio do Sul</t>
  </si>
  <si>
    <t>AP - Manutenção e reforma de escolas - educação básica - ADR - Araranguá</t>
  </si>
  <si>
    <t>Administração de pessoal e encargos sociais - GERED - ADR - Araranguá</t>
  </si>
  <si>
    <t>Administração de pessoal e encargos sociais - ADR - Joinville</t>
  </si>
  <si>
    <t>Administração e manutenção dos serviços administrativos gerais - ADR - Joinville</t>
  </si>
  <si>
    <t>Administração de pessoal e encargos sociais - ADR - Mafra</t>
  </si>
  <si>
    <t>Encargos com estagiários - ADR - Mafra</t>
  </si>
  <si>
    <t>Encargos com estagiários - ADR - Joinville</t>
  </si>
  <si>
    <t>Administração e manutenção dos serviços administrativos gerais - ADR - Mafra</t>
  </si>
  <si>
    <t>Administração e manutenção da Gerência Regional de Educação - ADR - Mafra</t>
  </si>
  <si>
    <t>Administração e manutenção da Gerência Regional de Educação - ADR - Joinville</t>
  </si>
  <si>
    <t>AP - Manutenção e reforma de escolas - educação básica - ADR - Joinville</t>
  </si>
  <si>
    <t>AP - Manutenção e reforma de escolas - educação básica - ADR - Mafra</t>
  </si>
  <si>
    <t>Operacionalização da educação profissional - ADR - Mafra</t>
  </si>
  <si>
    <t>Capacitação de profissionais da educação básica - ADR - Joinville</t>
  </si>
  <si>
    <t>Capacitação de profissionais da educação básica - ADR - Mafra</t>
  </si>
  <si>
    <t>Operacionalização da educação básica - ADR - Mafra</t>
  </si>
  <si>
    <t>Operacionalização da educação básica - ADR - Joinville</t>
  </si>
  <si>
    <t>Transporte escolar dos alunos da educação básica - ADR - Mafra</t>
  </si>
  <si>
    <t>Administração de pessoal e encargos sociais - GERED - ADR - Mafra</t>
  </si>
  <si>
    <t>Transporte escolar dos alunos da educação básica - ADR - Joinville</t>
  </si>
  <si>
    <t>Operacionalização da educação profissional - ADR - Joinville</t>
  </si>
  <si>
    <t>Administração de pessoal e encargos sociais - GERED - ADR - Joinville</t>
  </si>
  <si>
    <t>Administração de pessoal e encargos sociais - ADR - Lages</t>
  </si>
  <si>
    <t>Encargos com estagiários - ADR - Lages</t>
  </si>
  <si>
    <t>Administração e manutenção dos serviços administrativos gerais - ADR - Lages</t>
  </si>
  <si>
    <t>Operacionalização da educação básica - ADR - Lages</t>
  </si>
  <si>
    <t>Operacionalização da educação profissional - ADR - Lages</t>
  </si>
  <si>
    <t>Administração e manutenção da Gerência Regional de Educação - ADR - Lages</t>
  </si>
  <si>
    <t>Capacitação de profissionais da educação básica - ADR - Lages</t>
  </si>
  <si>
    <t>Transporte escolar dos alunos da educação básica - ADR - Lages</t>
  </si>
  <si>
    <t>AP - Manutenção e reforma de escolas - educação básica - ADR - Lages</t>
  </si>
  <si>
    <t>Administração de pessoal e encargos sociais - GERED - ADR - Lages</t>
  </si>
  <si>
    <t>Administração de pessoal e encargos sociais - ADR - Jaraguá do Sul</t>
  </si>
  <si>
    <t>Administração e manutenção dos serviços administrativos gerais - ADR - Jaraguá do Sul</t>
  </si>
  <si>
    <t>Encargos com estagiários - ADR - Jaraguá do Sul</t>
  </si>
  <si>
    <t>Administração e manutenção da Gerência Regional de Educação - ADR - Jaraguá do Sul</t>
  </si>
  <si>
    <t>Operacionalização da educação básica - ADR - Jaraguá do Sul</t>
  </si>
  <si>
    <t>Capacitação de profissionais da educação básica - ADR - Jaraguá do Sul</t>
  </si>
  <si>
    <t>AP - Manutenção e reforma de escolas - educação básica - ADR - Jaraguá do Sul</t>
  </si>
  <si>
    <t>Transporte escolar dos alunos da educação básica - ADR - Jaraguá do Sul</t>
  </si>
  <si>
    <t>Operacionalização da educação profissional - ADR - Jaraguá do Sul</t>
  </si>
  <si>
    <t>Administração de pessoal e encargos sociais - GERED - ADR - Jaraguá do Sul</t>
  </si>
  <si>
    <t>Administração de pessoal e encargos sociais - GERED - ADR - São Joaquim</t>
  </si>
  <si>
    <t>Administração de pessoal e encargos sociais - ADR - Palmitos</t>
  </si>
  <si>
    <t>Transporte escolar dos alunos da educação básica - ADR - Palmitos</t>
  </si>
  <si>
    <t>AP - Manutenção e reforma de escolas - educação básica - ADR - Palmitos</t>
  </si>
  <si>
    <t>Administração e manutenção da Gerência Regional de Educação - ADR - Palmitos</t>
  </si>
  <si>
    <t>Administração e manutenção dos serviços administrativos gerais - ADR - Palmitos</t>
  </si>
  <si>
    <t>Encargos com estagiários - ADR - Palmitos</t>
  </si>
  <si>
    <t>Capacitação de profissionais da educação básica - ADR - Palmitos</t>
  </si>
  <si>
    <t>Operacionalização da educação básica - ADR - Palmitos</t>
  </si>
  <si>
    <t>Administração de pessoal e encargos sociais - GERED - ADR - Palmitos</t>
  </si>
  <si>
    <t>Manutenção e modernização dos serviços de tecnologia da inform e comunic - ADR - Dionísio Cerqueira</t>
  </si>
  <si>
    <t>Encargos com estagiários - ADR - Dionísio Cerqueira</t>
  </si>
  <si>
    <t>Administração e manutenção dos serviços administrativos gerais - ADR - Dionísio Cerqueira</t>
  </si>
  <si>
    <t>Administração e manutenção da Gerência Regional de Educação - ADR - Dionísio Cerqueira</t>
  </si>
  <si>
    <t>Transporte escolar dos alunos da educação básica - ADR - Dionísio Cerqueira</t>
  </si>
  <si>
    <t>Capacitação de profissionais da educação básica - ADR - Dionísio Cerqueira</t>
  </si>
  <si>
    <t>Manutenção e reforma de escolas - educação básica - ADR - Dionísio Cerqueira</t>
  </si>
  <si>
    <t>Operacionalização da educação básica - ADR - Dionísio Cerqueira</t>
  </si>
  <si>
    <t>Administração de pessoal e encargos sociais - GERED - ADR - Dionísio Cerqueira</t>
  </si>
  <si>
    <t>Manutenção e modernização dos serviços de tecnologia da informação e comunicação - ADR - Palmitos</t>
  </si>
  <si>
    <t>Administração de pessoal e encargos sociais - ADR - Dionísio Cerqueira</t>
  </si>
  <si>
    <t>Reforma do Fórum de São Francisco do Sul - FRJ</t>
  </si>
  <si>
    <t>Aquisição de veículos - SES</t>
  </si>
  <si>
    <t>Apoio aos hospitais filantrópicos de Santa Catarina - Lei n 16.968/2016</t>
  </si>
  <si>
    <t>Instalação e ocupação de imóveis - FRJ</t>
  </si>
  <si>
    <t>Aquisição de mobiliário - FRJ</t>
  </si>
  <si>
    <t>Implantação e modernização dos sistemas de gravação e transmissão - FRJ</t>
  </si>
  <si>
    <t>Desenvolvimento de pessoas - Sidejud</t>
  </si>
  <si>
    <t>Promoção de soluções alternativas de conflitos - Sidejud</t>
  </si>
  <si>
    <t>Desenvolvimento de políticas socioambientais - FRJ</t>
  </si>
  <si>
    <t>Manutenção e serviços necessários ao funcionamento das unidades do PJSC - FRJ</t>
  </si>
  <si>
    <t>Manutenção de documentação e informação - Sidejud</t>
  </si>
  <si>
    <t>Manutenção do parque gráfico - FRJ</t>
  </si>
  <si>
    <t>Manutenção da segurança institucional - Sidejud</t>
  </si>
  <si>
    <t>Manutenção de serviços financeiros e encargos - TJ</t>
  </si>
  <si>
    <t>Manutenção de serviços financeiros e encargos - Sidejud</t>
  </si>
  <si>
    <t>Manutenção de serviços financeiros e encargos - FRJ</t>
  </si>
  <si>
    <t>Deslocamentos e suprimentos de fundos - TJ</t>
  </si>
  <si>
    <t>Gestão de Transportes do PJSC - Sidejud</t>
  </si>
  <si>
    <t>Gestão de Transportes do PJSC - FRJ</t>
  </si>
  <si>
    <t>Aquisições e serviços de material e patrimônio do PJSC - FRJ</t>
  </si>
  <si>
    <t>Locações de imóveis - FRJ</t>
  </si>
  <si>
    <t>Manutenção da saúde ocupacional - TJ</t>
  </si>
  <si>
    <t>Locação de mão-de-obra terceirizada - Sidejud</t>
  </si>
  <si>
    <t>Locação de mão-de-obra terceirizada - FRJ</t>
  </si>
  <si>
    <t>Gestão de folha de pagamento - estagiários - Sidejud</t>
  </si>
  <si>
    <t>Gestão de folha de pagamento - militares - Sidejud</t>
  </si>
  <si>
    <t>Realização de concursos - FRJ</t>
  </si>
  <si>
    <t>Gestão de folha de pagamento - fiscalização cartórios extrajudiciais - FRJ - Selo</t>
  </si>
  <si>
    <t>Encargos com precatórios e sentenças - APSFS</t>
  </si>
  <si>
    <t>Locação de imóveis - FUNPAT - SEA</t>
  </si>
  <si>
    <t>Sistemática de avaliação da gestão escolar</t>
  </si>
  <si>
    <t>Gestão das atividades de resposta a emergências</t>
  </si>
  <si>
    <t>Reforma do Fórum de Caçador - FRJ</t>
  </si>
  <si>
    <t>Reforma do Fórum de Anchieta - FRJ</t>
  </si>
  <si>
    <t>Aquisição/construção do edifício das Promotorias de Justiça de Mafra</t>
  </si>
  <si>
    <t>Aquisição/construção do edifício das Promotorias de Justiça de Biguaçú</t>
  </si>
  <si>
    <t>Aquisição/construção do edifício das Promotorias de Justiça de Videira</t>
  </si>
  <si>
    <t>Aquisição/construção do edifício das Promotorias de Justiça de São José</t>
  </si>
  <si>
    <t>Aquisição/construção do edifício das Promotorias de Justiça de Brusque</t>
  </si>
  <si>
    <t>Coordenação e suporte dos serviços de Tecnologia da Informação e Comunicação</t>
  </si>
  <si>
    <t>Construção dos Centros de Atendimento aos Turistas - CATS</t>
  </si>
  <si>
    <t>Realização do teste do pezinho</t>
  </si>
  <si>
    <t>Incentivo financeiro estadual aos centros de atenção psicossocial</t>
  </si>
  <si>
    <t>Reforma do Museu Nacional do Mar</t>
  </si>
  <si>
    <t>Otimização e correção da aplicação dos recursos públicos</t>
  </si>
  <si>
    <t>Gestão da informação contábil e da transparência</t>
  </si>
  <si>
    <t>Participação no capital social - SCPar</t>
  </si>
  <si>
    <t>Manutenção da saúde ocupacional - FRJ</t>
  </si>
  <si>
    <t>Programas de Comunicação Institucional - FRJ</t>
  </si>
  <si>
    <t>Manutenção, serviços e equipamentos para garantir a infraestrutura da CGJ - FRJ</t>
  </si>
  <si>
    <t>Manutenção e suporte à atividade jurisdicional - FRJ</t>
  </si>
  <si>
    <t>Gestão de Equipamentos de TI de uso individual - Sidejud</t>
  </si>
  <si>
    <t>Gestão dos Sistemas Administrativos - Sidejud</t>
  </si>
  <si>
    <t>Gestão dos Sistemas Judiciais - Sidejud</t>
  </si>
  <si>
    <t>Gestão das Telecomunicações - Sidejud</t>
  </si>
  <si>
    <t>Gestão da Infraestrutura de TI - Sidejud</t>
  </si>
  <si>
    <t>Gestão e apoio à TI - Sidejud</t>
  </si>
  <si>
    <t>Governança e Gestão de TI - Sidejud</t>
  </si>
  <si>
    <t>Verificação e fiscalização metrologia e da conformidade de bens e serviços</t>
  </si>
  <si>
    <t>Gestão de folha de pagamento - ativos TI - Sidejud</t>
  </si>
  <si>
    <t>Cooperação técnico-pedagógica com APAES</t>
  </si>
  <si>
    <t>Gerenciamento do centro de eventos Governador Luiz Henrique da Silveira</t>
  </si>
  <si>
    <t>Novas oportunidades na Educação Básica</t>
  </si>
  <si>
    <t>Programas de Comunicação Institucional - Sidejud</t>
  </si>
  <si>
    <t>Administração de pessoal ativo e encargos - Sidejud</t>
  </si>
  <si>
    <t>Administração de pessoal inativo e encargos - Sidejud</t>
  </si>
  <si>
    <t>Administração de pessoal extraquadro - Sidejud</t>
  </si>
  <si>
    <t>AP - Manutenção e reforma de escolas da educação básica na região da Grande Florianópolis</t>
  </si>
  <si>
    <t>Equipar o Hospital Regional do Oeste de Chapecó</t>
  </si>
  <si>
    <t>Equipar o Hospital São Paulo de Xanxerê</t>
  </si>
  <si>
    <t>Equipar as unidades da Secretaria de Estado da Saúde</t>
  </si>
  <si>
    <t>Reabilitação da Ponte Hercílio Luz - Serviços Estruturais Complementares</t>
  </si>
  <si>
    <t>Operacionalização da educação básica Grande Florianópilis</t>
  </si>
  <si>
    <t>Manutenção de documentação e informação - FRJ</t>
  </si>
  <si>
    <t>Polícia ostensiva e preservação da ordem pública - PM</t>
  </si>
  <si>
    <t>Atualização do acervo bibliográfico - FRJ</t>
  </si>
  <si>
    <t>Reforma do Fórum de Joaçaba - FRJ</t>
  </si>
  <si>
    <t>Reforma do Fórum de Concórdia - FRJ</t>
  </si>
  <si>
    <t>Reforma do Fórum de Ibirama - FRJ</t>
  </si>
  <si>
    <t>Projetos de engenharia rodoviária - SIE</t>
  </si>
  <si>
    <t>Revitalização da Rodovia SC 445 - Trecho Rodovia BR 101 - Içara - Cricíuma</t>
  </si>
  <si>
    <t>Restauração e aumento da capacidade da Rodovia SC 108</t>
  </si>
  <si>
    <t>Recuperação de pontos críticos da rodovia SC-135</t>
  </si>
  <si>
    <t>Aquisição/Construção do Edifício das Promotorias de Justiça de Camboriú</t>
  </si>
  <si>
    <t>Reforma da Sede Paço da Bocaiúva - MPSC</t>
  </si>
  <si>
    <t>Ampliação da atuação do Estado na Defensoria Pública - FAJ</t>
  </si>
  <si>
    <t>Gestão dos Colégios Militares do Estado</t>
  </si>
  <si>
    <t>Realização de eventos - Desporto educacional</t>
  </si>
  <si>
    <t>Realização de convênios para ações de média e alta complexidade de cirurgias cardíacas</t>
  </si>
  <si>
    <t>001242</t>
  </si>
  <si>
    <t>003207</t>
  </si>
  <si>
    <t>003218</t>
  </si>
  <si>
    <t>003224</t>
  </si>
  <si>
    <t>003320</t>
  </si>
  <si>
    <t>005200</t>
  </si>
  <si>
    <t>005373</t>
  </si>
  <si>
    <t>006359</t>
  </si>
  <si>
    <t>006666</t>
  </si>
  <si>
    <t>006774</t>
  </si>
  <si>
    <t>008523</t>
  </si>
  <si>
    <t>009357</t>
  </si>
  <si>
    <t>010033</t>
  </si>
  <si>
    <t>010937</t>
  </si>
  <si>
    <t>011300</t>
  </si>
  <si>
    <t>011474</t>
  </si>
  <si>
    <t>011635</t>
  </si>
  <si>
    <t>011932</t>
  </si>
  <si>
    <t>012015</t>
  </si>
  <si>
    <t>012354</t>
  </si>
  <si>
    <t>012466</t>
  </si>
  <si>
    <t>012472</t>
  </si>
  <si>
    <t>012506</t>
  </si>
  <si>
    <t>012585</t>
  </si>
  <si>
    <t>012599</t>
  </si>
  <si>
    <t>012623</t>
  </si>
  <si>
    <t>012749</t>
  </si>
  <si>
    <t>012909</t>
  </si>
  <si>
    <t>012910</t>
  </si>
  <si>
    <t>012911</t>
  </si>
  <si>
    <t>012912</t>
  </si>
  <si>
    <t>012913</t>
  </si>
  <si>
    <t>012914</t>
  </si>
  <si>
    <t>012915</t>
  </si>
  <si>
    <t>012916</t>
  </si>
  <si>
    <t>012917</t>
  </si>
  <si>
    <t>012919</t>
  </si>
  <si>
    <t>012920</t>
  </si>
  <si>
    <t>012924</t>
  </si>
  <si>
    <t>012926</t>
  </si>
  <si>
    <t>012927</t>
  </si>
  <si>
    <t>012928</t>
  </si>
  <si>
    <t>012930</t>
  </si>
  <si>
    <t>012932</t>
  </si>
  <si>
    <t>012933</t>
  </si>
  <si>
    <t>012935</t>
  </si>
  <si>
    <t>012939</t>
  </si>
  <si>
    <t>012956</t>
  </si>
  <si>
    <t>012959</t>
  </si>
  <si>
    <t>012960</t>
  </si>
  <si>
    <t>012961</t>
  </si>
  <si>
    <t>012962</t>
  </si>
  <si>
    <t>012964</t>
  </si>
  <si>
    <t>012965</t>
  </si>
  <si>
    <t>012967</t>
  </si>
  <si>
    <t>012968</t>
  </si>
  <si>
    <t>012969</t>
  </si>
  <si>
    <t>012970</t>
  </si>
  <si>
    <t>012971</t>
  </si>
  <si>
    <t>012972</t>
  </si>
  <si>
    <t>012973</t>
  </si>
  <si>
    <t>012975</t>
  </si>
  <si>
    <t>012976</t>
  </si>
  <si>
    <t>012978</t>
  </si>
  <si>
    <t>012984</t>
  </si>
  <si>
    <t>012985</t>
  </si>
  <si>
    <t>012987</t>
  </si>
  <si>
    <t>012988</t>
  </si>
  <si>
    <t>012989</t>
  </si>
  <si>
    <t>012990</t>
  </si>
  <si>
    <t>012991</t>
  </si>
  <si>
    <t>012993</t>
  </si>
  <si>
    <t>012996</t>
  </si>
  <si>
    <t>012997</t>
  </si>
  <si>
    <t>012998</t>
  </si>
  <si>
    <t>013000</t>
  </si>
  <si>
    <t>013001</t>
  </si>
  <si>
    <t>013002</t>
  </si>
  <si>
    <t>013004</t>
  </si>
  <si>
    <t>013006</t>
  </si>
  <si>
    <t>013009</t>
  </si>
  <si>
    <t>013010</t>
  </si>
  <si>
    <t>013011</t>
  </si>
  <si>
    <t>013013</t>
  </si>
  <si>
    <t>013015</t>
  </si>
  <si>
    <t>013017</t>
  </si>
  <si>
    <t>013021</t>
  </si>
  <si>
    <t>013044</t>
  </si>
  <si>
    <t>013045</t>
  </si>
  <si>
    <t>013084</t>
  </si>
  <si>
    <t>013086</t>
  </si>
  <si>
    <t>013087</t>
  </si>
  <si>
    <t>013090</t>
  </si>
  <si>
    <t>013091</t>
  </si>
  <si>
    <t>013096</t>
  </si>
  <si>
    <t>013098</t>
  </si>
  <si>
    <t>013109</t>
  </si>
  <si>
    <t>013115</t>
  </si>
  <si>
    <t>013118</t>
  </si>
  <si>
    <t>013125</t>
  </si>
  <si>
    <t>013128</t>
  </si>
  <si>
    <t>013131</t>
  </si>
  <si>
    <t>013133</t>
  </si>
  <si>
    <t>013138</t>
  </si>
  <si>
    <t>013139</t>
  </si>
  <si>
    <t>013140</t>
  </si>
  <si>
    <t>013142</t>
  </si>
  <si>
    <t>013145</t>
  </si>
  <si>
    <t>013148</t>
  </si>
  <si>
    <t>013160</t>
  </si>
  <si>
    <t>013162</t>
  </si>
  <si>
    <t>013163</t>
  </si>
  <si>
    <t>013165</t>
  </si>
  <si>
    <t>013166</t>
  </si>
  <si>
    <t>013167</t>
  </si>
  <si>
    <t>013170</t>
  </si>
  <si>
    <t>013182</t>
  </si>
  <si>
    <t>013186</t>
  </si>
  <si>
    <t>013195</t>
  </si>
  <si>
    <t>013196</t>
  </si>
  <si>
    <t>013209</t>
  </si>
  <si>
    <t>013224</t>
  </si>
  <si>
    <t>013228</t>
  </si>
  <si>
    <t>013229</t>
  </si>
  <si>
    <t>013230</t>
  </si>
  <si>
    <t>013231</t>
  </si>
  <si>
    <t>013252</t>
  </si>
  <si>
    <t>013253</t>
  </si>
  <si>
    <t>013262</t>
  </si>
  <si>
    <t>013264</t>
  </si>
  <si>
    <t>013266</t>
  </si>
  <si>
    <t>013268</t>
  </si>
  <si>
    <t>013269</t>
  </si>
  <si>
    <t>013270</t>
  </si>
  <si>
    <t>013274</t>
  </si>
  <si>
    <t>013313</t>
  </si>
  <si>
    <t>013314</t>
  </si>
  <si>
    <t>013315</t>
  </si>
  <si>
    <t>013316</t>
  </si>
  <si>
    <t>013317</t>
  </si>
  <si>
    <t>013318</t>
  </si>
  <si>
    <t>013319</t>
  </si>
  <si>
    <t>013320</t>
  </si>
  <si>
    <t>013321</t>
  </si>
  <si>
    <t>013322</t>
  </si>
  <si>
    <t>013323</t>
  </si>
  <si>
    <t>013324</t>
  </si>
  <si>
    <t>013325</t>
  </si>
  <si>
    <t>013326</t>
  </si>
  <si>
    <t>013327</t>
  </si>
  <si>
    <t>013328</t>
  </si>
  <si>
    <t>013329</t>
  </si>
  <si>
    <t>013330</t>
  </si>
  <si>
    <t>013331</t>
  </si>
  <si>
    <t>013332</t>
  </si>
  <si>
    <t>013333</t>
  </si>
  <si>
    <t>013334</t>
  </si>
  <si>
    <t>013335</t>
  </si>
  <si>
    <t>013336</t>
  </si>
  <si>
    <t>013337</t>
  </si>
  <si>
    <t>013338</t>
  </si>
  <si>
    <t>013339</t>
  </si>
  <si>
    <t>013340</t>
  </si>
  <si>
    <t>013341</t>
  </si>
  <si>
    <t>013342</t>
  </si>
  <si>
    <t>013343</t>
  </si>
  <si>
    <t>013344</t>
  </si>
  <si>
    <t>013345</t>
  </si>
  <si>
    <t>013346</t>
  </si>
  <si>
    <t>013347</t>
  </si>
  <si>
    <t>013348</t>
  </si>
  <si>
    <t>013349</t>
  </si>
  <si>
    <t>013350</t>
  </si>
  <si>
    <t>013351</t>
  </si>
  <si>
    <t>013353</t>
  </si>
  <si>
    <t>013354</t>
  </si>
  <si>
    <t>013355</t>
  </si>
  <si>
    <t>013356</t>
  </si>
  <si>
    <t>013357</t>
  </si>
  <si>
    <t>013358</t>
  </si>
  <si>
    <t>013416</t>
  </si>
  <si>
    <t>013488</t>
  </si>
  <si>
    <t>013496</t>
  </si>
  <si>
    <t>013511</t>
  </si>
  <si>
    <t>013603</t>
  </si>
  <si>
    <t>013606</t>
  </si>
  <si>
    <t>013608</t>
  </si>
  <si>
    <t>013609</t>
  </si>
  <si>
    <t>013610</t>
  </si>
  <si>
    <t>013611</t>
  </si>
  <si>
    <t>013612</t>
  </si>
  <si>
    <t>013613</t>
  </si>
  <si>
    <t>013614</t>
  </si>
  <si>
    <t>013615</t>
  </si>
  <si>
    <t>013616</t>
  </si>
  <si>
    <t>013617</t>
  </si>
  <si>
    <t>013618</t>
  </si>
  <si>
    <t>013619</t>
  </si>
  <si>
    <t>013620</t>
  </si>
  <si>
    <t>013621</t>
  </si>
  <si>
    <t>013622</t>
  </si>
  <si>
    <t>013623</t>
  </si>
  <si>
    <t>013625</t>
  </si>
  <si>
    <t>013626</t>
  </si>
  <si>
    <t>013629</t>
  </si>
  <si>
    <t>013633</t>
  </si>
  <si>
    <t>013634</t>
  </si>
  <si>
    <t>013635</t>
  </si>
  <si>
    <t>013636</t>
  </si>
  <si>
    <t>013637</t>
  </si>
  <si>
    <t>013640</t>
  </si>
  <si>
    <t>013641</t>
  </si>
  <si>
    <t>013642</t>
  </si>
  <si>
    <t>013644</t>
  </si>
  <si>
    <t>013646</t>
  </si>
  <si>
    <t>013648</t>
  </si>
  <si>
    <t>013650</t>
  </si>
  <si>
    <t>013652</t>
  </si>
  <si>
    <t>013653</t>
  </si>
  <si>
    <t>013655</t>
  </si>
  <si>
    <t>013656</t>
  </si>
  <si>
    <t>013658</t>
  </si>
  <si>
    <t>013659</t>
  </si>
  <si>
    <t>013661</t>
  </si>
  <si>
    <t>013663</t>
  </si>
  <si>
    <t>013665</t>
  </si>
  <si>
    <t>013668</t>
  </si>
  <si>
    <t>013673</t>
  </si>
  <si>
    <t>013674</t>
  </si>
  <si>
    <t>013676</t>
  </si>
  <si>
    <t>013677</t>
  </si>
  <si>
    <t>013679</t>
  </si>
  <si>
    <t>013681</t>
  </si>
  <si>
    <t>013682</t>
  </si>
  <si>
    <t>013684</t>
  </si>
  <si>
    <t>013685</t>
  </si>
  <si>
    <t>013686</t>
  </si>
  <si>
    <t>013687</t>
  </si>
  <si>
    <t>013688</t>
  </si>
  <si>
    <t>013689</t>
  </si>
  <si>
    <t>013690</t>
  </si>
  <si>
    <t>013692</t>
  </si>
  <si>
    <t>013693</t>
  </si>
  <si>
    <t>013695</t>
  </si>
  <si>
    <t>013696</t>
  </si>
  <si>
    <t>013697</t>
  </si>
  <si>
    <t>013698</t>
  </si>
  <si>
    <t>013699</t>
  </si>
  <si>
    <t>013700</t>
  </si>
  <si>
    <t>013702</t>
  </si>
  <si>
    <t>013703</t>
  </si>
  <si>
    <t>013705</t>
  </si>
  <si>
    <t>013706</t>
  </si>
  <si>
    <t>013707</t>
  </si>
  <si>
    <t>013709</t>
  </si>
  <si>
    <t>013711</t>
  </si>
  <si>
    <t>013712</t>
  </si>
  <si>
    <t>013713</t>
  </si>
  <si>
    <t>013715</t>
  </si>
  <si>
    <t>013718</t>
  </si>
  <si>
    <t>013719</t>
  </si>
  <si>
    <t>013720</t>
  </si>
  <si>
    <t>013722</t>
  </si>
  <si>
    <t>013723</t>
  </si>
  <si>
    <t>013724</t>
  </si>
  <si>
    <t>013725</t>
  </si>
  <si>
    <t>013726</t>
  </si>
  <si>
    <t>013727</t>
  </si>
  <si>
    <t>013729</t>
  </si>
  <si>
    <t>013731</t>
  </si>
  <si>
    <t>013733</t>
  </si>
  <si>
    <t>013734</t>
  </si>
  <si>
    <t>013736</t>
  </si>
  <si>
    <t>013739</t>
  </si>
  <si>
    <t>013743</t>
  </si>
  <si>
    <t>013744</t>
  </si>
  <si>
    <t>013746</t>
  </si>
  <si>
    <t>013747</t>
  </si>
  <si>
    <t>013748</t>
  </si>
  <si>
    <t>013751</t>
  </si>
  <si>
    <t>013756</t>
  </si>
  <si>
    <t>013758</t>
  </si>
  <si>
    <t>013759</t>
  </si>
  <si>
    <t>013761</t>
  </si>
  <si>
    <t>013762</t>
  </si>
  <si>
    <t>013765</t>
  </si>
  <si>
    <t>013766</t>
  </si>
  <si>
    <t>013767</t>
  </si>
  <si>
    <t>013768</t>
  </si>
  <si>
    <t>013769</t>
  </si>
  <si>
    <t>013770</t>
  </si>
  <si>
    <t>013771</t>
  </si>
  <si>
    <t>013772</t>
  </si>
  <si>
    <t>013774</t>
  </si>
  <si>
    <t>013775</t>
  </si>
  <si>
    <t>013776</t>
  </si>
  <si>
    <t>013778</t>
  </si>
  <si>
    <t>013779</t>
  </si>
  <si>
    <t>013780</t>
  </si>
  <si>
    <t>013781</t>
  </si>
  <si>
    <t>013782</t>
  </si>
  <si>
    <t>013783</t>
  </si>
  <si>
    <t>013784</t>
  </si>
  <si>
    <t>013786</t>
  </si>
  <si>
    <t>013787</t>
  </si>
  <si>
    <t>013788</t>
  </si>
  <si>
    <t>013791</t>
  </si>
  <si>
    <t>013792</t>
  </si>
  <si>
    <t>013793</t>
  </si>
  <si>
    <t>013795</t>
  </si>
  <si>
    <t>013796</t>
  </si>
  <si>
    <t>013801</t>
  </si>
  <si>
    <t>013808</t>
  </si>
  <si>
    <t>013810</t>
  </si>
  <si>
    <t>013813</t>
  </si>
  <si>
    <t>013816</t>
  </si>
  <si>
    <t>013818</t>
  </si>
  <si>
    <t>013819</t>
  </si>
  <si>
    <t>013820</t>
  </si>
  <si>
    <t>013821</t>
  </si>
  <si>
    <t>013822</t>
  </si>
  <si>
    <t>013823</t>
  </si>
  <si>
    <t>013824</t>
  </si>
  <si>
    <t>013825</t>
  </si>
  <si>
    <t>013826</t>
  </si>
  <si>
    <t>013827</t>
  </si>
  <si>
    <t>013828</t>
  </si>
  <si>
    <t>013831</t>
  </si>
  <si>
    <t>013832</t>
  </si>
  <si>
    <t>013833</t>
  </si>
  <si>
    <t>013834</t>
  </si>
  <si>
    <t>013835</t>
  </si>
  <si>
    <t>013837</t>
  </si>
  <si>
    <t>013839</t>
  </si>
  <si>
    <t>013841</t>
  </si>
  <si>
    <t>013842</t>
  </si>
  <si>
    <t>013843</t>
  </si>
  <si>
    <t>013844</t>
  </si>
  <si>
    <t>013845</t>
  </si>
  <si>
    <t>013846</t>
  </si>
  <si>
    <t>013847</t>
  </si>
  <si>
    <t>013849</t>
  </si>
  <si>
    <t>013850</t>
  </si>
  <si>
    <t>013852</t>
  </si>
  <si>
    <t>013853</t>
  </si>
  <si>
    <t>013854</t>
  </si>
  <si>
    <t>013855</t>
  </si>
  <si>
    <t>013856</t>
  </si>
  <si>
    <t>013857</t>
  </si>
  <si>
    <t>013858</t>
  </si>
  <si>
    <t>013859</t>
  </si>
  <si>
    <t>013861</t>
  </si>
  <si>
    <t>013862</t>
  </si>
  <si>
    <t>013865</t>
  </si>
  <si>
    <t>013870</t>
  </si>
  <si>
    <t>013877</t>
  </si>
  <si>
    <t>013878</t>
  </si>
  <si>
    <t>013884</t>
  </si>
  <si>
    <t>013885</t>
  </si>
  <si>
    <t>013886</t>
  </si>
  <si>
    <t>013887</t>
  </si>
  <si>
    <t>013889</t>
  </si>
  <si>
    <t>013890</t>
  </si>
  <si>
    <t>013891</t>
  </si>
  <si>
    <t>013892</t>
  </si>
  <si>
    <t>013893</t>
  </si>
  <si>
    <t>013894</t>
  </si>
  <si>
    <t>013897</t>
  </si>
  <si>
    <t>013898</t>
  </si>
  <si>
    <t>013899</t>
  </si>
  <si>
    <t>013900</t>
  </si>
  <si>
    <t>013901</t>
  </si>
  <si>
    <t>013902</t>
  </si>
  <si>
    <t>013905</t>
  </si>
  <si>
    <t>013906</t>
  </si>
  <si>
    <t>013908</t>
  </si>
  <si>
    <t>013913</t>
  </si>
  <si>
    <t>013932</t>
  </si>
  <si>
    <t>013933</t>
  </si>
  <si>
    <t>013934</t>
  </si>
  <si>
    <t>013936</t>
  </si>
  <si>
    <t>013937</t>
  </si>
  <si>
    <t>013938</t>
  </si>
  <si>
    <t>013941</t>
  </si>
  <si>
    <t>013942</t>
  </si>
  <si>
    <t>013944</t>
  </si>
  <si>
    <t>013945</t>
  </si>
  <si>
    <t>013947</t>
  </si>
  <si>
    <t>013949</t>
  </si>
  <si>
    <t>013953</t>
  </si>
  <si>
    <t>013954</t>
  </si>
  <si>
    <t>013955</t>
  </si>
  <si>
    <t>013956</t>
  </si>
  <si>
    <t>013958</t>
  </si>
  <si>
    <t>013959</t>
  </si>
  <si>
    <t>013962</t>
  </si>
  <si>
    <t>013965</t>
  </si>
  <si>
    <t>013966</t>
  </si>
  <si>
    <t>013967</t>
  </si>
  <si>
    <t>013970</t>
  </si>
  <si>
    <t>014019</t>
  </si>
  <si>
    <t>014021</t>
  </si>
  <si>
    <t>014029</t>
  </si>
  <si>
    <t>014033</t>
  </si>
  <si>
    <t>014036</t>
  </si>
  <si>
    <t>014037</t>
  </si>
  <si>
    <t>014039</t>
  </si>
  <si>
    <t>014040</t>
  </si>
  <si>
    <t>014041</t>
  </si>
  <si>
    <t>014042</t>
  </si>
  <si>
    <t>014044</t>
  </si>
  <si>
    <t>014047</t>
  </si>
  <si>
    <t>014048</t>
  </si>
  <si>
    <t>014051</t>
  </si>
  <si>
    <t>014054</t>
  </si>
  <si>
    <t>014056</t>
  </si>
  <si>
    <t>014061</t>
  </si>
  <si>
    <t>014065</t>
  </si>
  <si>
    <t>014066</t>
  </si>
  <si>
    <t>014073</t>
  </si>
  <si>
    <t>014076</t>
  </si>
  <si>
    <t>014077</t>
  </si>
  <si>
    <t>014079</t>
  </si>
  <si>
    <t>014081</t>
  </si>
  <si>
    <t>014083</t>
  </si>
  <si>
    <t>014085</t>
  </si>
  <si>
    <t>014086</t>
  </si>
  <si>
    <t>014087</t>
  </si>
  <si>
    <t>014088</t>
  </si>
  <si>
    <t>014089</t>
  </si>
  <si>
    <t>014090</t>
  </si>
  <si>
    <t>014091</t>
  </si>
  <si>
    <t>014092</t>
  </si>
  <si>
    <t>014093</t>
  </si>
  <si>
    <t>014094</t>
  </si>
  <si>
    <t>014095</t>
  </si>
  <si>
    <t>014100</t>
  </si>
  <si>
    <t>014101</t>
  </si>
  <si>
    <t>014102</t>
  </si>
  <si>
    <t>014103</t>
  </si>
  <si>
    <t>014104</t>
  </si>
  <si>
    <t>014105</t>
  </si>
  <si>
    <t>014107</t>
  </si>
  <si>
    <t>014109</t>
  </si>
  <si>
    <t>014118</t>
  </si>
  <si>
    <t>014119</t>
  </si>
  <si>
    <t>014120</t>
  </si>
  <si>
    <t>014121</t>
  </si>
  <si>
    <t>014122</t>
  </si>
  <si>
    <t>014124</t>
  </si>
  <si>
    <t>014127</t>
  </si>
  <si>
    <t>014131</t>
  </si>
  <si>
    <t>014147</t>
  </si>
  <si>
    <t>014148</t>
  </si>
  <si>
    <t>014149</t>
  </si>
  <si>
    <t>014150</t>
  </si>
  <si>
    <t>014157</t>
  </si>
  <si>
    <t>014161</t>
  </si>
  <si>
    <t>014162</t>
  </si>
  <si>
    <t>014164</t>
  </si>
  <si>
    <t>014165</t>
  </si>
  <si>
    <t>014166</t>
  </si>
  <si>
    <t>014168</t>
  </si>
  <si>
    <t>014171</t>
  </si>
  <si>
    <t>014178</t>
  </si>
  <si>
    <t>014200</t>
  </si>
  <si>
    <t>014201</t>
  </si>
  <si>
    <t>014203</t>
  </si>
  <si>
    <t>014204</t>
  </si>
  <si>
    <t>014206</t>
  </si>
  <si>
    <t>014207</t>
  </si>
  <si>
    <t>014208</t>
  </si>
  <si>
    <t>014209</t>
  </si>
  <si>
    <t>014210</t>
  </si>
  <si>
    <t>014211</t>
  </si>
  <si>
    <t>014212</t>
  </si>
  <si>
    <t>014213</t>
  </si>
  <si>
    <t>014214</t>
  </si>
  <si>
    <t>014215</t>
  </si>
  <si>
    <t>014216</t>
  </si>
  <si>
    <t>014217</t>
  </si>
  <si>
    <t>014218</t>
  </si>
  <si>
    <t>014219</t>
  </si>
  <si>
    <t>014220</t>
  </si>
  <si>
    <t>014221</t>
  </si>
  <si>
    <t>014222</t>
  </si>
  <si>
    <t>014223</t>
  </si>
  <si>
    <t>014224</t>
  </si>
  <si>
    <t>014225</t>
  </si>
  <si>
    <t>014226</t>
  </si>
  <si>
    <t>014227</t>
  </si>
  <si>
    <t>014228</t>
  </si>
  <si>
    <t>014229</t>
  </si>
  <si>
    <t>014230</t>
  </si>
  <si>
    <t>014231</t>
  </si>
  <si>
    <t>014232</t>
  </si>
  <si>
    <t>014237</t>
  </si>
  <si>
    <t>014238</t>
  </si>
  <si>
    <t>014240</t>
  </si>
  <si>
    <t>014241</t>
  </si>
  <si>
    <t>014242</t>
  </si>
  <si>
    <t>014244</t>
  </si>
  <si>
    <t>014245</t>
  </si>
  <si>
    <t>014246</t>
  </si>
  <si>
    <t>014247</t>
  </si>
  <si>
    <t>014248</t>
  </si>
  <si>
    <t>014249</t>
  </si>
  <si>
    <t>014251</t>
  </si>
  <si>
    <t>014252</t>
  </si>
  <si>
    <t>014253</t>
  </si>
  <si>
    <t>014254</t>
  </si>
  <si>
    <t>014263</t>
  </si>
  <si>
    <t>014264</t>
  </si>
  <si>
    <t>014267</t>
  </si>
  <si>
    <t>Total Geral</t>
  </si>
  <si>
    <t>Recuperação e/ou substituição de Obras de Arte Correntes e Obras de Arte Especiais - DEINF</t>
  </si>
  <si>
    <t>Medidas de compensação ambiental decorrentes da construção de obras hidráulicas - DEINFRA</t>
  </si>
  <si>
    <t>Construção e adequação de postos da Polícia Militar Rodoviária</t>
  </si>
  <si>
    <t xml:space="preserve">Elaboração de planos diretores, desenvolvimento institucional e sist de planej rodoviário </t>
  </si>
  <si>
    <t xml:space="preserve">Construção de barragens e obras hidráulicas para controle de cheias, irrigação e captação </t>
  </si>
  <si>
    <t xml:space="preserve">Dragagem, desassoreamento, recuperação e proteção margens rios, córregos, canais e lagoas </t>
  </si>
  <si>
    <t xml:space="preserve">AP - Pavimentação da SC-477, trecho Papanduva - entr. SC-114 - Itaió - entr. SC-112 - Dr. </t>
  </si>
  <si>
    <t>Pavimentação da SC-467, trecho Jaborá - entr SC-150 (p/ Ouro) /ct ac Jaborá /ac Sta Helena</t>
  </si>
  <si>
    <t>AP - Pavimentação da SC-108, trecho Jacinto Machado - Praia Grande</t>
  </si>
  <si>
    <t>Pavimentação da SC-290, trecho Praia Grande - Divisa SC/RS</t>
  </si>
  <si>
    <t>Auxílio especial a ex-combatentes e/ou pensionistas da 2a. Guerra Mundial</t>
  </si>
  <si>
    <t>Reabilitação/aumento de capacidade/melhorias/superv Rod SC-400/401/402/403/404/405 e 406 e</t>
  </si>
  <si>
    <t>AP - Reabilitação/aumento de capacidade da SC-418, trecho São Bento do Sul - Fragosos - Di</t>
  </si>
  <si>
    <t>Capacitação de Recursos Humanos</t>
  </si>
  <si>
    <t>Reabilit/aum capac da SC-135/453, trecho Videira - Tangará - Ibicaré - Luzerna - Joaçaba -</t>
  </si>
  <si>
    <t>Realizar estudos, pesquisas, campanhas educativas e capacitações - FIA</t>
  </si>
  <si>
    <t>AP - Reabilitação/aum cap SC-283, tr BR-153 -Concórdia- Seara-Chapecó - S Carlos - Palmito</t>
  </si>
  <si>
    <t>Capacitação continuada dos atores da Política de Assistência Social</t>
  </si>
  <si>
    <t>Assistência técnica e extensão rural e pesqueira - EPAGRI</t>
  </si>
  <si>
    <t>Capacitação de beneficiários do Meio Rural e Pesqueiro - EPAGRI</t>
  </si>
  <si>
    <t>AP - Reabilitação da SC-114, trecho BR-116 - Itaiópolis - SC-477</t>
  </si>
  <si>
    <t>Ações de proteção social especial de alta complexidade</t>
  </si>
  <si>
    <t>Reabilitação/aumento de capac da SC-370/108, trecho BR-101 - Gravatal - Braço do Norte - S</t>
  </si>
  <si>
    <t>Reabilitação/Contenção Encostas SC-390, tr Orleans - Lauro Müller - Alto Serra Rio do Rast</t>
  </si>
  <si>
    <t>AP - Reabilitação da SC-477, trecho Canoinhas - Major Vieira - BR-116</t>
  </si>
  <si>
    <t>Manutenção e modernização dos serviços de tecnologia da informação e comunicação - FMPIO -</t>
  </si>
  <si>
    <t>Assistência Médico-hospitalar: Santa Catarina Saúde - FPS - SEA</t>
  </si>
  <si>
    <t>Manutenção e modernização dos serviços de tecnologia da informação e comunicação - SAN</t>
  </si>
  <si>
    <t>Manutenção e modernização dos serviços de tecnologia da informação e comunicação - FESPORT</t>
  </si>
  <si>
    <t>Pagamento de subsídio para travessia hidroviária de trabalhadores e estudantes Itajaí e Na</t>
  </si>
  <si>
    <t>Capacitação profissional dos agentes públicos - SIE</t>
  </si>
  <si>
    <t>AP - Construção de sede própria - GERSA - ADR - Xanxerê</t>
  </si>
  <si>
    <t>Construção do Fórum da comarca de Rio do Oeste - FRJ</t>
  </si>
  <si>
    <t>Reforma do Fórum da comarca de Blumenau - Sede - FRJ</t>
  </si>
  <si>
    <t>Construção do Fórum da comarca de Navegantes - FRJ</t>
  </si>
  <si>
    <t>Construção do Fórum da comarca de São José do Cedro - FRJ</t>
  </si>
  <si>
    <t>Reforma do Fórum da comarca de Brusque - FRJ</t>
  </si>
  <si>
    <t>Construção do Fórum da comarca de Rio Negrinho - FRJ</t>
  </si>
  <si>
    <t>Reforma do complexo do Tribunal de Justiça - FRJ</t>
  </si>
  <si>
    <t>Construção do Fórum da comarca de Garuva - FRJ</t>
  </si>
  <si>
    <t>Construção do Fórum da comarca de Garopaba - FRJ</t>
  </si>
  <si>
    <t>Reforma do Fórum da comarca de Balneário Camboriú - Sede - FRJ</t>
  </si>
  <si>
    <t>Construção do Fórum da comarca de Campos Novos - FRJ</t>
  </si>
  <si>
    <t>Construção do Fórum da comarca de Canoinhas - FRJ</t>
  </si>
  <si>
    <t>Construção do Fórum da comarca de Curitibanos - FRJ</t>
  </si>
  <si>
    <t>Reforma do Fórum da comarca de Itajaí - Sede - FRJ</t>
  </si>
  <si>
    <t>Construção do Fórum da comarca de Rio do Sul - FRJ</t>
  </si>
  <si>
    <t>Capacitação e aperfeiçoamento - SIDEJUD</t>
  </si>
  <si>
    <t>Garantia da prestação de serviços extrajudiciais - FRJ - SELO</t>
  </si>
  <si>
    <t>Manutenção e modernização dos serviços de tecnologia da informação e comunicação - FUNJURE</t>
  </si>
  <si>
    <t>Reforma do Fórum da comarca de Joinville - Sede - FRJ</t>
  </si>
  <si>
    <t>Melhorias terminais de integração, medidas moderad tráfego e Museu Transp - SITC Joinville</t>
  </si>
  <si>
    <t>Manutenção e modernização dos serviços de tecnologia da informação e comunicação - FPS - S</t>
  </si>
  <si>
    <t>Reforma do Fórum da comarca de Campo Erê - FRJ</t>
  </si>
  <si>
    <t>Reforma do Fórum da comarca de Chapecó - FRJ</t>
  </si>
  <si>
    <t>Construção do Fórum da comarca de São João Batista - FRJ</t>
  </si>
  <si>
    <t>Reforma do Fórum da comarca de Taió - FRJ</t>
  </si>
  <si>
    <t>Reforma do Fórum da comarca da Capital - Sede - FRJ</t>
  </si>
  <si>
    <t>Reforma do Fórum da comarca de Lauro Müller - FRJ</t>
  </si>
  <si>
    <t>Construção do Fórum da comarca de Araquari - FRJ</t>
  </si>
  <si>
    <t>Gestão de Sistemas Judiciais - FRJ</t>
  </si>
  <si>
    <t>Atendimento social, psicológico, jurídico, pedagógico e saúde ao sistema prisional e socio</t>
  </si>
  <si>
    <t>Profissionalização e reintegração social do apenado do complexo penit de São Pedro de Alcâ</t>
  </si>
  <si>
    <t>Capacitação profissional dos agentes públicos - ENA</t>
  </si>
  <si>
    <t>Manutenção e modernização dos serviços de tecnologia da informação e comunicação - ENA</t>
  </si>
  <si>
    <t>Realização de exames e ensaios de interesse da saúde pública pelo laboratório central (LAC</t>
  </si>
  <si>
    <t>Subvenção ao juro de financiamento para construção e ampliação de armazenagem no meio rura</t>
  </si>
  <si>
    <t>Apoio financeiro a projetos de melhoria de sistemas de produção - FDR</t>
  </si>
  <si>
    <t>Concessão de subvenção aos juros de financiamentos para investimentos nas propriedades rur</t>
  </si>
  <si>
    <t>Manutenção das atividades do Conselho Estadual de Saúde.</t>
  </si>
  <si>
    <t xml:space="preserve">Fomentar o desenvolvimento de produtos/processos inovativos por empresa e instituições de </t>
  </si>
  <si>
    <t>Incentivo financeiro aos municípios contemplados programa catarinense de inclusão social (</t>
  </si>
  <si>
    <t>AP - Construção, ampliação ou reforma de unidades escolares - rede física - educação básic</t>
  </si>
  <si>
    <t>Divulgação do potencial turístico de Santa Catarina em eventos em âmbito regional, estadua</t>
  </si>
  <si>
    <t>Preparação de profissionais p/ apresentar destino turístico SC nos mercados nacional e int</t>
  </si>
  <si>
    <t>Construção do Fórum da comarca de Herval do Oeste - FRJ</t>
  </si>
  <si>
    <t>Construção do Fórum da comarca de Sombrio - FRJ</t>
  </si>
  <si>
    <t>Construção do Fórum da comarca de Campo Belo do Sul - FRJ</t>
  </si>
  <si>
    <t>Construção do Fórum da comarca de Capivari de Baixo - FRJ</t>
  </si>
  <si>
    <t>Construção do Fórum da comarca de São Lourenço do Oeste - FRJ</t>
  </si>
  <si>
    <t>Construção do Fórum da comarca da Imbituba - FRJ</t>
  </si>
  <si>
    <t>Reforma do Fórum da comarca de Santa Rosa do Sul - FRJ</t>
  </si>
  <si>
    <t>Construção do Fórum da comarca de Itajaí - FRJ</t>
  </si>
  <si>
    <t>Reforma do Fórum da comarca de Tubarão - FRJ</t>
  </si>
  <si>
    <t>Ampliação do Fórum da comarca de Balneário Camboriú - Sede - FRJ</t>
  </si>
  <si>
    <t>Ampliação do Fórum da comarca de Campo Erê - FRJ</t>
  </si>
  <si>
    <t>Reforma do Fórum da comarca de São José - FRJ</t>
  </si>
  <si>
    <t>Construção, reformas e ampliações de instalações físicas - PM</t>
  </si>
  <si>
    <t>Construção e ampliação de instalações físicas - PC</t>
  </si>
  <si>
    <t>Reforma e ou ampliação de instalações físicas - SSP</t>
  </si>
  <si>
    <t>Aquisição, atualização e manutenção dos Sistemas de Inteligência em Proteção e Defesa Civi</t>
  </si>
  <si>
    <t>Ações para implementar a Política Nacional de Alimentação e Nutrição</t>
  </si>
  <si>
    <t>Construção do Fórum da comarca de Timbó - FRJ</t>
  </si>
  <si>
    <t xml:space="preserve">AP - Estruturação dos hospitais para atendimento na média e alta complexidade em Dionísio </t>
  </si>
  <si>
    <t>AP - Implantação de polo de atendimento hospitalar na região de Taió</t>
  </si>
  <si>
    <t>AP -Implantação ou adaptação de centro de referência atendimento/diagnóstico/terapia - ADR</t>
  </si>
  <si>
    <t>AP - Manter convênio para adequação da atenção da média e alta complexidade - ADR - Mafra</t>
  </si>
  <si>
    <t>AP - Manutenção da UTI do hospital São José - ADR - Maravilha</t>
  </si>
  <si>
    <t>AP - Reforma, ampliação e aquisição de equipamentos para o Hospital São Bernardo em Quilom</t>
  </si>
  <si>
    <t>AP - Reforma e adequação das estruturas hospitalares existentes - ADR - Videira</t>
  </si>
  <si>
    <t>Reabilitação da SC-135, trecho Caçador - Rio das Antas - Videira</t>
  </si>
  <si>
    <t>AP - Apoio financeiro aos hospitais dos municípios da região - ADR - Jaraguá do Sul</t>
  </si>
  <si>
    <t>AP - Aquisição de equipamentos para especialidades de alta complexidade - ADR - São Miguel</t>
  </si>
  <si>
    <t>AP - Ampliação do Hospital Pequeno Anjo - ADR - Itajaí</t>
  </si>
  <si>
    <t>AP - Incentivo hospitalar ao Hospital Ruth Cardoso - ADR - Itajaí</t>
  </si>
  <si>
    <t>AP - Construção de clínica de reabilitação para dependentes químicos - ADR - Criciúma</t>
  </si>
  <si>
    <t>AP - Construção do hospital regional de Caçador</t>
  </si>
  <si>
    <t>AP - Atendimento hospitalar de média e alta complexidade na região de Timbó</t>
  </si>
  <si>
    <t>AP - Construção de centro de oncologia e pediatria no hospital infantil SC - ADR Criciúma</t>
  </si>
  <si>
    <t>Captação, armazenagem e uso da água na agricultura - FDR</t>
  </si>
  <si>
    <t>Reforma do Fórum da comarca de Itaiópolis - FRJ</t>
  </si>
  <si>
    <t>Reforma do Fórum da comarca de Lages - FRJ</t>
  </si>
  <si>
    <t>Reabilitação/aumento capacidade SC-412, trecho BR-101 - Ilhota - Gaspar e contorno de Ilho</t>
  </si>
  <si>
    <t>Tratamento de pontos críticos e passivos ambientais nas rodovias - BID-VI</t>
  </si>
  <si>
    <t>Supervisão regional e inspeção ambiental de obras de infraestrutura, incl sistemas de conc</t>
  </si>
  <si>
    <t>Reforma do Fórum da comarca de Fraiburgo - FRJ</t>
  </si>
  <si>
    <t>Reforma do Fórum da comarca de Laguna - FRJ</t>
  </si>
  <si>
    <t>Reforma do Fórum da comarca de Seara - FRJ</t>
  </si>
  <si>
    <t>Reforma do complexo do Almoxarifado Central e Gráfica - FRJ</t>
  </si>
  <si>
    <t>Manutenção predial - FRJ</t>
  </si>
  <si>
    <t>Implementação e consolidação das políticas do Sistema Nacional de Segurança Alimentar e Nu</t>
  </si>
  <si>
    <t>AP - Reforma e ampliação do Hospital Waldomiro Colautti em Ibirama</t>
  </si>
  <si>
    <t>AP - Construção do presídio regional de Araranguá</t>
  </si>
  <si>
    <t>Construção do presídio feminino de Tubarão</t>
  </si>
  <si>
    <t>AP - Ampliação e readequação da Maternidade Catarina Kuss - ADR - Mafra</t>
  </si>
  <si>
    <t>Expansão da estrutura judiciária - FRJ</t>
  </si>
  <si>
    <t>Expansão da estrutura judiciária - SIDEJUD</t>
  </si>
  <si>
    <t>Readequação do Hospital de Araranguá</t>
  </si>
  <si>
    <t>AP - Pavim SC-390, tr BR-116 (p Lages) - São Jorge, acesso Bodegão (p Usina Pai-Querê/ Cox</t>
  </si>
  <si>
    <t>Aquisição de mobiliário e equipamentos para as unidades de assistência social - FECEP</t>
  </si>
  <si>
    <t>Construção de centros dia para idosos - FECEP</t>
  </si>
  <si>
    <t>Construção e ampliação das instalações físicas e equipamentos para atendimento aos direito</t>
  </si>
  <si>
    <t>Construção, reforma e ampliação de Centros de Referência de Assistência Social - CRAS - FE</t>
  </si>
  <si>
    <t>Construção de centro de referência especializado de assistência social - CREAS - FECEP</t>
  </si>
  <si>
    <t xml:space="preserve">Manutenção e modernização dos serviços de tecnologia da informação e comunicação - FUNPAT </t>
  </si>
  <si>
    <t>AP - Implantação de UTI neonatal - ADR - Joaçaba</t>
  </si>
  <si>
    <t>Reforma do Fórum da comarca de Ponte Serrada - FRJ</t>
  </si>
  <si>
    <t>Reforma do Fórum da comarca de Palmitos - FRJ</t>
  </si>
  <si>
    <t>Reforma do Fórum da comarca de Presidente Getúlio - FRJ</t>
  </si>
  <si>
    <t>Reforma do Fórum da comarca de Tijucas - FRJ</t>
  </si>
  <si>
    <t>Reforma do Fórum da comarca de Mondaí - FRJ</t>
  </si>
  <si>
    <t>Reforma do Fórum da comarca de Itapoá - FRJ</t>
  </si>
  <si>
    <t>Construção do Fórum da comarca de Abelardo Luz - FRJ</t>
  </si>
  <si>
    <t>Construção do Fórum da comarca de Presidente Getúlio - FRJ</t>
  </si>
  <si>
    <t>Reforma do Fórum da comarca de Criciúma - FRJ</t>
  </si>
  <si>
    <t>Construção do Fórum da comarca da Capital - Fórum do Norte da Ilha - FRJ</t>
  </si>
  <si>
    <t>Construção do Fórum da comarca de Urussanga - FRJ</t>
  </si>
  <si>
    <t>Ampliação do Fórum da comarca de Blumenau - Sede - FRJ</t>
  </si>
  <si>
    <t>Reforma do Fórum da comarca da Capital - Fórum Eduardo Luz - FRJ</t>
  </si>
  <si>
    <t>Manutenção predial - SIDEJUD</t>
  </si>
  <si>
    <t>Capacitação profissional dos agentes públicos - PGTC</t>
  </si>
  <si>
    <t>Administração extraquadro e serviços terceirizados - TJ</t>
  </si>
  <si>
    <t>Melhoramentos e restauração da BR-280, trecho entrocamento SC-413</t>
  </si>
  <si>
    <t>Administração e Modernização do Arquivo Público e da Imprensa Oficial - FMPIO - SEA</t>
  </si>
  <si>
    <t>Administração e manutenção dos serviços para os Centros de Atenção ao Segurado - CAS - FPS</t>
  </si>
  <si>
    <t>Capacitação profissional dos agentes públicos - CIDASC</t>
  </si>
  <si>
    <t>Apoio a projetos de Desenvolvimento Econômico, estimulo para eficiência produtiva do Estad</t>
  </si>
  <si>
    <t>Capacitação profissional dos agentes públicos - COHAB</t>
  </si>
  <si>
    <t>Pensões extra judiciais e servidores municipais - Fundo Financeiro</t>
  </si>
  <si>
    <t>Procedimentos de Polícia Judiciária - PC</t>
  </si>
  <si>
    <t>Renovação de equipamentos e frota - PC</t>
  </si>
  <si>
    <t>Segurança e mobilidade no trânsito urbano - PM</t>
  </si>
  <si>
    <t>Gestão das atividades aéreas - BM</t>
  </si>
  <si>
    <t>Aquisição de equipamentos e serviços - SSP</t>
  </si>
  <si>
    <t>Aquisição de equipamentos e serviços - PM</t>
  </si>
  <si>
    <t>Articulação institucional com as Agências de Desenvolvimento Regional</t>
  </si>
  <si>
    <t>Estratégia Governamental para o Desenvolvimento e Integração da Região da Faixa de Frontei</t>
  </si>
  <si>
    <t>Aquisição de equipamentos e mobiliário para unidades assistenciais da Secretaria de Estado</t>
  </si>
  <si>
    <t>AP - Implementar a rede de atendimento hospitalar do extremo oeste emItapiranga</t>
  </si>
  <si>
    <t>AP - Implantação de UTI neonatal - ADR - São Miguel do Oeste</t>
  </si>
  <si>
    <t>AP - Reformar, equipar e ampliar o Hospital da Fundação - ADR - São Lourenço do Oeste</t>
  </si>
  <si>
    <t>AP - Incentivos financeiros para municípios - ADR - São Lourenço do Oeste</t>
  </si>
  <si>
    <t>AP - Aquisição de veículo, reforma e ampliação das unidades de saúde em Quilombo</t>
  </si>
  <si>
    <t>AP - Fortalecimento dos hospitais filantrópicos da região - ADR - Maravilha</t>
  </si>
  <si>
    <t>AP - Fortalecimento dos hospitais da região de Palmitos</t>
  </si>
  <si>
    <t>AP - Construção de Policlínica - ADR - Xanxerê</t>
  </si>
  <si>
    <t>AP - Aquisição e manutenção de UTI móvel - ADR - Concórdia</t>
  </si>
  <si>
    <t>AP - Construção e manutenção de clínica de especialidades - ADR - Concórdia</t>
  </si>
  <si>
    <t>AP - Aquisição de ambulância para suporte aos municípios da região de Seara</t>
  </si>
  <si>
    <t>AP - Construção de centro de reabilitação física, auditiva e ostomizados - ADR - Joaçaba</t>
  </si>
  <si>
    <t>AP - Construção de unidade de tratamento oncológico em Caçador</t>
  </si>
  <si>
    <t>AP - Implantação de Policlínica e centro de reabilitação - ADR - Videira</t>
  </si>
  <si>
    <t>AP - Construção, ampliação, reforma e aquisição de equip para hospitais da região - ADR Ca</t>
  </si>
  <si>
    <t>AP - Construção de Policlínica - ADR - Lages</t>
  </si>
  <si>
    <t>AP - Construção de Policlínica em São Joaquim</t>
  </si>
  <si>
    <t>AP - Construção de Policlínica - ADR - Rio do Sul</t>
  </si>
  <si>
    <t>AP - Construção de Policlínica - ADR - Tubarão</t>
  </si>
  <si>
    <t>AP - Aumento de leitos de UTI adulto e neonatal - ADR - Itajaí</t>
  </si>
  <si>
    <t>AP - Aumento de leitos nos hospitais - ADR - Itajaí</t>
  </si>
  <si>
    <t xml:space="preserve">AP - Incentivos financeiros para custeio da atenção básica e assistência hospitalar - ADR </t>
  </si>
  <si>
    <t>AP - Incentivos financeiros para custeio do Hospital Beatriz Ramos</t>
  </si>
  <si>
    <t>AP - Credenciamento de leitos hospitalares na região de Timbó</t>
  </si>
  <si>
    <t>AP - Readequação dos serviços prestados pelo SAMU na região de Timbó</t>
  </si>
  <si>
    <t>AP - Conclusão da reforma do Hospital e Maternidade Maria Auxiliadora</t>
  </si>
  <si>
    <t>AP - Incentivos financeiros para custeio do Hospital Bom Jesus em Ituporanga</t>
  </si>
  <si>
    <t>AP - Aquisição de equipamentos para hospitais da região - ADR - Rio do Sul</t>
  </si>
  <si>
    <t>AP - Incentivos financeiros para manutenção e investimentos nos hospitais da região de Tai</t>
  </si>
  <si>
    <t>AP - Incentivos financeiros para custeio e manutenção do Hospital Regional - ADR - Curitib</t>
  </si>
  <si>
    <t>AP - Construção do centro cirúrgico do Hospital Santa Cruz em Canoinhas</t>
  </si>
  <si>
    <t>AP - Construção, ampliação e aquisição equipamentos Unidades Básicas de Saúde na região de</t>
  </si>
  <si>
    <t>AP - Ampliação das atividades do HEMOSC - ADR - Canoinhas</t>
  </si>
  <si>
    <t>AP - Construção de hospital materno e infantil - ADR - Mafra</t>
  </si>
  <si>
    <t>AP - Construção de unidade de atenção básica em saúde - ADR - Joinville</t>
  </si>
  <si>
    <t>AP - Construir e equipar leitos hospitalares e UTIs - ADR - Joinville</t>
  </si>
  <si>
    <t>AP - Construção de Central Regional de Emergência - ADR - Joinville</t>
  </si>
  <si>
    <t>AP - Conclusão das obras do Hospital Santa Terezinha em Braço do Norte</t>
  </si>
  <si>
    <t>AP - Implantação da UTI no Hospital Senhor Bom Jesus dos Passos em Laguna</t>
  </si>
  <si>
    <t>AP - Construção e reforma de unidades básicas de saúde em Laguna</t>
  </si>
  <si>
    <t>AP - Realizar convênios para manutenção dos hospitais da região - ADR - Criciúma</t>
  </si>
  <si>
    <t>AP - Implantar serviços de alta complexidade no Hospital Regional de Araranguá - ADR - Ara</t>
  </si>
  <si>
    <t>AP - Aquisição de aparelho de ressonância magnética para a região do extremo sul - ADR - A</t>
  </si>
  <si>
    <t>AP - Incentivos financeiros para os hospitais da região - ADR - Araranguá</t>
  </si>
  <si>
    <t>AP - Reforma e ampliação do Hospital Regional de Araranguá - ADR - Araranguá</t>
  </si>
  <si>
    <t>AP - Construção e aparelhamento de Hospital Regional em São Joaquim</t>
  </si>
  <si>
    <t>Apoio a projetos municipais de investimentos - Pacto pelos Municípios - Caminhos do Desenv</t>
  </si>
  <si>
    <t>AP - Construção de Hospital Regional - ADR - Criciúma</t>
  </si>
  <si>
    <t>Manutenção e modernização dos serviços de tecnologia da informação e comunicação - ADR - B</t>
  </si>
  <si>
    <t>Manutenção e modernização dos serviços de tecnologia da inform e comunic - ADR - São Migue</t>
  </si>
  <si>
    <t>Manutenção e modernização dos serviços de tecnologia da informação e comunicação - ADR - M</t>
  </si>
  <si>
    <t>Administração e manutenção dos serviços administrativos gerais - ADR - São Lourenço do Oes</t>
  </si>
  <si>
    <t>Manutenção e modernização dos serviços de tencnol da inform e comunic - ADR - São Lourenço</t>
  </si>
  <si>
    <t>Manutenção e modernização dos serviços de tecnologia da informação e comunicação - ADR - C</t>
  </si>
  <si>
    <t>Ampliação/duplicação/supervisão - acesso viário ao município de Chapecó</t>
  </si>
  <si>
    <t>Manutenção e modernização dos serviços de tecnologia da informação e comunicação - ADR - I</t>
  </si>
  <si>
    <t>Manutenção e modernização dos serviços de tecnologia da informação e comunicação - ADR - X</t>
  </si>
  <si>
    <t>Manutenção e modernização dos serviços de tecnologia da informação e comunicação - ADR - J</t>
  </si>
  <si>
    <t>Manutenção e modernização dos serviços de tecnologia da informação e comunic - ADR - Campo</t>
  </si>
  <si>
    <t>Manutenção e modernização dos serviços de tecnologia da informação e comunicação - ADR - T</t>
  </si>
  <si>
    <t>Manutenção e modernização dos serviços de tecnologia da informação e comunicação - ADR - V</t>
  </si>
  <si>
    <t>Manutenção e modernização dos serviços de tecnologia da informação e comunicação - ADR - A</t>
  </si>
  <si>
    <t>Manutenção e modernização dos serviços de tecnologia da informação e comunicação - ADR - R</t>
  </si>
  <si>
    <t>Manutenção e modernização dos serviços de tecnologia da informação e comunicação - ADR - L</t>
  </si>
  <si>
    <t>Promoção do desenvolvimento regional - ADR - Lages</t>
  </si>
  <si>
    <t>Manutenção e modernização dos serviços de tecnologia da informação e comunic - ADR - Jarag</t>
  </si>
  <si>
    <t>Repasse financeiro hospitais filantrópicos e municipais conforme lei 16.968.</t>
  </si>
  <si>
    <t>Melhoria das instalações mobiliárias - FRJ</t>
  </si>
  <si>
    <t>Desenvolvimento de Pessoas - SIDEJUD</t>
  </si>
  <si>
    <t>Promoção de soluções alternativas de conflitos - SIDEJUD</t>
  </si>
  <si>
    <t>Infraestrutura e apoio às unidades - FRJ</t>
  </si>
  <si>
    <t>Estrutura de Controle de Acessos às instalações - SIDEJUD</t>
  </si>
  <si>
    <t>Proteção do patrimônio público e das pessoas - SIDEJUD</t>
  </si>
  <si>
    <t>Serviços financeiros e encargos - TJ</t>
  </si>
  <si>
    <t>Serviços financeiros e encargos - SIDEJUD</t>
  </si>
  <si>
    <t>Serviços financeiros e encargos - FRJ</t>
  </si>
  <si>
    <t>Suporte à atividade jurisdicional - TJ</t>
  </si>
  <si>
    <t>Gestão de transportes - SIDEJUD</t>
  </si>
  <si>
    <t>Gestão de transportes - FRJ</t>
  </si>
  <si>
    <t>Gestão de imóveis locados ou cedidos onerosamente - FRJ</t>
  </si>
  <si>
    <t>Promoção e preservação da saúde dos colaboradores - TJ</t>
  </si>
  <si>
    <t>Administração extraquadro e serviços terceirizados - FRJ</t>
  </si>
  <si>
    <t>Gestão de folha de pagamento - fiscalização cartórios extrajudiciais - FRJ - SELO</t>
  </si>
  <si>
    <t>Fornecimento de conteúdo bibliográfico - SIDEJUD</t>
  </si>
  <si>
    <t>Reforma do Fórum da comarca de Caçador - FRJ</t>
  </si>
  <si>
    <t>Reforma do Fórum da comarca de Anchieta - FRJ</t>
  </si>
  <si>
    <t>Realização de exames do programa de triagem neonatal</t>
  </si>
  <si>
    <t>Promoção e preservação da saúde dos colaboradores - FRJ</t>
  </si>
  <si>
    <t>Suporte à atividade jurisdicional - FRJ</t>
  </si>
  <si>
    <t>Gestão de microinformática - SIDEJUD</t>
  </si>
  <si>
    <t>Gestão de Sistemas Administrativos - SIDEJUD</t>
  </si>
  <si>
    <t>Gestão de Sistemas Judiciais - SIDEJUD</t>
  </si>
  <si>
    <t>Gestão de Telecomunicações - SIDEJUD</t>
  </si>
  <si>
    <t>Gestão de Infraestrutura de TI - SIDEJUD</t>
  </si>
  <si>
    <t>Governança e gestão de TI - SIDEJUD</t>
  </si>
  <si>
    <t>Comunicação Institucional - SIDEJUD</t>
  </si>
  <si>
    <t>Administração de pessoal ativo e encargos - SIDEJUD</t>
  </si>
  <si>
    <t>Administração extraquadro e serviços terceirizados - SIDEJUD</t>
  </si>
  <si>
    <t>AP - Ampliar, reformar e equipar Hospital São Roque para atendimento de média complexidade</t>
  </si>
  <si>
    <t>Reforma do Fórum da comarca de Joaçaba - FRJ</t>
  </si>
  <si>
    <t>Reforma do Fórum da comarca de Concórdia - FRJ</t>
  </si>
  <si>
    <t>Reforma do Fórum da comarca de Ibirama - FRJ</t>
  </si>
  <si>
    <t>Revitalização da Rodovia SC-445 - Trecho Rodovia BR-101 - Içara - Cricíuma</t>
  </si>
  <si>
    <t>Provisão para emendas parlamentares</t>
  </si>
  <si>
    <t>Desenvolvimento de Políticas Socioambientais - SIDEJUD</t>
  </si>
  <si>
    <t>Segurança da informação - SIDEJUD</t>
  </si>
  <si>
    <t>Ampliação do Fórum da comarca de Anchieta - FRJ</t>
  </si>
  <si>
    <t>Ampliação do Fórum da comarca de Ponte Serrada - FRJ</t>
  </si>
  <si>
    <t>Ampliação do Fórum da comarca de Blumenau - Fórum Universitário - FRJ</t>
  </si>
  <si>
    <t>Reforma do Fórum da comarca de Balneário Camboriú - Fórum de Família - FRJ</t>
  </si>
  <si>
    <t>Reforma do Fórum da comarca da Capital - Fórum do Norte da Ilha - FRJ</t>
  </si>
  <si>
    <t>Reforma do Fórum da comarca de Urubici - FRJ</t>
  </si>
  <si>
    <t>Reforma do Fórum da comarca de Tangará - FRJ</t>
  </si>
  <si>
    <t>Reforma do Fórum da comarca de Timbó - FRJ</t>
  </si>
  <si>
    <t>Reforma do Fórum da comarca de Itajaí - Fórum Universitário - FRJ</t>
  </si>
  <si>
    <t>Reforma do Fórum da comarca de Santa Cecília - FRJ</t>
  </si>
  <si>
    <t>Reforma do Fórum da comarca de Santo Amaro da Imperatriz - FRJ</t>
  </si>
  <si>
    <t>Reforma do Fórum da comarca de Porto União - FRJ</t>
  </si>
  <si>
    <t>Reforma do prédio do Arquivo do Brejaru - FRJ</t>
  </si>
  <si>
    <t>Reforma do Fórum da comarca de Joinville - Fórum Fazendário - FRJ</t>
  </si>
  <si>
    <t>Reforma do Fórum da comarca de Blumenau - Fórum Universitário - FRJ</t>
  </si>
  <si>
    <t>Reforma do Fórum da comarca de Indaial - FRJ</t>
  </si>
  <si>
    <t>Reforma do Fórum da comarca de Ituporanga - FRJ</t>
  </si>
  <si>
    <t>Reforma do Fórum da comarca de São Joaquim - FRJ</t>
  </si>
  <si>
    <t>Recuperação funcional rodovia SC-390, Trecho Orleans - Lauro Muller</t>
  </si>
  <si>
    <t>Encargos gerais com serviços da divida pública da Educação</t>
  </si>
  <si>
    <t>Emenda parlamentar impositiva da Educação</t>
  </si>
  <si>
    <t>Encargos com inativos - DPE - Fundo Financeiro</t>
  </si>
  <si>
    <t>Construção do laboratório de anatomia patológica do Centro de Pesquisas Oncológicas - CEPO</t>
  </si>
  <si>
    <t>Encargos gerais com serviços da dívida pública da Saúde</t>
  </si>
  <si>
    <t>Campanhas de caráter educacional, informativo e institucional - SED</t>
  </si>
  <si>
    <t>Ações para qualificação das ouvidorias municipais</t>
  </si>
  <si>
    <t>Modernização de sistemas informatizados estruturantes da SEA - FUNPAT</t>
  </si>
  <si>
    <t>Ampliação do Hospital Santa Terezinha de Braço do Norte</t>
  </si>
  <si>
    <t>Emenda parlamentar impositiva da saúde</t>
  </si>
  <si>
    <t>Realizar estudos, pesquisas, campanhas educativas e capacitações - FEI</t>
  </si>
  <si>
    <t>Apoio financeiro a entidades que atendam idosos - FEI</t>
  </si>
  <si>
    <t>Gestão arrecadação, fiscalização e combate à sonegação fiscal</t>
  </si>
  <si>
    <t>Gestão Fazendária e Transparência Fiscal - PROFISCO II</t>
  </si>
  <si>
    <t>Administração Tributária Contencioso Fiscal PROFISCO II</t>
  </si>
  <si>
    <t>Administração Financeira e Gasto Público - PROFISCO II</t>
  </si>
  <si>
    <t>Gestão do Projeto - PROFISCO II</t>
  </si>
  <si>
    <t>Gerenciamento do Financiamento - BNDES</t>
  </si>
  <si>
    <t>Repasse financeiro para centro de hemoterapia e centro de pesquisas oncológicas</t>
  </si>
  <si>
    <t>Encargos com precatórios - EGE</t>
  </si>
  <si>
    <t>Ampliação e duplicação eixo Almirante Jaceguay - Joinville</t>
  </si>
  <si>
    <t>Implementação e consolidação das políticas habitacionais - Regularização Fundiária - FECEP</t>
  </si>
  <si>
    <t>Encargos com precatórios - SES</t>
  </si>
  <si>
    <t>Encargos com precatórios - SED</t>
  </si>
  <si>
    <t>Prestação de Assistência Judiciária Gratuita</t>
  </si>
  <si>
    <t>00.000.0000.0000.011809</t>
  </si>
  <si>
    <t>Gestão da alimentação - PM</t>
  </si>
  <si>
    <t>220</t>
  </si>
  <si>
    <t>Folha de Pagamento - Restos</t>
  </si>
  <si>
    <t>229</t>
  </si>
  <si>
    <t>30.50.00.00</t>
  </si>
  <si>
    <t>Fornecimento de alimentação</t>
  </si>
  <si>
    <t>221</t>
  </si>
  <si>
    <t>00.000.0000.0000.002899</t>
  </si>
  <si>
    <t>Combustíveis e Lubrificantes - SEA</t>
  </si>
  <si>
    <t>236</t>
  </si>
  <si>
    <t>222</t>
  </si>
  <si>
    <t>33.90.30.28</t>
  </si>
  <si>
    <t>225</t>
  </si>
  <si>
    <t>33.90.30.05</t>
  </si>
  <si>
    <t>224</t>
  </si>
  <si>
    <t>00.000.0000.0000.010734</t>
  </si>
  <si>
    <t>Eventos Culturais - FCC</t>
  </si>
  <si>
    <t>235</t>
  </si>
  <si>
    <t>00.000.0000.0455.000000</t>
  </si>
  <si>
    <t>Eventos SANTUR</t>
  </si>
  <si>
    <t>227</t>
  </si>
  <si>
    <t>00.000.0000.0000.014201</t>
  </si>
  <si>
    <t>233</t>
  </si>
  <si>
    <t>00.000.0000.0000.014203</t>
  </si>
  <si>
    <t>Demais Emendas Parlamentares</t>
  </si>
  <si>
    <t>239</t>
  </si>
  <si>
    <t>00.000.0000.0000.014240</t>
  </si>
  <si>
    <t>Emendas Impositivas - SAÚDE</t>
  </si>
  <si>
    <t>237</t>
  </si>
  <si>
    <t>00.000.0000.0000.014227</t>
  </si>
  <si>
    <t>Emendas Impositivas - EDUCAÇÃO</t>
  </si>
  <si>
    <t>238</t>
  </si>
  <si>
    <t>00.000.0000.0000.011138</t>
  </si>
  <si>
    <t>234</t>
  </si>
  <si>
    <t>Manutenção das escolas - Ação 104</t>
  </si>
  <si>
    <t>00.00.93.00</t>
  </si>
  <si>
    <t>Indenizações / Restituições</t>
  </si>
  <si>
    <t>228</t>
  </si>
  <si>
    <t>00.000.0000.0000.011900</t>
  </si>
  <si>
    <t>Ações de socorro e Assistência Humanitária</t>
  </si>
  <si>
    <t>226</t>
  </si>
  <si>
    <t>00.000.0000.0000.014118</t>
  </si>
  <si>
    <t>Cooperação técnico-pedagógica com APAEs</t>
  </si>
  <si>
    <t>231</t>
  </si>
  <si>
    <t>00.000.0000.0160.000000</t>
  </si>
  <si>
    <t>Encargos com Precatórios</t>
  </si>
  <si>
    <t>232</t>
  </si>
  <si>
    <t>00.95.00.00</t>
  </si>
  <si>
    <t>Modalidade 95 - Saúde</t>
  </si>
  <si>
    <t>223</t>
  </si>
  <si>
    <t>33.90.67.02</t>
  </si>
  <si>
    <t>DEPÓSITOS P/ RECURSOS</t>
  </si>
  <si>
    <t>230</t>
  </si>
  <si>
    <t>00.000.0000.0949.000000</t>
  </si>
  <si>
    <t>Folha - Descentralização</t>
  </si>
  <si>
    <t>240</t>
  </si>
  <si>
    <t>00.72.00.00</t>
  </si>
  <si>
    <t>Consórcios com Municípios</t>
  </si>
  <si>
    <t>241</t>
  </si>
  <si>
    <t>Folha Pagamento Importação</t>
  </si>
  <si>
    <t>100</t>
  </si>
  <si>
    <t>Restos a Pagar</t>
  </si>
  <si>
    <t>083</t>
  </si>
  <si>
    <t>Despesas Centralizadas</t>
  </si>
  <si>
    <t>041</t>
  </si>
  <si>
    <t>In</t>
  </si>
  <si>
    <t>Prioridade</t>
  </si>
  <si>
    <t>Natureza Despesa</t>
  </si>
  <si>
    <t>Funcional Programática</t>
  </si>
  <si>
    <t>Nome</t>
  </si>
  <si>
    <t>Código</t>
  </si>
  <si>
    <t xml:space="preserve">Página: 6 de 6 </t>
  </si>
  <si>
    <t>DANIEL NEVES DAMIANI</t>
  </si>
  <si>
    <t>SIGEF/SC - Sistema Integrado de Planejamento e Gestão Fiscal
                    Módulo de Programação e Execução Financeira</t>
  </si>
  <si>
    <t>*</t>
  </si>
  <si>
    <t>00.000.0810.0000.000000</t>
  </si>
  <si>
    <t>Inativado</t>
  </si>
  <si>
    <t>207</t>
  </si>
  <si>
    <t>00.000.0000.0000.010749</t>
  </si>
  <si>
    <t>Programa SC Rural - SEINFRA (subação 10749)</t>
  </si>
  <si>
    <t>194</t>
  </si>
  <si>
    <t>40.50.00.00</t>
  </si>
  <si>
    <t>Convênios e Subvenções Modalidade 50 -  despesas de capital</t>
  </si>
  <si>
    <t>190</t>
  </si>
  <si>
    <t>40.40.00.00</t>
  </si>
  <si>
    <t>Convênios e subvenções Modalidade 40 -  despesas de capital</t>
  </si>
  <si>
    <t>189</t>
  </si>
  <si>
    <t>Gestão compartilhada do Sistema Prisional</t>
  </si>
  <si>
    <t>155</t>
  </si>
  <si>
    <t>00.50.92.00</t>
  </si>
  <si>
    <t>00.000.0000.0518.000000</t>
  </si>
  <si>
    <t>Convênios e Subvenções com Organizações Sociais - Exercícios anteriores</t>
  </si>
  <si>
    <t>153</t>
  </si>
  <si>
    <t>Convênios e Subvenções com Organizações Sociais</t>
  </si>
  <si>
    <t>152</t>
  </si>
  <si>
    <t>TESTE</t>
  </si>
  <si>
    <t>151</t>
  </si>
  <si>
    <t>PROESD - Modalidade 40</t>
  </si>
  <si>
    <t>149</t>
  </si>
  <si>
    <t>PROESD - Modalidade 50</t>
  </si>
  <si>
    <t>148</t>
  </si>
  <si>
    <t>Art. 170 - Modalidade 40</t>
  </si>
  <si>
    <t>147</t>
  </si>
  <si>
    <t>Art. 170-Modalidade 60</t>
  </si>
  <si>
    <t>141</t>
  </si>
  <si>
    <t>Art. 170-Modalidade 50</t>
  </si>
  <si>
    <t>140</t>
  </si>
  <si>
    <t>Encargos com Inativos-Poder Judiciário-Exerc.Anteriores</t>
  </si>
  <si>
    <t>138</t>
  </si>
  <si>
    <t>Encargos com Inativos-MPSC-Exerc.Anteriores</t>
  </si>
  <si>
    <t>137</t>
  </si>
  <si>
    <t>Encargos com Inativos-ALESC-Exerc.Anteriores</t>
  </si>
  <si>
    <t>135</t>
  </si>
  <si>
    <t>Encargos com Inativos-TCE-Exerc.Anteriores</t>
  </si>
  <si>
    <t>133</t>
  </si>
  <si>
    <t>00.000.0000.0000.008577</t>
  </si>
  <si>
    <t>Programa SC Rural - SEINFRA (Subação 8577)</t>
  </si>
  <si>
    <t>126</t>
  </si>
  <si>
    <t>00.000.0000.0000.010738</t>
  </si>
  <si>
    <t>Microbacias 3 - FATMA (Subação 10738)</t>
  </si>
  <si>
    <t>125</t>
  </si>
  <si>
    <t>RPV: Encargos Sentença de Pequeno Valor (Subação 8036)</t>
  </si>
  <si>
    <t>123</t>
  </si>
  <si>
    <t>33.42.39.26</t>
  </si>
  <si>
    <t>Transporte Escolar por Delegação 33423926</t>
  </si>
  <si>
    <t>121</t>
  </si>
  <si>
    <t>Art. 170 - Despesas de Exercícios Anteriores</t>
  </si>
  <si>
    <t>114</t>
  </si>
  <si>
    <t>30.00.00.00</t>
  </si>
  <si>
    <t>Transferencia de Recursos entre Bancos para Contrapartida</t>
  </si>
  <si>
    <t>106</t>
  </si>
  <si>
    <t>00.000.0000.0089.000000</t>
  </si>
  <si>
    <t>Terceiriz. Merenda - Alimentação Escolar (Ação 89)</t>
  </si>
  <si>
    <t>105</t>
  </si>
  <si>
    <t>*** Excluido *****</t>
  </si>
  <si>
    <t>101</t>
  </si>
  <si>
    <t>00.000.0000.0141.000000</t>
  </si>
  <si>
    <t>Encargos com Inativos - Poder Executivo - Exerc. Anteriores</t>
  </si>
  <si>
    <t>097</t>
  </si>
  <si>
    <t>00.000.0000.0415.000000</t>
  </si>
  <si>
    <t>Encargos com Inativos - Poder Legislativo - Exerc. Anteriores</t>
  </si>
  <si>
    <t>096</t>
  </si>
  <si>
    <t>00.000.0000.0412.000000</t>
  </si>
  <si>
    <t>Encargos com Inativos - MPSC - Exerc. Anteriores</t>
  </si>
  <si>
    <t>095</t>
  </si>
  <si>
    <t>00.000.0000.0423.000000</t>
  </si>
  <si>
    <t>Encargos com Inativos - Poder Judiciário - Exerc. Anteriores</t>
  </si>
  <si>
    <t>094</t>
  </si>
  <si>
    <t>Encargos com Inativos - Poder Executivo</t>
  </si>
  <si>
    <t>093</t>
  </si>
  <si>
    <t>Encargos com Inativos - Poder Judiciário</t>
  </si>
  <si>
    <t>092</t>
  </si>
  <si>
    <t>Encargos com Inativos - Poder Legislativo</t>
  </si>
  <si>
    <t>091</t>
  </si>
  <si>
    <t>Encargos com Inativos - MPSC</t>
  </si>
  <si>
    <t>090</t>
  </si>
  <si>
    <t>00.99.00.00</t>
  </si>
  <si>
    <t>Reserva de Contingência - Fdo Previdenciário</t>
  </si>
  <si>
    <t>089</t>
  </si>
  <si>
    <t>00.000.0000.0570.000000</t>
  </si>
  <si>
    <t>Transporte Escolar - Educação Especial</t>
  </si>
  <si>
    <t>087</t>
  </si>
  <si>
    <t>00.000.0000.0092.000000</t>
  </si>
  <si>
    <t>Transporte Escolar - Inativado</t>
  </si>
  <si>
    <t>085</t>
  </si>
  <si>
    <t>00.91.00.00</t>
  </si>
  <si>
    <t>Excluído</t>
  </si>
  <si>
    <t>020</t>
  </si>
  <si>
    <t>33.90.39.26</t>
  </si>
  <si>
    <t>Transporte Escolar Modalidade 33903926</t>
  </si>
  <si>
    <t>018</t>
  </si>
  <si>
    <t>33.50.43.02</t>
  </si>
  <si>
    <t>Subvenções 33504302</t>
  </si>
  <si>
    <t>016</t>
  </si>
  <si>
    <t>45.90.00.00</t>
  </si>
  <si>
    <t>Excluido</t>
  </si>
  <si>
    <t>011</t>
  </si>
  <si>
    <t>Grupo Programação Financeira</t>
  </si>
  <si>
    <t>Listar Grupo Programação Financeira
por Código</t>
  </si>
  <si>
    <t xml:space="preserve">ESTADO DE SANTA CATARINA
</t>
  </si>
  <si>
    <t>001714</t>
  </si>
  <si>
    <t>003811</t>
  </si>
  <si>
    <t>005004</t>
  </si>
  <si>
    <t>011054</t>
  </si>
  <si>
    <t>011095</t>
  </si>
  <si>
    <t>011110</t>
  </si>
  <si>
    <t>011111</t>
  </si>
  <si>
    <t>011116</t>
  </si>
  <si>
    <t>011120</t>
  </si>
  <si>
    <t>011124</t>
  </si>
  <si>
    <t>011464</t>
  </si>
  <si>
    <t>011480</t>
  </si>
  <si>
    <t>011728</t>
  </si>
  <si>
    <t>011776</t>
  </si>
  <si>
    <t>011848</t>
  </si>
  <si>
    <t>012471</t>
  </si>
  <si>
    <t>012587</t>
  </si>
  <si>
    <t>012882</t>
  </si>
  <si>
    <t>012918</t>
  </si>
  <si>
    <t>012925</t>
  </si>
  <si>
    <t>013012</t>
  </si>
  <si>
    <t>013046</t>
  </si>
  <si>
    <t>013047</t>
  </si>
  <si>
    <t>013102</t>
  </si>
  <si>
    <t>013132</t>
  </si>
  <si>
    <t>013135</t>
  </si>
  <si>
    <t>013177</t>
  </si>
  <si>
    <t>013184</t>
  </si>
  <si>
    <t>013199</t>
  </si>
  <si>
    <t>013212</t>
  </si>
  <si>
    <t>013221</t>
  </si>
  <si>
    <t>013387</t>
  </si>
  <si>
    <t>014016</t>
  </si>
  <si>
    <t>014034</t>
  </si>
  <si>
    <t>014074</t>
  </si>
  <si>
    <t>014158</t>
  </si>
  <si>
    <t>014170</t>
  </si>
  <si>
    <t>014179</t>
  </si>
  <si>
    <t>014239</t>
  </si>
  <si>
    <t>014268</t>
  </si>
  <si>
    <t>014269</t>
  </si>
  <si>
    <t>014270</t>
  </si>
  <si>
    <t>014271</t>
  </si>
  <si>
    <t>014272</t>
  </si>
  <si>
    <t>014273</t>
  </si>
  <si>
    <t>014274</t>
  </si>
  <si>
    <t>014275</t>
  </si>
  <si>
    <t>014277</t>
  </si>
  <si>
    <t>014278</t>
  </si>
  <si>
    <t>014279</t>
  </si>
  <si>
    <t>014280</t>
  </si>
  <si>
    <t>014281</t>
  </si>
  <si>
    <t>014282</t>
  </si>
  <si>
    <t>014283</t>
  </si>
  <si>
    <t>014290</t>
  </si>
  <si>
    <t>014292</t>
  </si>
  <si>
    <t>014294</t>
  </si>
  <si>
    <t>014296</t>
  </si>
  <si>
    <t>014297</t>
  </si>
  <si>
    <t>014298</t>
  </si>
  <si>
    <t>014300</t>
  </si>
  <si>
    <t>014301</t>
  </si>
  <si>
    <t>014313</t>
  </si>
  <si>
    <t>014319</t>
  </si>
  <si>
    <t>014320</t>
  </si>
  <si>
    <t>014431</t>
  </si>
  <si>
    <t>014432</t>
  </si>
  <si>
    <t>014433</t>
  </si>
  <si>
    <t>014434</t>
  </si>
  <si>
    <t>014435</t>
  </si>
  <si>
    <t>014436</t>
  </si>
  <si>
    <t>014437</t>
  </si>
  <si>
    <t>014440</t>
  </si>
  <si>
    <t>014441</t>
  </si>
  <si>
    <t>014442</t>
  </si>
  <si>
    <t>014443</t>
  </si>
  <si>
    <t>014444</t>
  </si>
  <si>
    <t>014445</t>
  </si>
  <si>
    <t>014446</t>
  </si>
  <si>
    <t>014448</t>
  </si>
  <si>
    <t>014449</t>
  </si>
  <si>
    <t>014450</t>
  </si>
  <si>
    <t>014452</t>
  </si>
  <si>
    <t>014453</t>
  </si>
  <si>
    <t>014454</t>
  </si>
  <si>
    <t>014455</t>
  </si>
  <si>
    <t>014456</t>
  </si>
  <si>
    <t>014457</t>
  </si>
  <si>
    <t>014458</t>
  </si>
  <si>
    <t>014459</t>
  </si>
  <si>
    <t>014465</t>
  </si>
  <si>
    <t>014468</t>
  </si>
  <si>
    <t>014471</t>
  </si>
  <si>
    <t>014472</t>
  </si>
  <si>
    <t>014474</t>
  </si>
  <si>
    <t>014476</t>
  </si>
  <si>
    <t>014477</t>
  </si>
  <si>
    <t>014478</t>
  </si>
  <si>
    <t>014483</t>
  </si>
  <si>
    <t>014485</t>
  </si>
  <si>
    <t>014486</t>
  </si>
  <si>
    <t>014490</t>
  </si>
  <si>
    <t>014492</t>
  </si>
  <si>
    <t>014495</t>
  </si>
  <si>
    <t>014496</t>
  </si>
  <si>
    <t>014506</t>
  </si>
  <si>
    <t>014510</t>
  </si>
  <si>
    <t>014511</t>
  </si>
  <si>
    <t>014512</t>
  </si>
  <si>
    <t>014513</t>
  </si>
  <si>
    <t>014514</t>
  </si>
  <si>
    <t>014515</t>
  </si>
  <si>
    <t>014516</t>
  </si>
  <si>
    <t>014517</t>
  </si>
  <si>
    <t>014518</t>
  </si>
  <si>
    <t>014519</t>
  </si>
  <si>
    <t>014520</t>
  </si>
  <si>
    <t>014523</t>
  </si>
  <si>
    <t>014524</t>
  </si>
  <si>
    <t>014532</t>
  </si>
  <si>
    <t>014642</t>
  </si>
  <si>
    <t>014645</t>
  </si>
  <si>
    <t>014646</t>
  </si>
  <si>
    <t>014649</t>
  </si>
  <si>
    <t>014653</t>
  </si>
  <si>
    <t>014654</t>
  </si>
  <si>
    <t>014655</t>
  </si>
  <si>
    <t>014665</t>
  </si>
  <si>
    <t>014667</t>
  </si>
  <si>
    <t>014668</t>
  </si>
  <si>
    <t>014669</t>
  </si>
  <si>
    <t>014670</t>
  </si>
  <si>
    <t>014671</t>
  </si>
  <si>
    <t>014672</t>
  </si>
  <si>
    <t>014673</t>
  </si>
  <si>
    <t>014674</t>
  </si>
  <si>
    <t>014675</t>
  </si>
  <si>
    <t>014676</t>
  </si>
  <si>
    <t>014677</t>
  </si>
  <si>
    <t>014678</t>
  </si>
  <si>
    <t>014679</t>
  </si>
  <si>
    <t>014681</t>
  </si>
  <si>
    <t>014682</t>
  </si>
  <si>
    <t>014685</t>
  </si>
  <si>
    <t>014686</t>
  </si>
  <si>
    <t>014688</t>
  </si>
  <si>
    <t>014689</t>
  </si>
  <si>
    <t>014690</t>
  </si>
  <si>
    <t>014691</t>
  </si>
  <si>
    <t>014692</t>
  </si>
  <si>
    <t>014693</t>
  </si>
  <si>
    <t>014694</t>
  </si>
  <si>
    <t>014695</t>
  </si>
  <si>
    <t>014696</t>
  </si>
  <si>
    <t>014697</t>
  </si>
  <si>
    <t>014698</t>
  </si>
  <si>
    <t>014699</t>
  </si>
  <si>
    <t>014700</t>
  </si>
  <si>
    <t>014701</t>
  </si>
  <si>
    <t>014702</t>
  </si>
  <si>
    <t>014703</t>
  </si>
  <si>
    <t>014704</t>
  </si>
  <si>
    <t>014705</t>
  </si>
  <si>
    <t>014706</t>
  </si>
  <si>
    <t>014707</t>
  </si>
  <si>
    <t>014708</t>
  </si>
  <si>
    <t>014709</t>
  </si>
  <si>
    <t>014710</t>
  </si>
  <si>
    <t>014711</t>
  </si>
  <si>
    <t>014712</t>
  </si>
  <si>
    <t>014713</t>
  </si>
  <si>
    <t>014714</t>
  </si>
  <si>
    <t>014715</t>
  </si>
  <si>
    <t>014716</t>
  </si>
  <si>
    <t>014717</t>
  </si>
  <si>
    <t>014718</t>
  </si>
  <si>
    <t>014720</t>
  </si>
  <si>
    <t>014721</t>
  </si>
  <si>
    <t>014722</t>
  </si>
  <si>
    <t>014723</t>
  </si>
  <si>
    <t>014734</t>
  </si>
  <si>
    <t>014735</t>
  </si>
  <si>
    <t>014737</t>
  </si>
  <si>
    <t>014739</t>
  </si>
  <si>
    <t>014742</t>
  </si>
  <si>
    <t>014746</t>
  </si>
  <si>
    <t>014747</t>
  </si>
  <si>
    <t>014748</t>
  </si>
  <si>
    <t>014749</t>
  </si>
  <si>
    <t>014750</t>
  </si>
  <si>
    <t>014751</t>
  </si>
  <si>
    <t>014752</t>
  </si>
  <si>
    <t>014753</t>
  </si>
  <si>
    <t>014759</t>
  </si>
  <si>
    <t>014760</t>
  </si>
  <si>
    <t>014761</t>
  </si>
  <si>
    <t>014762</t>
  </si>
  <si>
    <t>014763</t>
  </si>
  <si>
    <t>014764</t>
  </si>
  <si>
    <t>014765</t>
  </si>
  <si>
    <t>014766</t>
  </si>
  <si>
    <t>014767</t>
  </si>
  <si>
    <t>014768</t>
  </si>
  <si>
    <t>014769</t>
  </si>
  <si>
    <t>014770</t>
  </si>
  <si>
    <t>014771</t>
  </si>
  <si>
    <t>014772</t>
  </si>
  <si>
    <t>014773</t>
  </si>
  <si>
    <t>014774</t>
  </si>
  <si>
    <t>014775</t>
  </si>
  <si>
    <t>014776</t>
  </si>
  <si>
    <t>014777</t>
  </si>
  <si>
    <t>014778</t>
  </si>
  <si>
    <t>014779</t>
  </si>
  <si>
    <t>014780</t>
  </si>
  <si>
    <t>014781</t>
  </si>
  <si>
    <t>014783</t>
  </si>
  <si>
    <t>014784</t>
  </si>
  <si>
    <t>014785</t>
  </si>
  <si>
    <t>014787</t>
  </si>
  <si>
    <t>014788</t>
  </si>
  <si>
    <t>014789</t>
  </si>
  <si>
    <t>014790</t>
  </si>
  <si>
    <t>014791</t>
  </si>
  <si>
    <t>014792</t>
  </si>
  <si>
    <t>014793</t>
  </si>
  <si>
    <t>014794</t>
  </si>
  <si>
    <t>014795</t>
  </si>
  <si>
    <t>014796</t>
  </si>
  <si>
    <t>014797</t>
  </si>
  <si>
    <t>014799</t>
  </si>
  <si>
    <t>014801</t>
  </si>
  <si>
    <t>014802</t>
  </si>
  <si>
    <t>014805</t>
  </si>
  <si>
    <t>014807</t>
  </si>
  <si>
    <t>014808</t>
  </si>
  <si>
    <t>014809</t>
  </si>
  <si>
    <t>014810</t>
  </si>
  <si>
    <t>014811</t>
  </si>
  <si>
    <t>014812</t>
  </si>
  <si>
    <t>014813</t>
  </si>
  <si>
    <t>014814</t>
  </si>
  <si>
    <t>014818</t>
  </si>
  <si>
    <t>014819</t>
  </si>
  <si>
    <t>014820</t>
  </si>
  <si>
    <t>014822</t>
  </si>
  <si>
    <t>014823</t>
  </si>
  <si>
    <t>014824</t>
  </si>
  <si>
    <t>014825</t>
  </si>
  <si>
    <t>014826</t>
  </si>
  <si>
    <t>014828</t>
  </si>
  <si>
    <t>014829</t>
  </si>
  <si>
    <t>014830</t>
  </si>
  <si>
    <t>014831</t>
  </si>
  <si>
    <t>014832</t>
  </si>
  <si>
    <t>014833</t>
  </si>
  <si>
    <t>014834</t>
  </si>
  <si>
    <t>014835</t>
  </si>
  <si>
    <t>014836</t>
  </si>
  <si>
    <t>014837</t>
  </si>
  <si>
    <t>014838</t>
  </si>
  <si>
    <t>014839</t>
  </si>
  <si>
    <t>014841</t>
  </si>
  <si>
    <t>014842</t>
  </si>
  <si>
    <t>014843</t>
  </si>
  <si>
    <t>014844</t>
  </si>
  <si>
    <t>014845</t>
  </si>
  <si>
    <t>014846</t>
  </si>
  <si>
    <t>014847</t>
  </si>
  <si>
    <t>014848</t>
  </si>
  <si>
    <t>014849</t>
  </si>
  <si>
    <t>014850</t>
  </si>
  <si>
    <t>014851</t>
  </si>
  <si>
    <t>014852</t>
  </si>
  <si>
    <t>014853</t>
  </si>
  <si>
    <t>014854</t>
  </si>
  <si>
    <t>014855</t>
  </si>
  <si>
    <t>014856</t>
  </si>
  <si>
    <t>014859</t>
  </si>
  <si>
    <t>014860</t>
  </si>
  <si>
    <t>014861</t>
  </si>
  <si>
    <t>014863</t>
  </si>
  <si>
    <t>014864</t>
  </si>
  <si>
    <t>014865</t>
  </si>
  <si>
    <t>014866</t>
  </si>
  <si>
    <t>014867</t>
  </si>
  <si>
    <t>014868</t>
  </si>
  <si>
    <t>014869</t>
  </si>
  <si>
    <t>014870</t>
  </si>
  <si>
    <t>014872</t>
  </si>
  <si>
    <t>014877</t>
  </si>
  <si>
    <t>014878</t>
  </si>
  <si>
    <t>014879</t>
  </si>
  <si>
    <t>014880</t>
  </si>
  <si>
    <t>014881</t>
  </si>
  <si>
    <t>014883</t>
  </si>
  <si>
    <t>014884</t>
  </si>
  <si>
    <t>014886</t>
  </si>
  <si>
    <t>014887</t>
  </si>
  <si>
    <t>014888</t>
  </si>
  <si>
    <t>014889</t>
  </si>
  <si>
    <t>014892</t>
  </si>
  <si>
    <t>014893</t>
  </si>
  <si>
    <t>014894</t>
  </si>
  <si>
    <t>014895</t>
  </si>
  <si>
    <t>014897</t>
  </si>
  <si>
    <t>014898</t>
  </si>
  <si>
    <t>014899</t>
  </si>
  <si>
    <t>014900</t>
  </si>
  <si>
    <t>014901</t>
  </si>
  <si>
    <t>014902</t>
  </si>
  <si>
    <t>014903</t>
  </si>
  <si>
    <t>014904</t>
  </si>
  <si>
    <t>014905</t>
  </si>
  <si>
    <t>014906</t>
  </si>
  <si>
    <t>014908</t>
  </si>
  <si>
    <t>014909</t>
  </si>
  <si>
    <t>014910</t>
  </si>
  <si>
    <t>014911</t>
  </si>
  <si>
    <t>014912</t>
  </si>
  <si>
    <t>014913</t>
  </si>
  <si>
    <t>014914</t>
  </si>
  <si>
    <t>014915</t>
  </si>
  <si>
    <t>014916</t>
  </si>
  <si>
    <t>014917</t>
  </si>
  <si>
    <t>014919</t>
  </si>
  <si>
    <t>014920</t>
  </si>
  <si>
    <t>014923</t>
  </si>
  <si>
    <t>014924</t>
  </si>
  <si>
    <t>014925</t>
  </si>
  <si>
    <t>014927</t>
  </si>
  <si>
    <t>014928</t>
  </si>
  <si>
    <t>014929</t>
  </si>
  <si>
    <t>014930</t>
  </si>
  <si>
    <t>014933</t>
  </si>
  <si>
    <t>014934</t>
  </si>
  <si>
    <t>014935</t>
  </si>
  <si>
    <t>014937</t>
  </si>
  <si>
    <t>014938</t>
  </si>
  <si>
    <t>014940</t>
  </si>
  <si>
    <t>014941</t>
  </si>
  <si>
    <t>014942</t>
  </si>
  <si>
    <t>014943</t>
  </si>
  <si>
    <t>014944</t>
  </si>
  <si>
    <t>014945</t>
  </si>
  <si>
    <t>014946</t>
  </si>
  <si>
    <t>014947</t>
  </si>
  <si>
    <t>014948</t>
  </si>
  <si>
    <t>014949</t>
  </si>
  <si>
    <t>014950</t>
  </si>
  <si>
    <t>014951</t>
  </si>
  <si>
    <t>014952</t>
  </si>
  <si>
    <t>014953</t>
  </si>
  <si>
    <t>014954</t>
  </si>
  <si>
    <t>014955</t>
  </si>
  <si>
    <t>014956</t>
  </si>
  <si>
    <t>014957</t>
  </si>
  <si>
    <t>014958</t>
  </si>
  <si>
    <t>014959</t>
  </si>
  <si>
    <t>014960</t>
  </si>
  <si>
    <t>014961</t>
  </si>
  <si>
    <t>014962</t>
  </si>
  <si>
    <t>014963</t>
  </si>
  <si>
    <t>014965</t>
  </si>
  <si>
    <t>014966</t>
  </si>
  <si>
    <t>014967</t>
  </si>
  <si>
    <t>014968</t>
  </si>
  <si>
    <t>014969</t>
  </si>
  <si>
    <t>014970</t>
  </si>
  <si>
    <t>014971</t>
  </si>
  <si>
    <t>014972</t>
  </si>
  <si>
    <t>014973</t>
  </si>
  <si>
    <t>014974</t>
  </si>
  <si>
    <t>014975</t>
  </si>
  <si>
    <t>014976</t>
  </si>
  <si>
    <t>014977</t>
  </si>
  <si>
    <t>014978</t>
  </si>
  <si>
    <t>014979</t>
  </si>
  <si>
    <t>014980</t>
  </si>
  <si>
    <t>014981</t>
  </si>
  <si>
    <t>014982</t>
  </si>
  <si>
    <t>014983</t>
  </si>
  <si>
    <t>014984</t>
  </si>
  <si>
    <t>014985</t>
  </si>
  <si>
    <t>014986</t>
  </si>
  <si>
    <t>014987</t>
  </si>
  <si>
    <t>014988</t>
  </si>
  <si>
    <t>014989</t>
  </si>
  <si>
    <t>014990</t>
  </si>
  <si>
    <t>014991</t>
  </si>
  <si>
    <t>014992</t>
  </si>
  <si>
    <t>014993</t>
  </si>
  <si>
    <t>014994</t>
  </si>
  <si>
    <t>014995</t>
  </si>
  <si>
    <t>014996</t>
  </si>
  <si>
    <t>014997</t>
  </si>
  <si>
    <t>014998</t>
  </si>
  <si>
    <t>014999</t>
  </si>
  <si>
    <t>015000</t>
  </si>
  <si>
    <t>015001</t>
  </si>
  <si>
    <t>015002</t>
  </si>
  <si>
    <t>015003</t>
  </si>
  <si>
    <t>015004</t>
  </si>
  <si>
    <t>015005</t>
  </si>
  <si>
    <t>015006</t>
  </si>
  <si>
    <t>015007</t>
  </si>
  <si>
    <t>015008</t>
  </si>
  <si>
    <t>015009</t>
  </si>
  <si>
    <t>015010</t>
  </si>
  <si>
    <t>Administração de pessoal e encargos sociais - MPC</t>
  </si>
  <si>
    <t>Administração de pessoal e encargos sociais - SDE</t>
  </si>
  <si>
    <t>Pensão a ex-servidor que não contribui para a previdência/IPREV</t>
  </si>
  <si>
    <t>Administração de pessoal e encargos sociais - CC</t>
  </si>
  <si>
    <t>Capacitação profissional dos agentes públicos - IMA</t>
  </si>
  <si>
    <t>Capacitação de recursos humanos</t>
  </si>
  <si>
    <t>Capacitação continuada e integrada dos atores das políticas para crianças e adolescentes</t>
  </si>
  <si>
    <t>Promoção dos direitos humanos e sociais e controle social</t>
  </si>
  <si>
    <t>Capacitação continuada e integrada dos atores da Política de Assistência Social</t>
  </si>
  <si>
    <t>Assistência técnica e extensão no meio rural e pesqueiro - EPAGRI</t>
  </si>
  <si>
    <t>Capacitação de beneficiários do meio rural e pesqueiro - EPAGRI</t>
  </si>
  <si>
    <t>Adm e manutenção dos serviços do Centro de Serviços Compartilhados do Centro Administrativo - SEA</t>
  </si>
  <si>
    <t>Manutenção dos serviços de tecnologia da informação FMPIO-SEA</t>
  </si>
  <si>
    <t>Manutenção dos serviços de tecnologia da informação - SEA</t>
  </si>
  <si>
    <t>Administração e manutenção dos serviços administrativos gerais - CC</t>
  </si>
  <si>
    <t>Manutenção e modernização dos serviços de tecnologia da informação e comunicação - CC</t>
  </si>
  <si>
    <t>Capacitação profissional dos agentes públicos - CC</t>
  </si>
  <si>
    <t>Encargos com estagiários - CC</t>
  </si>
  <si>
    <t>Administração, investimentos e manutenção dos serviços da EPAGRI</t>
  </si>
  <si>
    <t>Construção do Instituto de Cardiologia na região da Grande Florianópolis</t>
  </si>
  <si>
    <t>Encargos com estagiários - MPC</t>
  </si>
  <si>
    <t>Administração e manutenção dos serviços administrativos gerais - MPC</t>
  </si>
  <si>
    <t>Encargos com estagiários - UDESC</t>
  </si>
  <si>
    <t>Encargos com estagiários - SDE</t>
  </si>
  <si>
    <t>Administração e manutenção dos serviços administrativos gerais - SDE</t>
  </si>
  <si>
    <t>Manutenção e modernização dos serviços de tecnologia da informação e comunicação - SDE</t>
  </si>
  <si>
    <t>Aquisição, construção e reforma de bens imóveis - UDESC/Chapecó - CEO</t>
  </si>
  <si>
    <t>Aquisição, construção e reforma de bens imóveis - UDESC/Florianópolis - Administração</t>
  </si>
  <si>
    <t>Aquisição, construção e reforma de bens imóveis - UDESC/Lages - CAV</t>
  </si>
  <si>
    <t>Aquisição, construção e reforma de bens imóveis - UDESC/Joinville - CCT</t>
  </si>
  <si>
    <t>Aquisição, construção e reforma de bens imóveis - UDESC/São Bento do Sul - CEPLAN</t>
  </si>
  <si>
    <t>Aquisição, construção e reforma de bens imóveis - UDESC/Laguna - CERES</t>
  </si>
  <si>
    <t>Manutenção e modernização dos serviços de tecnologia da informação e comunicação - MPC</t>
  </si>
  <si>
    <t>Manutenção das unidades assistenciais próprias</t>
  </si>
  <si>
    <t>Adequação e melhoria da infraestrutura dos aeroportos locais e regionais - SIE</t>
  </si>
  <si>
    <t>Administração, manutenção e gerenciamento dos aeroportos locais e regionais - SIE</t>
  </si>
  <si>
    <t>Capacitação e treinamento profissional - UDESC</t>
  </si>
  <si>
    <t>Monitorar, controlar e apoiar ações de prevenção de eventos críticos - SDE</t>
  </si>
  <si>
    <t>Sistema de outorga de direito de uso e cobrança de recursos hídricos - SDE</t>
  </si>
  <si>
    <t>Administração e gestão da estrutura administrativa - PC</t>
  </si>
  <si>
    <t>Fortalecimento dos comitês de gerenciamento de bacias hidrográficas - SDE</t>
  </si>
  <si>
    <t>Manutenção e modernização dos serviços de tecnologia da informação e comunicação - FUNJURE - PGE</t>
  </si>
  <si>
    <t>Aquisição, construção e reforma de bens imóveis - UDESC/Balneário Camboriú - CESFI</t>
  </si>
  <si>
    <t>Manutenção das aeronaves do serviço de atendimento médico de urgência</t>
  </si>
  <si>
    <t>Apoiar projetos de educação, estudos e pesquisa na área ambiental</t>
  </si>
  <si>
    <t>Serviços de proteção social especial - média e alta complexidade</t>
  </si>
  <si>
    <t>Gestão integrada da Política de Assistência Social - SUAS</t>
  </si>
  <si>
    <t>Operacionalização da SEMA</t>
  </si>
  <si>
    <t>Manutenção dos serviços de tecnologia da informação - FPS</t>
  </si>
  <si>
    <t>Ações no programa educacional de resistência às drogas e à violência - PROERD</t>
  </si>
  <si>
    <t>Atendimento social, psicológico, jurídico, pedagógico e saúde ao sistema prisional e socioeducativo</t>
  </si>
  <si>
    <t>Profissionalização e reintegração social do apenado do complexo penit de São Pedro de Alcântara</t>
  </si>
  <si>
    <t>Administração de pessoal e encargos sociais - SAP</t>
  </si>
  <si>
    <t>Administração e manutenção dos serviços administrativos gerais - SAP</t>
  </si>
  <si>
    <t>Encargos com estagiários - SAP</t>
  </si>
  <si>
    <t>Estruturação e reaparelhamento dos sistemas prisional e socioeducativo - SAP</t>
  </si>
  <si>
    <t>Renovação da frota - SAP</t>
  </si>
  <si>
    <t>Manutenção e modernização dos serviços de tecnologia da informação e comunicação - SAP</t>
  </si>
  <si>
    <t>Fornecimento de transporte aéreo às autoridades públicas - CC</t>
  </si>
  <si>
    <t>Fornecimento de transporte terrestre para atendimento das necessidades da CC</t>
  </si>
  <si>
    <t>Aquisição de veículos oficiais - CC</t>
  </si>
  <si>
    <t>Apoio às ações na área de agricultura e desenvolvimento rural - FUNDOSOCIAL</t>
  </si>
  <si>
    <t>Apoio à aquisição, constr, ampl ou reforma de patrimônio público - FUNDOSOCIAL</t>
  </si>
  <si>
    <t>Apoio financeiro a entidades de assistência social - FUNDOSOCIAL</t>
  </si>
  <si>
    <t>Apoio financeiro aos conselhos comunitários - FUNDOSOCIAL</t>
  </si>
  <si>
    <t>Apoio financeiro às ações de incentivo à atividade cultural - FUNDOSOCIAL</t>
  </si>
  <si>
    <t>Apoio para construção ou melhoria nas habitações urbanas - FUNDOSOCIAL</t>
  </si>
  <si>
    <t>Construção, reforma ou melhoramentos em centros de eventos - FUNDOSOCIAL</t>
  </si>
  <si>
    <t>Manutenção das ações de vigilância epidemiológica</t>
  </si>
  <si>
    <t>Ações de vigilância sanitária</t>
  </si>
  <si>
    <t>Realização de exames e ensaios de interesse da saúde pública pelo laboratório central (LACEN)</t>
  </si>
  <si>
    <t>Ações relacionadas ao transplante de órgãos e tecidos</t>
  </si>
  <si>
    <t>Ações do programa de tratamento fora de domicílio - TFD</t>
  </si>
  <si>
    <t>Realização de procedimentos contemplados na programação pactuada e integrada - PPI</t>
  </si>
  <si>
    <t>Subvenção ao juro de financiamento para construção e ampliação de armazenagem no meio rural - FDR</t>
  </si>
  <si>
    <t>Concessão de subvenção aos juros de financiamentos para investimentos nas propriedades rurais - FDR</t>
  </si>
  <si>
    <t>Fortalecimento das residências</t>
  </si>
  <si>
    <t>Manutenção das atividades do conselho estadual de saúde</t>
  </si>
  <si>
    <t>Fomentar o desenvolvimento de produtos/processos inovativos por empresa e instituições de CT&amp;I</t>
  </si>
  <si>
    <t>Qualificação dos profissionais do Sistema Único de Saúde</t>
  </si>
  <si>
    <t>Gestão das atividades das escolas de saúde da Secretaria de Estado da Saúde</t>
  </si>
  <si>
    <t>Realizar ações de gestão e manutenção da vigilância epidemiológica</t>
  </si>
  <si>
    <t>Manutenção dos serviços administrativos das Gerências Regionais de Saúde</t>
  </si>
  <si>
    <t>Realização de convênios para ações de baixa complexidade</t>
  </si>
  <si>
    <t>Incentivo financeiro estadual para o coofinanciamento da atenção primária</t>
  </si>
  <si>
    <t>Incentivo financeiro aos municípios contemplados no programa catarinense de inclusão social - PROCIS</t>
  </si>
  <si>
    <t>Construção, ampliação ou reforma de unidades escolares - rede física - Educação Básica</t>
  </si>
  <si>
    <t>Construção, ampliação ou reforma de unidades escolares - Ensino Profissional</t>
  </si>
  <si>
    <t>Incentivo financeiro para o cofinanciamento dos centros de especialidades odontológicas</t>
  </si>
  <si>
    <t>Incentivo financeiro aos municípios  que possuem laboratório de prótese dentária</t>
  </si>
  <si>
    <t>Serviço de proteção social básica</t>
  </si>
  <si>
    <t>Controle social - efetividade e transparência</t>
  </si>
  <si>
    <t>Capacitação de profissionais de Educação Especial</t>
  </si>
  <si>
    <t>Assessoria técnica</t>
  </si>
  <si>
    <t>Ampliação do Fórum da comarca de Santa Rosa do Sul - FRJ</t>
  </si>
  <si>
    <t>Apoio, qualificação e capacitação da MPE e MEI - SDE</t>
  </si>
  <si>
    <t>Formação e capacitação policial - PC</t>
  </si>
  <si>
    <t>Formação e capacitação do servidor - SSP</t>
  </si>
  <si>
    <t>Construção e ampliação de instalações físicas - PM</t>
  </si>
  <si>
    <t>Obras, reformas e melhorias nas instalações físicas - PC</t>
  </si>
  <si>
    <t>Manutenção e reforma de instalações físicas - SSP</t>
  </si>
  <si>
    <t>Capacitação profissional dos agentes públicos - SAP</t>
  </si>
  <si>
    <t>Saúde e segurança no contexto ocupacional - PM</t>
  </si>
  <si>
    <t>Ampliação e readequação do hospital Hans Dieter Schmidt - Joinville</t>
  </si>
  <si>
    <t>Operacionalização do CECOP - SDE</t>
  </si>
  <si>
    <t>Adm e manut dos serviços do Centro de Serviços Compartilhados Centro Admin</t>
  </si>
  <si>
    <t>Reforma do Fórum da comarca de São Lourenço do Oeste - FRJ</t>
  </si>
  <si>
    <t>Gestão da Política de Segurança Alimentar e Nutricional</t>
  </si>
  <si>
    <t>Ampliação e manutenção da atuação da Defensoria Pública no Estado</t>
  </si>
  <si>
    <t>Construção do presídio regional de Araranguá</t>
  </si>
  <si>
    <t>Ampliação do hospital e maternidade Teresa Ramos - Lages</t>
  </si>
  <si>
    <t>Ampliação hospital Regional do Oeste - Chapecó</t>
  </si>
  <si>
    <t>Ampliação do hospital Marieta Konder Bornhausen de Itajaí</t>
  </si>
  <si>
    <t>Equipar as unidades assistenciais da secretaria de estado da saúde</t>
  </si>
  <si>
    <t>Aquisição de equipamentos para Policlínica de Araranguá</t>
  </si>
  <si>
    <t>Ampliação do hospital São Paulo de Xanxerê</t>
  </si>
  <si>
    <t>Apoio a projetos e entidades de promoção da proteção e garantia dos direitos da criança e adolescent</t>
  </si>
  <si>
    <t>Equipar o hospital Regional do Oeste - Chapecó</t>
  </si>
  <si>
    <t>Aquisição, construção e reforma de bens imóveis - UDESC/Ibirama - CEAVI</t>
  </si>
  <si>
    <t>Aquisição de bens móveis para serviços administrativos FUNPAT - SEA</t>
  </si>
  <si>
    <t>Bolsa de pesquisa para estudantes do ensino superior - Art 170/CE</t>
  </si>
  <si>
    <t>Ampliação do Fórum da comarca de Criciúma - FRJ</t>
  </si>
  <si>
    <t>Ampliação do Fórum da comarca de Taió - FRJ</t>
  </si>
  <si>
    <t>Capacitação profissional dos agentes públicos - MPC</t>
  </si>
  <si>
    <t>Melhoramentos e restauração da BR-280, trecho travessia urbana de Guaramirim - Jaraguá do Sul</t>
  </si>
  <si>
    <t>Elaboração de estudos e planos para o sistema aquaviário estadual</t>
  </si>
  <si>
    <t>Implantação e/ou reforma de ferrovias e ramais ferroviários</t>
  </si>
  <si>
    <t>Administração e manutenção dos serviços para os Centros de Atenção ao Segurado - CAS - FPS - SEA</t>
  </si>
  <si>
    <t>Aquisição de equipamento, material permanente e mobiliário para unidades de saúde</t>
  </si>
  <si>
    <t>Ampliação, reforma e readequação das unidades de saúde</t>
  </si>
  <si>
    <t>Estruturar e implementar o Ecossistema Catarinense de Inovação</t>
  </si>
  <si>
    <t>Apoio a projetos de desenvolvimento econômico, estímulo para a eficiência produtiva do estado - SDE</t>
  </si>
  <si>
    <t>Encargos com estagiários - ARESC</t>
  </si>
  <si>
    <t>Fiscalização e regulação de energia elétrica - ARESC</t>
  </si>
  <si>
    <t>Gestão de ouvidoria - ARESC</t>
  </si>
  <si>
    <t>Capacitação profissional dos agentes públicos - SDE</t>
  </si>
  <si>
    <t>Tecnologia da informação e comunicação da atividade policial - PC</t>
  </si>
  <si>
    <t>Gestão sustentável da frota - combustível e manutenção - SSP</t>
  </si>
  <si>
    <t>Equipamentos e materiais para atividade-fim da Polícia Civil</t>
  </si>
  <si>
    <t>Polícia Ostensiva Aérea - PM</t>
  </si>
  <si>
    <t>Suporte policial operacional - PC</t>
  </si>
  <si>
    <t>Fiscalização e regulação de recursos hídricos - ARESC</t>
  </si>
  <si>
    <t>Gestão do Hospital Militar Estadual - PM</t>
  </si>
  <si>
    <t>Gestão de acordos de cooperação e convênios - BM</t>
  </si>
  <si>
    <t>Gestão das indenizações decorrentes de acidente em serviço - PM</t>
  </si>
  <si>
    <t>Realização do PROERD - PM</t>
  </si>
  <si>
    <t>Gestão da tecnologia da informação e comunicação - PM</t>
  </si>
  <si>
    <t>Ampliações e reformas das unidades assistenciais próprias</t>
  </si>
  <si>
    <t>Aquisição de equipamentos e mobiliário para unidades assistenciais próprias - SES</t>
  </si>
  <si>
    <t>Incentivo financeiro para a política de atenção integral a saúde das pessoas privadas de liberdade</t>
  </si>
  <si>
    <t>Realização dos serviços assistenciais do Centro Catarinense de Reabilitação - CCR</t>
  </si>
  <si>
    <t>Realização de obras de manutenção, reforma  nas edificações da SES</t>
  </si>
  <si>
    <t>Adquirir equipamentos e mobiliário para as unidades administrativas da SES</t>
  </si>
  <si>
    <t>Ações das centrais de regulação</t>
  </si>
  <si>
    <t>Ampliação do presídio de Xanxerê</t>
  </si>
  <si>
    <t>Aquisição de veículos para a Secretaria de Estado da Saúde</t>
  </si>
  <si>
    <t>Repasse financeiro aos hospitais filantrópicos e  municipais conforme Lei Estadual nº 16.968</t>
  </si>
  <si>
    <t>Caparcitação e formação continuada para gestão de escolas públicas</t>
  </si>
  <si>
    <t>Coordenação e suporte dos serviços de tecnologia da informação e comunicação</t>
  </si>
  <si>
    <t>Realização de exames do programa de triagem neonatal e mãe catarinense</t>
  </si>
  <si>
    <t>Incentivo financeiro aos municípios que possuem centros de atenção psicossocial - CAPS</t>
  </si>
  <si>
    <t>Aperfeiçoamento da gestão contábil, financeira e orçamentária do Estado</t>
  </si>
  <si>
    <t>Aquisição/construção do edifício das Promotorias de Justiça de Camboriú</t>
  </si>
  <si>
    <t>Gestão da Política Habitacional de Interesse Social</t>
  </si>
  <si>
    <t>Construção do laboratório de anatomia patológica do centro de pesquisas oncológicas - CEPON</t>
  </si>
  <si>
    <t>Ações de readequação e qualificação das ouvidorias</t>
  </si>
  <si>
    <t>Transferências constitucionais ou legais - EGE</t>
  </si>
  <si>
    <t>Emenda parlamentar impositiva da Saúde</t>
  </si>
  <si>
    <t>Capacitação continuada e integrada dos atores das Políticas para Pessoas Idosas</t>
  </si>
  <si>
    <t>Apoio a projetos e entidades de promoção ao envelhecimento ativo, saudável e sustentável dos idosos</t>
  </si>
  <si>
    <t>Prestação de Assistência Judiciária Gratuita - FRJ</t>
  </si>
  <si>
    <t>Encargos Judiciais - Requisição de Pequeno Valor</t>
  </si>
  <si>
    <t>Saúde e segurança no contexto ocupacional - SED</t>
  </si>
  <si>
    <t>Saúde e segurança no contexto ocupacional - Educação Básica</t>
  </si>
  <si>
    <t>Administração de pessoal e encargos sociais - Atividades de coordenação da Educação Básica</t>
  </si>
  <si>
    <t>Operacionalização das Coordenadorias Regionais de Educação Básica</t>
  </si>
  <si>
    <t>Operacionalização descentralizada da Educação Básica</t>
  </si>
  <si>
    <t>Manutenção e reforma descentralizada da Educação Básica</t>
  </si>
  <si>
    <t>Capacitação descentralizada da Educação Básica</t>
  </si>
  <si>
    <t>Construção e reforma de abrigos de passageiros</t>
  </si>
  <si>
    <t>Manutenção preventiva dos sinais náuticos</t>
  </si>
  <si>
    <t>Pagamento de subsídio para travessia hidroviária de trabalhadores e estudantes Itajaí e Navegantes</t>
  </si>
  <si>
    <t>Realização de estudos, pesquisas e projetos na área de transporte</t>
  </si>
  <si>
    <t>Administração e manutenção do terminal rodoviário Rita Maria em Florianópolis</t>
  </si>
  <si>
    <t>Reabilitação/aumento capacidade SC-412, trecho BR-101 - Ilhota - Gaspar e contorno de Ilhota</t>
  </si>
  <si>
    <t>Revitalização de rodovias - obras e supervisão</t>
  </si>
  <si>
    <t>Pavimentação da SC-370, trecho Urubici - Serra do Corvo Branco - Grão Pará</t>
  </si>
  <si>
    <t>Pavimentação da SC-120, trecho Curitibanos - BR-282 (p/ São José do Cerrito)</t>
  </si>
  <si>
    <t>Manutenção e melhorias das ptes Colombo M Salles, Pedro Ivo Campos e Hercílio Luz em Fpolis</t>
  </si>
  <si>
    <t>Melhorias terminais de integração, medidas moderad tráfego e Museu Transp - SITC Joinville - BNDES</t>
  </si>
  <si>
    <t>Medidas de compensação ambiental</t>
  </si>
  <si>
    <t>Pavimentação de acessos a aeroportos no estado de Santa Catarina</t>
  </si>
  <si>
    <t>Construção/supervisão de pontes ou viadutos, inclusive seus acessos</t>
  </si>
  <si>
    <t>Supervisão regional de obras de infraestrutura</t>
  </si>
  <si>
    <t>Pavimentação da SC-477, trecho Papanduva - entronc. SC-114 - Itaió - entronc. SC-112 - Dr. Pedrinho</t>
  </si>
  <si>
    <t>Pavimentação da SC-390, trecho Anita Garibaldi - Celso Ramos</t>
  </si>
  <si>
    <t>Pavimentação da SC-467, trecho Jaborá - entr SC-150 (p/ Ouro) / Ct e Acessos a Jaborá e Sta. Helena</t>
  </si>
  <si>
    <t>Desapropriação de áreas para obras de infraestrutura</t>
  </si>
  <si>
    <t>Pavim SC-390, tr BR-116 (p/ Lages) - São Jorge, acesso Bodegão (p/ usina Pai-Querê / Coxilha Rica)</t>
  </si>
  <si>
    <t>Recuperação e/ou subst de Obras de Artes Correntes e Obras de Arte Especiais</t>
  </si>
  <si>
    <t>Conservação, sinalização e segurança rodoviária</t>
  </si>
  <si>
    <t>Operação de rodovias</t>
  </si>
  <si>
    <t>Conservação, operação e monit da via Expressa Sul e acessos em Florianópolis</t>
  </si>
  <si>
    <t>Construção e adequação de prédios da sede e das coordenadorias regionais da SIE e anexos</t>
  </si>
  <si>
    <t>Humanização de rodovias</t>
  </si>
  <si>
    <t>Aquisição de combustíveis e lubrificantes - SIE e PMRv</t>
  </si>
  <si>
    <t>Execução de obras emergenciais</t>
  </si>
  <si>
    <t>Tratamento de pontos críticos e passivos ambientais nas rodovias</t>
  </si>
  <si>
    <t>Reabilitação/aumento de capacidade/melhorias/superv Rod SC-400/401/402/403/404/405 e 406 em Fpolis</t>
  </si>
  <si>
    <t>Reabilitação/aumento de capacidade da SC-407, trecho Biguaçu - Antônio Carlos</t>
  </si>
  <si>
    <t>Reabiliação/aum capac SC-283, tr BR-153 - Concórdia - Seara - Chapecó - S.Carlos - Palmitos - Mondaí</t>
  </si>
  <si>
    <t>Reab/aum capac SC-150/390, trecho Capinzal - Piratuba e acessos a Barro Preto e Usina Hid Machadinho</t>
  </si>
  <si>
    <t>Reab/aum capac SC-114, trecho BR-116 - Itaiópolis - SC-477</t>
  </si>
  <si>
    <t>Reabilitação/aum capac da SC-120, trecho Lebón Régis - Curitibanos - BR-470</t>
  </si>
  <si>
    <t>Reabilitação/aum capac da SC-477, trecho Canoinhas - Major Vieira - BR-116</t>
  </si>
  <si>
    <t>Reabilitação da SC-114, trecho Otacílio Costa - entroncamento BR-282 (p/ Lages)</t>
  </si>
  <si>
    <t>Reabilitação da SC-135, trecho Porto União - Matos Costa - Caçador</t>
  </si>
  <si>
    <t>Reab/aum capac SC-160, tr Campo Erê - Serra Alta - BR-282 - Pinhalzinho - Saudades - S.Carlos</t>
  </si>
  <si>
    <t>Reabilitação da SC-305, trecho São Lourenço do Oeste - Campo Erê</t>
  </si>
  <si>
    <t>Reab/aum cp SC-108, tr BR-101 - Guaramirim - BR-470 - Gaspar - S.J.Batista - Orleans - Criciuma - JM</t>
  </si>
  <si>
    <t>Reabilitação/contenção encostas SC-390, tr Orleans - Lauro Muller - Alto Serra Rio do Rastro</t>
  </si>
  <si>
    <t>Reabilitação e aumento de capacidade de rodovias - obras e supervisão</t>
  </si>
  <si>
    <t>Elaboração de planos diretores, desenv. institucional e sistemas de planejamento de infraestrutura</t>
  </si>
  <si>
    <t>Projetos de engenharia rodoviária</t>
  </si>
  <si>
    <t>Levantamentos, estudos e projetos de obras hidráulicas e civis</t>
  </si>
  <si>
    <t>Levantamentos, estudos e projetos relativos a meio ambiente</t>
  </si>
  <si>
    <t>Consultoria de apoio técnico e institucional à SIE</t>
  </si>
  <si>
    <t>Contagens e estudos de tráfego, levantamentos e estudos para gerência de pavimentos</t>
  </si>
  <si>
    <t>Levantamentos, estudos e projetos diversos</t>
  </si>
  <si>
    <t>Medidas de compensação ambiental decorrentes da construção de obras hidráulicas</t>
  </si>
  <si>
    <t>Construção de barragens e obras hidráulicas para controle de cheias, irrigação e captação</t>
  </si>
  <si>
    <t>Dragagem, desassoreamento, recuperação e proteção margens rios, córregos, canais e lagoas</t>
  </si>
  <si>
    <t>Obras hidráulicas para abertura, fixação e proteção de barras</t>
  </si>
  <si>
    <t>Construção de trapiches, atracadores, piers e cais</t>
  </si>
  <si>
    <t>Administração e manutenção das Coordenadorias Regionais e Anexos - SIE</t>
  </si>
  <si>
    <t>Ampliação do Fórum da comarca de Itajaí - Sede - FRJ</t>
  </si>
  <si>
    <t>Ampliação do Fórum da comarca de Palmitos - FRJ</t>
  </si>
  <si>
    <t>Ampliação do Fórum da comarca de Porto União - FRJ</t>
  </si>
  <si>
    <t>Ampliação do Fórum da comarca de Joinville - Sede - FRJ</t>
  </si>
  <si>
    <t>Reforma do Fórum da comarca de Campos Novos - FRJ</t>
  </si>
  <si>
    <t>Ampliação do Fórum da comarca de Urubici - FRJ</t>
  </si>
  <si>
    <t>Reforma do Fórum da comarca de Lebon Régis - FRJ</t>
  </si>
  <si>
    <t>Construção do Fórum da comarca de Modelo - FRJ</t>
  </si>
  <si>
    <t>Divulgação e promoção turística de SC em eventos</t>
  </si>
  <si>
    <t>Preparação de profissionais p/ apresentar destino turístico SC</t>
  </si>
  <si>
    <t>Realização de Jornadas de Familiarização</t>
  </si>
  <si>
    <t>Apoio a Central de Abastecimento de Alimentos - CEASA</t>
  </si>
  <si>
    <t>Saúde e segurança no contexto ocupacional - SAR</t>
  </si>
  <si>
    <t>Apoiar eventos q gerem fluxo turist. q divulg. destino SC volt. ao aprimor. do seg. turístico</t>
  </si>
  <si>
    <t>Realização de intercâmbio e relações com o mercado nacional e internacional</t>
  </si>
  <si>
    <t>Fomento da inovação do setor turístico</t>
  </si>
  <si>
    <t>Ampliação, modernização e manut administrativa das unidades de proteção civil</t>
  </si>
  <si>
    <t>Desenvolvimento de sistema de inteligência turística</t>
  </si>
  <si>
    <t>Ampliação, modernização e manutenção da rede de monitoramento e alerta</t>
  </si>
  <si>
    <t>Ações preventivas em defesa civil</t>
  </si>
  <si>
    <t>Ações de socorro e assistência humanitária em defesa civil</t>
  </si>
  <si>
    <t>Gerenciamento do centro de eventos governador Luiz Henrique da Silveira</t>
  </si>
  <si>
    <t>Apoio Finaceiro aos agricultores, maricultores e pescadores artesanais - Adequação Ambiental - FDR</t>
  </si>
  <si>
    <t>Apoio Financeiro a projetos especiais agropecuários - FDR</t>
  </si>
  <si>
    <t>Incentivo turístico e manutenção de entidades ligadas ao setor</t>
  </si>
  <si>
    <t>Construção de centro de eventos em Balneário Camboriú</t>
  </si>
  <si>
    <t>Gerenciamento do centro de eventos em Balneário Camboriú</t>
  </si>
  <si>
    <t>Implantação de infraestrutura turística no Estado</t>
  </si>
  <si>
    <t>Desenvolvimento de políticas públicas de integralização do turismo na educação estadual</t>
  </si>
  <si>
    <t>Administração de pessoal e encargos sociais - DC</t>
  </si>
  <si>
    <t>Encargos com estagiários - DC</t>
  </si>
  <si>
    <t>Encargos com estagiários - SANTUR</t>
  </si>
  <si>
    <t>Participação no capital social - CEASA</t>
  </si>
  <si>
    <t>Participação no capital social - CIDASC</t>
  </si>
  <si>
    <t>Capacitação profissional dos agentes públicos - DC</t>
  </si>
  <si>
    <t>Participação no capital social - HIDROCALDAS</t>
  </si>
  <si>
    <t>Participação no capital social - IAZPE</t>
  </si>
  <si>
    <t>Manutenção e modernização dos serviços de tecnologia da informação, marketing e comunicação - SANTUR</t>
  </si>
  <si>
    <t>Saúde e segurança no contexto ocupacional - SANTUR</t>
  </si>
  <si>
    <t>Educação sanitária</t>
  </si>
  <si>
    <t>Manut e desenvolvimento de tecnologias aplicadas ao controle externo/núcleo de inteligência - MPC</t>
  </si>
  <si>
    <t>Promoção da educação continuada em proteção civil</t>
  </si>
  <si>
    <t>Contratação de serviço de avaliação externa para acreditação em saúde na atenção primária</t>
  </si>
  <si>
    <t>Incrementar valor do cofinanciamento de acordo com o sistema de acreditação</t>
  </si>
  <si>
    <t>Aquisição, atualização e manutenção dos sistemas de inteligência em proteção e defesa civil</t>
  </si>
  <si>
    <t>Gestão e capacitação dos serviços e projetos do Fundo Garantidor - IPREV</t>
  </si>
  <si>
    <t>Ações de restabelecimento e reconstrução em defesa civil</t>
  </si>
  <si>
    <t>Administração de pessoal terceirizado - IPREV</t>
  </si>
  <si>
    <t>Rede de atenção à saúde mental</t>
  </si>
  <si>
    <t>Administração e manutenção dos serviços administrativos gerais - DC</t>
  </si>
  <si>
    <t>Manutenção e modernização dos serviços de tecnologia da informação e comunicação - DC</t>
  </si>
  <si>
    <t>Modernização dos serviços de tecnologia da informação - FMPIO - SEA</t>
  </si>
  <si>
    <t>Aquisição de bens móveis para serviços administrativos - FMPIO - SEA</t>
  </si>
  <si>
    <t>Administração e manutenção dos insumos, materiais e serviços administrativos gerais - IGP</t>
  </si>
  <si>
    <t>Capacitação para grupo especializado - EPAGRI</t>
  </si>
  <si>
    <t>Conservação de rodovias por convênios com consórcios de municípios - Projeto Recuperar</t>
  </si>
  <si>
    <t>Elaboração de planos, estudos e projetos p/ sistemas intermodais de transporte, logística e mobilid</t>
  </si>
  <si>
    <t>Execução de obras e ações de mobilidade urbana, incl contornos viários, em municípios de SC</t>
  </si>
  <si>
    <t>Construção de ciclovias, ciclofaixas, acostamentos, passeios e calçadas ao longo de rodovias</t>
  </si>
  <si>
    <t>Pavimentação de rodovias estaduais - obras e supervisão</t>
  </si>
  <si>
    <t>Aquisição de equipamentos de ergonomia para os servidores - DPE</t>
  </si>
  <si>
    <t>Contratação de consultoria, estudos e projetos - SEA</t>
  </si>
  <si>
    <t>Modernização dos serviços de tecnologia da informação e comunicação - SEA</t>
  </si>
  <si>
    <t>Saúde e segurança no contexto ocupacional - SES</t>
  </si>
  <si>
    <t>Implantação/adequação/melhorias da infraestrutura terrestre e acessos em portos e hidrovias</t>
  </si>
  <si>
    <t>Implantação de novo acesso ao ferry boat e ramal rodoferroviário ao Porto São Francisco do Sul</t>
  </si>
  <si>
    <t>Fomentar o desenvolvimento científico, tecnológico, e sustentabilidade socioambiental em educação</t>
  </si>
  <si>
    <t>Fomentar a realização de eventos relacionados à CT&amp;I na área de educação</t>
  </si>
  <si>
    <t>Fomentar o desenvolvimento de produtos inovativos por instituições de ensino de CTI em educação</t>
  </si>
  <si>
    <t>Conceder bolsas para o incentivo à formação de pesquisadores na área da educação</t>
  </si>
  <si>
    <t>Manter e modernizar os serviços de TI e comunicação com RCT na educação</t>
  </si>
  <si>
    <t>Gestão e operacionalização do PROCON</t>
  </si>
  <si>
    <t>Saúde e segurança no contexto ocupacional - SDE</t>
  </si>
  <si>
    <t>Apoio a política de trabalho e renda - SDE</t>
  </si>
  <si>
    <t>Programa para a redução das desigualdade sociais - SDE</t>
  </si>
  <si>
    <t>Modernização dos serviços de tecnologia da informação - FPS</t>
  </si>
  <si>
    <t>Aquisição de bens móveis para serviços administrativos - FPS</t>
  </si>
  <si>
    <t>Rede de prevenção, diagnóstico e tratamento do câncer de colo e mama</t>
  </si>
  <si>
    <t>Fiscalização e regulação de transporte municipal e intermunicipal</t>
  </si>
  <si>
    <t>Reabilitação da SC-155, trecho Divisa PR/SC - Abelardo Luz - Xanxerê - Seara - Itá - Divisa SC/RS</t>
  </si>
  <si>
    <t>Implantar e implementar a estratégia qualifica atenção primária à saúde</t>
  </si>
  <si>
    <t>Reabilitação da SC-469, trecho entroncamento SC-390 - Alto Bela Vista</t>
  </si>
  <si>
    <t>Reabilitação do trecho Mirim Doce - BR-470</t>
  </si>
  <si>
    <t>Implantação de obras contra cheias</t>
  </si>
  <si>
    <t>Adequação, manutenção e conservação de barragens</t>
  </si>
  <si>
    <t>Gestão do conhecimento e desenvolvimento da tecnologia da informação</t>
  </si>
  <si>
    <t>Obras hidráulicas para controle de vazão de rios e lagoas</t>
  </si>
  <si>
    <t>Gestão do Serviço de Bombeiros Comunitários</t>
  </si>
  <si>
    <t>Saúde e segurança no contexto ocupacional - SIE</t>
  </si>
  <si>
    <t>Administração de pessoal e encargos sociais - CGE</t>
  </si>
  <si>
    <t>Gestão Administrativa do Trânsito</t>
  </si>
  <si>
    <t>Fundo garantidor - IPREV</t>
  </si>
  <si>
    <t>Captação e gestão de recursos de convênios e doações</t>
  </si>
  <si>
    <t>Encargos com estagiários - CGE</t>
  </si>
  <si>
    <t>Pensão - IPALESC - Fundo Financeiro</t>
  </si>
  <si>
    <t>Capacitação profissional dos agentes públicos - CGE</t>
  </si>
  <si>
    <t>Pensão - MILITARES - Fundo Financeiro</t>
  </si>
  <si>
    <t>Manutenção e modernização dos serviços de tecnologia da informação e comunicação - CGE</t>
  </si>
  <si>
    <t>Encargos com inativos  - MILITARES - Fundo Financeiro</t>
  </si>
  <si>
    <t>Administração e manutenção dos serviços administrativos gerais - CGE</t>
  </si>
  <si>
    <t>Apoio a projetos e programas de eficiência energética</t>
  </si>
  <si>
    <t>Saúde e segurança no contexto ocupacional - ARESC</t>
  </si>
  <si>
    <t>Otimização e correção da aplicação dos recursos públicos - CGE</t>
  </si>
  <si>
    <t>Saúde e segurança no contexto ocupacional - CGE</t>
  </si>
  <si>
    <t>Encargos com inativos - FAPESC - Fundo Financeiro</t>
  </si>
  <si>
    <t>Encargos com inativos - ARESC - Fundo Financeiro</t>
  </si>
  <si>
    <t>Encargos com inativos - IMETRO - Fundo Financeiro</t>
  </si>
  <si>
    <t>Encargos com inativos - ENA - Fundo Financeiro</t>
  </si>
  <si>
    <t>Encargos com inativos - FESPORTE - Fundo Financeiro</t>
  </si>
  <si>
    <t>Encargos com inativos - IMA - Fundo Financeiro</t>
  </si>
  <si>
    <t>Encargos com inativos - JUCESC - Fundo Financeiro</t>
  </si>
  <si>
    <t>Encargos com inativos - PGTC - Fundo Financeiro</t>
  </si>
  <si>
    <t>Encargos com inativos - FCC - Fundo Financeiro</t>
  </si>
  <si>
    <t>Gestão emissão carteira nacional habilitação - DETRAN</t>
  </si>
  <si>
    <t>Gestão pessoal terceirizado DETRAN</t>
  </si>
  <si>
    <t>Gestão contratos locação</t>
  </si>
  <si>
    <t>Promoção e educação trânsito</t>
  </si>
  <si>
    <t>Promoção a pesquisa trânsito e catalogação de dados</t>
  </si>
  <si>
    <t>Administração e manutenção dos serviços administrativos do DETRAN</t>
  </si>
  <si>
    <t>Administração pessoal e encargos DETRAN</t>
  </si>
  <si>
    <t>Encargos com estagiários - DETRAN</t>
  </si>
  <si>
    <t>Capacitação e aperfeiçoamento profissional</t>
  </si>
  <si>
    <t>Comunicação social e relação com a sociedade</t>
  </si>
  <si>
    <t>Modernização, integração e manutenção da tecnologia da informação e comunicação DETRAN</t>
  </si>
  <si>
    <t>Saúde e segurança no contexto ocupacional - BM</t>
  </si>
  <si>
    <t>Saúde e segurança no contexto ocupacional - IMA</t>
  </si>
  <si>
    <t>Auxílio financeiro a estudantes</t>
  </si>
  <si>
    <t>Aquisição, construção e reforma de bens imóveis - UDESC/Florianópolis - ESAG</t>
  </si>
  <si>
    <t>Aquisição, construção e reforma de bens imóveis - UDESC/Florianópolis - FAED</t>
  </si>
  <si>
    <t>Aquisição, construção e reforma de bens imóveis - UDESC/Florianópolis - CEART</t>
  </si>
  <si>
    <t>Aquisição, construção e reforma de bens imóveis - UDESC/Florianópolis - CEAD</t>
  </si>
  <si>
    <t>Aquisição, construção e reforma de bens imóveis - UDESC/Florianópolis - CEFID</t>
  </si>
  <si>
    <t>Aquisição construção e reforma de bens imóveis - UDESC/Pinhalzinho-CEO</t>
  </si>
  <si>
    <t>Educação sanitária para ensino fundamental</t>
  </si>
  <si>
    <t>Incentivo a projetos e programas de pesquisa - UDESC</t>
  </si>
  <si>
    <t>Saúde e segurança no contexto ocupacional - UDESC</t>
  </si>
  <si>
    <t>Gestão e manutenção dos serviços administrativos gerais da SAN</t>
  </si>
  <si>
    <t>Pagamento de sentenças de pequeno valor - PGE - Educação</t>
  </si>
  <si>
    <t>Pagamento de sentenças de pequeno valor - PGE - Saúde</t>
  </si>
  <si>
    <t>Saúde e segurança no contexto ocupacional - SDS</t>
  </si>
  <si>
    <t>Saúde e segurança no contexto ocupacional - PGE</t>
  </si>
  <si>
    <t>Saúde e segurança no contexto ocupacional - FUNJURE - PGE</t>
  </si>
  <si>
    <t>Realização de eventos - desporto educacional</t>
  </si>
  <si>
    <t>Curso de educação continuada</t>
  </si>
  <si>
    <t>Curso de educação formal</t>
  </si>
  <si>
    <t>Modernização da estrutura de ensino a distância</t>
  </si>
  <si>
    <t>Fomento a boas práticas de gestão pública</t>
  </si>
  <si>
    <t>Conexão de talentos com a gestão pública estadual</t>
  </si>
  <si>
    <t>Fomento à pesquisa e inovação na gestão pública</t>
  </si>
  <si>
    <t>Nova sede do arquivo público</t>
  </si>
  <si>
    <t>Digitalização do acervo do arquivo público</t>
  </si>
  <si>
    <t>Restauração de documentos do arquivo público</t>
  </si>
  <si>
    <t>Bolsa Atleta Escolar</t>
  </si>
  <si>
    <t>Ações educativas no arquivo público para alunos da educação básica</t>
  </si>
  <si>
    <t>Benefício de gestação múltipla - Lei Estadual nº 15.978/2013</t>
  </si>
  <si>
    <t>Ações educativas no arquivo público para alunos do ensino superior</t>
  </si>
  <si>
    <t>Residência de pós-graduandos no arquivo público</t>
  </si>
  <si>
    <t>Construção, recuperação e reaparelhamento da estrutura esportiva escolar</t>
  </si>
  <si>
    <t>Levantamento de assuntos no acervo do arquivo público</t>
  </si>
  <si>
    <t>Formação continuada dos agentes de esporte e lazer</t>
  </si>
  <si>
    <t>Construção do semiaberto em Tubarão</t>
  </si>
  <si>
    <t>Construção do semiaberto em Joinville</t>
  </si>
  <si>
    <t>Construção de presídio de Blumenau</t>
  </si>
  <si>
    <t>Ampliação da penitenciária de Curitibanos I</t>
  </si>
  <si>
    <t>Apoio aos atletas catarinenses</t>
  </si>
  <si>
    <t>Administração e manutenção dos serviços administrativos gerais - CED</t>
  </si>
  <si>
    <t>Projetos arquitetônicos e complementares para SAP</t>
  </si>
  <si>
    <t>Administração e manutenção dos serviços administrativos gerais - TJD</t>
  </si>
  <si>
    <t>Operação ETE/ETA - regulamentação ambiental</t>
  </si>
  <si>
    <t>Gestão e manutenção dos serviços administrativos gerais do GVG</t>
  </si>
  <si>
    <t>Coordenar, articular e promover relações internacionais - SAI</t>
  </si>
  <si>
    <t>Patrocínio de eventos culturais, comunitários, esportivos e educativos - SEC</t>
  </si>
  <si>
    <t>Campanhas de caráter social, informativa e institucional - SEC</t>
  </si>
  <si>
    <t>Realizar publicações legais na mídia impressa - SEC</t>
  </si>
  <si>
    <t>Reestruturação do quartel de Mafra para utilização do Serviço de Atendimento Móvel de Urgência SAMU</t>
  </si>
  <si>
    <t>Manutenção e modernização dos serviços de tecnologia da informação e comunicação - EPROJ</t>
  </si>
  <si>
    <t>Capacitação profissional dos agentes públicos - EPROJ</t>
  </si>
  <si>
    <t>Manutenção e modernização dos serviços de tecnologia da informação e comunicação - FESPORTE</t>
  </si>
  <si>
    <t>Manutenção e promoção do programa de integridade e compliance - SIG</t>
  </si>
  <si>
    <t>Saúde e segurança no contexto ocupacional - FESPORTE</t>
  </si>
  <si>
    <t>Capacitação profissional dos agentes públicos - SUDERF</t>
  </si>
  <si>
    <t>Manutenção e modernização dos serviços de tecnologia da informação e comunicação - SUDERF</t>
  </si>
  <si>
    <t>Cooperação técnica do sistema de educação básica catarinense</t>
  </si>
  <si>
    <t>Ações complementares para a eficiência educacional</t>
  </si>
  <si>
    <t>Controle social - efetividade e transparência - FEI</t>
  </si>
  <si>
    <t>Controle social - efetividade e transparência - FIA</t>
  </si>
  <si>
    <t>Saúde e segurança no contexto ocupacional - IPREV</t>
  </si>
  <si>
    <t>Saúde e segurança no contexto ocupacional - FAPESC</t>
  </si>
  <si>
    <t>Saúde e segurança no contexto ocupacional - ENA</t>
  </si>
  <si>
    <t>Saúde e segurança no contexto ocupacional - SEF</t>
  </si>
  <si>
    <t>Saúde e segurança no contexto ocupacional - IMETRO</t>
  </si>
  <si>
    <t>Saúde e segurança no contexto ocupacional - CC</t>
  </si>
  <si>
    <t>Educação ambiental no âmbito do IMA</t>
  </si>
  <si>
    <t>Saúde e segurança no contexto ocupacional - SAP</t>
  </si>
  <si>
    <t>Saúde e segurança no contexto ocupacional - PC</t>
  </si>
  <si>
    <t>Saúde e segurança no contexto ocupacional - JUCESC</t>
  </si>
  <si>
    <t>Educação básica e profissionalizante para os apenados no sistema prisional da SAP</t>
  </si>
  <si>
    <t>Educação básica e profissionalizante para os menores em conflito com a Lei do socioeducativo da SAP</t>
  </si>
  <si>
    <t>Reforma e ampliação do patrimônio da FCC</t>
  </si>
  <si>
    <t>Projetos Culturais - FCC</t>
  </si>
  <si>
    <t>Reforma da Biblioteca Pública de SC</t>
  </si>
  <si>
    <t>Salvaguarda do patrimônio da FCC</t>
  </si>
  <si>
    <t>Saúde e segurança no contexto ocupacional - DETRAN</t>
  </si>
  <si>
    <t>Eventos Culturais</t>
  </si>
  <si>
    <t>Restauro e conservação do Museu Nacional do Mar</t>
  </si>
  <si>
    <t>Edital de cinema catarinense</t>
  </si>
  <si>
    <t>Preservação salvaguarda do patrimônio</t>
  </si>
  <si>
    <t>Rede de patrimônio cultural</t>
  </si>
  <si>
    <t>Edital Elizabete Anderle</t>
  </si>
  <si>
    <t>Capacitação, aperfeiçoamento e pesquisa</t>
  </si>
  <si>
    <t>Editais culturais de fomento</t>
  </si>
  <si>
    <t>Relações institucionais</t>
  </si>
  <si>
    <t>Saúde e segurança no contexto ocupacional - FCC</t>
  </si>
  <si>
    <t>Administração e manutenção do serviços administrativos gerais - FCC</t>
  </si>
  <si>
    <t>Sistema gestão e certificação veicular</t>
  </si>
  <si>
    <t>Governança e inovação na gestão pública de SC</t>
  </si>
  <si>
    <t>Residência pedagógica em Educação Especia</t>
  </si>
  <si>
    <t>Encargos com Residência Jurídica - PGE</t>
  </si>
  <si>
    <t>Programa de Gestão Ambiental - ALESC Sustentável</t>
  </si>
  <si>
    <t>Gestão de Gabinete ALESC - 0001</t>
  </si>
  <si>
    <t>Gestão de Gabinete ALESC - 0002</t>
  </si>
  <si>
    <t>Gestão de Gabinete ALESC - 0003</t>
  </si>
  <si>
    <t>Gestão de Gabinete ALESC - 0004</t>
  </si>
  <si>
    <t>Gestão de Gabinete ALESC - 0005</t>
  </si>
  <si>
    <t>Gestão de Gabinete ALESC - 0006</t>
  </si>
  <si>
    <t>Gestão de Gabinete ALESC - 0007</t>
  </si>
  <si>
    <t>Gestão de Gabinete ALESC - 0008</t>
  </si>
  <si>
    <t>Gestão de Gabinete ALESC - 0009</t>
  </si>
  <si>
    <t>Gestão de Gabinete ALESC - 0010</t>
  </si>
  <si>
    <t>Gestão de Gabinete ALESC - 0011</t>
  </si>
  <si>
    <t>Gestão de Gabinete ALESC - 0012</t>
  </si>
  <si>
    <t>Gestão de Gabinete ALESC - 0013</t>
  </si>
  <si>
    <t>Gestão de Gabinete ALESC - 0014</t>
  </si>
  <si>
    <t>Gestão de Gabinete ALESC - 0015</t>
  </si>
  <si>
    <t>Gestão de Gabinete ALESC - 0016</t>
  </si>
  <si>
    <t>Gestão de Gabinete ALESC - 0017</t>
  </si>
  <si>
    <t>Gestão de Gabinete ALESC - 0018</t>
  </si>
  <si>
    <t>Gestão de Gabinete ALESC - 0019</t>
  </si>
  <si>
    <t>Gestão de Gabinete ALESC - 0020</t>
  </si>
  <si>
    <t>Gestão de Gabinete ALESC - 0021</t>
  </si>
  <si>
    <t>Gestão de Gabinete ALESC - 0022</t>
  </si>
  <si>
    <t>Gestão de Gabinete ALESC - 0023</t>
  </si>
  <si>
    <t>Gestão de Gabinete ALESC - 0024</t>
  </si>
  <si>
    <t>Gestão de Gabinete ALESC - 0025</t>
  </si>
  <si>
    <t>Gestão de Gabinete ALESC - 0026</t>
  </si>
  <si>
    <t>Gestão de Gabinete ALESC - 0027</t>
  </si>
  <si>
    <t>Gestão de Gabinete ALESC - 0028</t>
  </si>
  <si>
    <t>Gestão de Gabinete ALESC - 0029</t>
  </si>
  <si>
    <t>Gestão de Gabinete ALESC - 0030</t>
  </si>
  <si>
    <t>Gestão de Gabinete ALESC - 0031</t>
  </si>
  <si>
    <t>Gestão de Gabinete ALESC - 0032</t>
  </si>
  <si>
    <t>Gestão de Gabinete ALESC - 0033</t>
  </si>
  <si>
    <t>Gestão de Gabinete ALESC - 0034</t>
  </si>
  <si>
    <t>Gestão de Gabinete ALESC - 0035</t>
  </si>
  <si>
    <t>Gestão de Gabinete ALESC - 0036</t>
  </si>
  <si>
    <t>Gestão de Gabinete ALESC - 0037</t>
  </si>
  <si>
    <t>Gestão de Gabinete ALESC - 0038</t>
  </si>
  <si>
    <t>Gestão de Gabinete ALESC - 0039</t>
  </si>
  <si>
    <t>Gestão de Gabinete ALESC - 0040</t>
  </si>
  <si>
    <t>Residência Jurídica - DPE</t>
  </si>
  <si>
    <t>Gestão de projetos com a Secretaria de Estado da Educação</t>
  </si>
  <si>
    <t>Promoção e incentivo à agroecologia e produção orgânica</t>
  </si>
  <si>
    <t>Atenção às pessoas egressas do sistema prisional - SAP</t>
  </si>
  <si>
    <t xml:space="preserve">Relatório Emitido em 17/01/2020 às 14:02 por </t>
  </si>
  <si>
    <t>00005</t>
  </si>
  <si>
    <t>00.000.0000.0000.014446</t>
  </si>
  <si>
    <t>Manutenção da Polícia Rodoviária Estadual</t>
  </si>
  <si>
    <t>243</t>
  </si>
  <si>
    <t>00262</t>
  </si>
  <si>
    <t>44.90.40.32</t>
  </si>
  <si>
    <t>Serviços de T.I. - CIASC (Capital)</t>
  </si>
  <si>
    <t>242</t>
  </si>
  <si>
    <t>00004</t>
  </si>
  <si>
    <t>00023</t>
  </si>
  <si>
    <t>00053</t>
  </si>
  <si>
    <t>00051</t>
  </si>
  <si>
    <t>00052</t>
  </si>
  <si>
    <t>00079</t>
  </si>
  <si>
    <t>00058</t>
  </si>
  <si>
    <t>00050</t>
  </si>
  <si>
    <t>00054</t>
  </si>
  <si>
    <t>00017</t>
  </si>
  <si>
    <t>00029</t>
  </si>
  <si>
    <t>00024</t>
  </si>
  <si>
    <t>00272</t>
  </si>
  <si>
    <t>00035</t>
  </si>
  <si>
    <t>00057</t>
  </si>
  <si>
    <t>00030</t>
  </si>
  <si>
    <t>00077</t>
  </si>
  <si>
    <t>00075</t>
  </si>
  <si>
    <t>00025</t>
  </si>
  <si>
    <t>00078</t>
  </si>
  <si>
    <t>00080</t>
  </si>
  <si>
    <t>00273</t>
  </si>
  <si>
    <t>00031</t>
  </si>
  <si>
    <t>00032</t>
  </si>
  <si>
    <t>00067</t>
  </si>
  <si>
    <t>00071</t>
  </si>
  <si>
    <t>00039</t>
  </si>
  <si>
    <t>00036</t>
  </si>
  <si>
    <t>00037</t>
  </si>
  <si>
    <t>00010</t>
  </si>
  <si>
    <t>00026</t>
  </si>
  <si>
    <t>00027</t>
  </si>
  <si>
    <t>00033</t>
  </si>
  <si>
    <t>00044</t>
  </si>
  <si>
    <t>00234</t>
  </si>
  <si>
    <t>00043</t>
  </si>
  <si>
    <t>00040</t>
  </si>
  <si>
    <t>00034</t>
  </si>
  <si>
    <t>00045</t>
  </si>
  <si>
    <t>00041</t>
  </si>
  <si>
    <t>00048</t>
  </si>
  <si>
    <t>00246</t>
  </si>
  <si>
    <t>00019</t>
  </si>
  <si>
    <t>00245</t>
  </si>
  <si>
    <t>00274</t>
  </si>
  <si>
    <t>00256</t>
  </si>
  <si>
    <t>00255</t>
  </si>
  <si>
    <t>00161</t>
  </si>
  <si>
    <t>00247</t>
  </si>
  <si>
    <t>00076</t>
  </si>
  <si>
    <t>00046</t>
  </si>
  <si>
    <t>00127</t>
  </si>
  <si>
    <t>00128</t>
  </si>
  <si>
    <t>00249</t>
  </si>
  <si>
    <t>00248</t>
  </si>
  <si>
    <t>00074</t>
  </si>
  <si>
    <t>00251</t>
  </si>
  <si>
    <t>00073</t>
  </si>
  <si>
    <t>00235</t>
  </si>
  <si>
    <t>00094</t>
  </si>
  <si>
    <t>00093</t>
  </si>
  <si>
    <t>00092</t>
  </si>
  <si>
    <t>00091</t>
  </si>
  <si>
    <t>00090</t>
  </si>
  <si>
    <t>00089</t>
  </si>
  <si>
    <t>00088</t>
  </si>
  <si>
    <t>00087</t>
  </si>
  <si>
    <t>00237</t>
  </si>
  <si>
    <t>00236</t>
  </si>
  <si>
    <t>00151</t>
  </si>
  <si>
    <t>00150</t>
  </si>
  <si>
    <t>00086</t>
  </si>
  <si>
    <t>00085</t>
  </si>
  <si>
    <t>00084</t>
  </si>
  <si>
    <t>00083</t>
  </si>
  <si>
    <t>00082</t>
  </si>
  <si>
    <t>00072</t>
  </si>
  <si>
    <t>00191</t>
  </si>
  <si>
    <t>00230</t>
  </si>
  <si>
    <t>00229</t>
  </si>
  <si>
    <t>00081</t>
  </si>
  <si>
    <t>00238</t>
  </si>
  <si>
    <t>00153</t>
  </si>
  <si>
    <t>00233</t>
  </si>
  <si>
    <t>00059</t>
  </si>
  <si>
    <t>00061</t>
  </si>
  <si>
    <t>00006</t>
  </si>
  <si>
    <t>00047</t>
  </si>
  <si>
    <t>00190</t>
  </si>
  <si>
    <t>00008</t>
  </si>
  <si>
    <t>00189</t>
  </si>
  <si>
    <t>00122</t>
  </si>
  <si>
    <t>00125</t>
  </si>
  <si>
    <t>00227</t>
  </si>
  <si>
    <t>00011</t>
  </si>
  <si>
    <t>00069</t>
  </si>
  <si>
    <t>00070</t>
  </si>
  <si>
    <t>00068</t>
  </si>
  <si>
    <t>00224</t>
  </si>
  <si>
    <t>00225</t>
  </si>
  <si>
    <t>00060</t>
  </si>
  <si>
    <t>00223</t>
  </si>
  <si>
    <t>00222</t>
  </si>
  <si>
    <t>00065</t>
  </si>
  <si>
    <t>00221</t>
  </si>
  <si>
    <t>00063</t>
  </si>
  <si>
    <t>00220</t>
  </si>
  <si>
    <t>00064</t>
  </si>
  <si>
    <t>00062</t>
  </si>
  <si>
    <t>00066</t>
  </si>
  <si>
    <t>00239</t>
  </si>
  <si>
    <t>00198</t>
  </si>
  <si>
    <t>00016</t>
  </si>
  <si>
    <t>00219</t>
  </si>
  <si>
    <t>00218</t>
  </si>
  <si>
    <t>00217</t>
  </si>
  <si>
    <t>00254</t>
  </si>
  <si>
    <t>00216</t>
  </si>
  <si>
    <t>00049</t>
  </si>
  <si>
    <t>00098</t>
  </si>
  <si>
    <t>00193</t>
  </si>
  <si>
    <t>00192</t>
  </si>
  <si>
    <t>00014</t>
  </si>
  <si>
    <t>00244</t>
  </si>
  <si>
    <t>00243</t>
  </si>
  <si>
    <t>00212</t>
  </si>
  <si>
    <t>00096</t>
  </si>
  <si>
    <t>00012</t>
  </si>
  <si>
    <t>00013</t>
  </si>
  <si>
    <t>00231</t>
  </si>
  <si>
    <t>00000</t>
  </si>
  <si>
    <t>00270</t>
  </si>
  <si>
    <t>00253</t>
  </si>
  <si>
    <t>00208</t>
  </si>
  <si>
    <t>00207</t>
  </si>
  <si>
    <t>00206</t>
  </si>
  <si>
    <t>00205</t>
  </si>
  <si>
    <t>00204</t>
  </si>
  <si>
    <t>00020</t>
  </si>
  <si>
    <t>00018</t>
  </si>
  <si>
    <t>00038</t>
  </si>
  <si>
    <t>00203</t>
  </si>
  <si>
    <t>00028</t>
  </si>
  <si>
    <t>00003</t>
  </si>
  <si>
    <t>00242</t>
  </si>
  <si>
    <t>00269</t>
  </si>
  <si>
    <t>00228</t>
  </si>
  <si>
    <t>00257</t>
  </si>
  <si>
    <t>00268</t>
  </si>
  <si>
    <t>00260</t>
  </si>
  <si>
    <t>00259</t>
  </si>
  <si>
    <t>00258</t>
  </si>
  <si>
    <t>00265</t>
  </si>
  <si>
    <t>00213</t>
  </si>
  <si>
    <t>00266</t>
  </si>
  <si>
    <t>00211</t>
  </si>
  <si>
    <t>00264</t>
  </si>
  <si>
    <t>00210</t>
  </si>
  <si>
    <t>00195</t>
  </si>
  <si>
    <t>00241</t>
  </si>
  <si>
    <t>00240</t>
  </si>
  <si>
    <t>00232</t>
  </si>
  <si>
    <t>00209</t>
  </si>
  <si>
    <t>00263</t>
  </si>
  <si>
    <t>00252</t>
  </si>
  <si>
    <t>00250</t>
  </si>
  <si>
    <t>00267</t>
  </si>
  <si>
    <t>00261</t>
  </si>
  <si>
    <t>00056</t>
  </si>
  <si>
    <t>00055</t>
  </si>
  <si>
    <t>00201</t>
  </si>
  <si>
    <t>00199</t>
  </si>
  <si>
    <t>00194</t>
  </si>
  <si>
    <t>Ano Base: 2020</t>
  </si>
  <si>
    <t>00276</t>
  </si>
  <si>
    <t>00275</t>
  </si>
  <si>
    <t>Inativados</t>
  </si>
  <si>
    <t>00277</t>
  </si>
  <si>
    <t>244</t>
  </si>
  <si>
    <t>RPV : Educação</t>
  </si>
  <si>
    <t>00.000.0000.0000.014845</t>
  </si>
  <si>
    <t>245</t>
  </si>
  <si>
    <t>Cooperação técnico-pedagogico com APAES</t>
  </si>
  <si>
    <t>00.000.0000.0997.000000</t>
  </si>
  <si>
    <t xml:space="preserve">Página: 7 de 7 </t>
  </si>
  <si>
    <t xml:space="preserve">Relatório Emitido em 22/04/2022 às 15:05 por </t>
  </si>
  <si>
    <t>33.90.8.07</t>
  </si>
  <si>
    <t>Auxílio Funeral Militar RPPS</t>
  </si>
  <si>
    <t>266</t>
  </si>
  <si>
    <t>00.000.0635.0000.000000</t>
  </si>
  <si>
    <t>Desenvolvimento do Desporto Educacional</t>
  </si>
  <si>
    <t>265</t>
  </si>
  <si>
    <t>00298</t>
  </si>
  <si>
    <t>00.000.0000.0000.014872</t>
  </si>
  <si>
    <t>Eventos Feesporte</t>
  </si>
  <si>
    <t>264</t>
  </si>
  <si>
    <t>00.000.0000.1175.000000</t>
  </si>
  <si>
    <t>Apoio a obras federais em Santa Catarina</t>
  </si>
  <si>
    <t>263</t>
  </si>
  <si>
    <t>00283</t>
  </si>
  <si>
    <t>00.00.18.00</t>
  </si>
  <si>
    <t>Auxilio a Estudantes - 339018</t>
  </si>
  <si>
    <t>262</t>
  </si>
  <si>
    <t>00.00.48.00</t>
  </si>
  <si>
    <t>00.000.0000.0000.011657</t>
  </si>
  <si>
    <t>MP 240/2021 - Auxílio Emergencial</t>
  </si>
  <si>
    <t>261</t>
  </si>
  <si>
    <t>00.000.0000.0000.014281</t>
  </si>
  <si>
    <t>Ferry Boat</t>
  </si>
  <si>
    <t>260</t>
  </si>
  <si>
    <t>00.000.0000.0000.005697</t>
  </si>
  <si>
    <t>Administração de aeroportos SIE</t>
  </si>
  <si>
    <t>259</t>
  </si>
  <si>
    <t>00.000.0000.1076.000000</t>
  </si>
  <si>
    <t>258</t>
  </si>
  <si>
    <t>00.000.0000.0000.014850</t>
  </si>
  <si>
    <t>Eventos desporto educacional</t>
  </si>
  <si>
    <t>257</t>
  </si>
  <si>
    <t>00287</t>
  </si>
  <si>
    <t>00.000.0000.0000.011409</t>
  </si>
  <si>
    <t>Mitigamento dos efeitos da estiagem - FDR</t>
  </si>
  <si>
    <t>256</t>
  </si>
  <si>
    <t>00.000.0000.0000.014783</t>
  </si>
  <si>
    <t>Bombeiros Comunitários</t>
  </si>
  <si>
    <t>255</t>
  </si>
  <si>
    <t>00.000.0000.0000.011097</t>
  </si>
  <si>
    <t>254</t>
  </si>
  <si>
    <t>00281</t>
  </si>
  <si>
    <t>00.000.0000.0000.015015</t>
  </si>
  <si>
    <t>Consórcio Intermunicipal de Saúde</t>
  </si>
  <si>
    <t>253</t>
  </si>
  <si>
    <t>00280</t>
  </si>
  <si>
    <t>00.000.0000.0000.014868</t>
  </si>
  <si>
    <t>Construção e reaparelhamento da estrutura esportiva escolar</t>
  </si>
  <si>
    <t>252</t>
  </si>
  <si>
    <t>00.000.0000.0000.015037</t>
  </si>
  <si>
    <t>Despesas para enfrentamento a PANDEMIA COVID-19</t>
  </si>
  <si>
    <t>251</t>
  </si>
  <si>
    <t>00.000.0000.0000.011480</t>
  </si>
  <si>
    <t>Despesas relacionadas a PANDEMIA COVID-19</t>
  </si>
  <si>
    <t>250</t>
  </si>
  <si>
    <t>00.000.0000.0000.014283</t>
  </si>
  <si>
    <t>Manutenção do Terminal Rita Maria</t>
  </si>
  <si>
    <t>248</t>
  </si>
  <si>
    <t>00279</t>
  </si>
  <si>
    <t>00.000.0000.0000.014695</t>
  </si>
  <si>
    <t>Gerenciamento do centro de eventos de Balneário Camboriú - Santur</t>
  </si>
  <si>
    <t>247</t>
  </si>
  <si>
    <t>00.000.0000.0426.000000</t>
  </si>
  <si>
    <t>Eventos SANTUR - ( a partir de 2020 )</t>
  </si>
  <si>
    <t>246</t>
  </si>
  <si>
    <t>00289</t>
  </si>
  <si>
    <t>Emendas Parlamentares - FUNDAM</t>
  </si>
  <si>
    <t>Realização de eventos - Desporto educacional inativado</t>
  </si>
  <si>
    <t>00299</t>
  </si>
  <si>
    <t>00297</t>
  </si>
  <si>
    <t>00278</t>
  </si>
  <si>
    <t>00284</t>
  </si>
  <si>
    <t>00296</t>
  </si>
  <si>
    <t>00295</t>
  </si>
  <si>
    <t>00286</t>
  </si>
  <si>
    <t>00285</t>
  </si>
  <si>
    <t>00282</t>
  </si>
  <si>
    <t>00292</t>
  </si>
  <si>
    <t>00293</t>
  </si>
  <si>
    <t>00291</t>
  </si>
  <si>
    <t>00290</t>
  </si>
  <si>
    <t>00294</t>
  </si>
  <si>
    <t>00288</t>
  </si>
  <si>
    <t>Ano Base: 2022</t>
  </si>
  <si>
    <t>14718</t>
  </si>
  <si>
    <t>Pensões Civis</t>
  </si>
  <si>
    <t>Pensões Militares</t>
  </si>
  <si>
    <t>Retribuição Financeira - RPPS - CTISP - Ativo Civil</t>
  </si>
  <si>
    <t>Indenização de Produtividade - RPPS</t>
  </si>
  <si>
    <t>Indenização de Produtividade - RGPS</t>
  </si>
  <si>
    <t>Indenização de Produtividade</t>
  </si>
  <si>
    <t>Parcelamento INSS</t>
  </si>
  <si>
    <t>Indenizações por Demissão de Servidor ou Empregado</t>
  </si>
  <si>
    <t>Incentivo à Demissão Voluntária</t>
  </si>
  <si>
    <t>Indenização de Férias não Gozadas - RPPS</t>
  </si>
  <si>
    <t>Outros Encargos Dívida Contrat. c/ Inst. Financeiras - EMPRÉSTIMOS</t>
  </si>
  <si>
    <t>Cobertura de Parcela de Encargos de Emp. e Financ., dos Custos de Aquisição entre outras</t>
  </si>
  <si>
    <t>Auxílio-Funeral - RGPS</t>
  </si>
  <si>
    <t>Auxílio Doença - Pessoal Civil</t>
  </si>
  <si>
    <t>Material Bibliográfico Não Imobilizável</t>
  </si>
  <si>
    <t>Pagamento Antecipado - Cartão Pagamento</t>
  </si>
  <si>
    <t>Próteses e Órteses</t>
  </si>
  <si>
    <t>Bolsa para Estudantes de Graduação da UDESC</t>
  </si>
  <si>
    <t>Serviço de Garantia Estendida</t>
  </si>
  <si>
    <t>Auxílio-Alimentação - Estagiários</t>
  </si>
  <si>
    <t>Contribuição para Associação</t>
  </si>
  <si>
    <t>13º Salário - Pensionistas Especiais</t>
  </si>
  <si>
    <t>Serviços de Tecnologia da Informação e Comunicação - Pessoa Jurídica</t>
  </si>
  <si>
    <t>Sequestros Judiciais</t>
  </si>
  <si>
    <t>Contribuição ao Plano de Saude  -RPPS MILITAR - Pessoal Inativo</t>
  </si>
  <si>
    <t>Serviços Médico Hospitalar Odontológico e Laboratorial</t>
  </si>
  <si>
    <t>Precatórios - Pessoal Inativo CIVIL</t>
  </si>
  <si>
    <t>Auxílio Alimentação - RPPS - CTISP - Militar</t>
  </si>
  <si>
    <t>Parcelmento do INSS</t>
  </si>
  <si>
    <t>Retribuição Financeira - CTISP - Ativo Militar</t>
  </si>
  <si>
    <t>Férias - Abono Constitucional - CTISP - Militar</t>
  </si>
  <si>
    <t>13º Salário - CTISP - Ativo Militar</t>
  </si>
  <si>
    <t>Serviços Prestado Exclusivamente por Microempreendedor Individual (MEI)</t>
  </si>
  <si>
    <t>Manutenção de Softwares</t>
  </si>
  <si>
    <t>Serviços de Tecnologia da Informação e Comunicação CIASC</t>
  </si>
  <si>
    <t>Gratificação Abono de Permanência do Pessoal Civil - RPPS</t>
  </si>
  <si>
    <t>Manutenção e Conservação de Equipamentos de Processamento de Dados</t>
  </si>
  <si>
    <t>Jetons a Conselheiros - Remuneração</t>
  </si>
  <si>
    <t>Rede Lógica - Infraestrutura</t>
  </si>
  <si>
    <t>Rede Lógica - Telefonia Fixa</t>
  </si>
  <si>
    <t>Aquisição e/ou Desenvolvimento de Softwares de Aplicação</t>
  </si>
  <si>
    <t>Parcelamento não Tributário</t>
  </si>
  <si>
    <t>Assistência Financeira por Invalidez e por Óbito - Pessoal Militar</t>
  </si>
  <si>
    <t>Contribuição ao Plano de Saúde - RGPS</t>
  </si>
  <si>
    <t>Gratificação Abono de Permanência do Pessoal Militar</t>
  </si>
  <si>
    <t>Auxílio Alimentação - RPPS - CTISP - Civil</t>
  </si>
  <si>
    <t>Férias - Abono Constitucional - RPPS - CTISP - Ativo Civil</t>
  </si>
  <si>
    <t>Gratificação Abono de Permanência do Pessoal Civil - 13º Salário</t>
  </si>
  <si>
    <t>Jetons a Conselheiros - Indenização</t>
  </si>
  <si>
    <t>Parcelamento do PASEP</t>
  </si>
  <si>
    <t>Contribuições Previdenciárias ao RGPS - eSOCIAL</t>
  </si>
  <si>
    <t>Antecipação da Contribuição Patronal à Previdência Privada</t>
  </si>
  <si>
    <t>Bolsa de Auxílio ao Estudante para Formação Acadêmica</t>
  </si>
  <si>
    <t>Salário Maternidade</t>
  </si>
  <si>
    <t>Outr. Despesas Variáveis-Pessoal Militar</t>
  </si>
  <si>
    <t>Bolsas de Estímulo a Inovação - Estudante</t>
  </si>
  <si>
    <t>Bolsas de Estímulo a Inovação - Pesquisador Público</t>
  </si>
  <si>
    <t>Complemento Gratificação Representação</t>
  </si>
  <si>
    <t>Retribuição Gestão Hospitalar</t>
  </si>
  <si>
    <t>Gratificação Especial Transitória</t>
  </si>
  <si>
    <t>Retribuição Produtividade Médica</t>
  </si>
  <si>
    <t>Parcela Complementar Transitória</t>
  </si>
  <si>
    <t>Juros Dívida Contrat. c/ Instituic. Financeiras  - FINANCIAMENTOS</t>
  </si>
  <si>
    <t>Transferência por Meio de Contrato de Gestão</t>
  </si>
  <si>
    <t>Máquinas e equi. agrícolas e rodoviários</t>
  </si>
  <si>
    <t>RPV - Pessoal Inativo Militar</t>
  </si>
  <si>
    <t>RPV - Pessoal Ativo Civil</t>
  </si>
  <si>
    <t>RPV - Pessoal Inativo Civil</t>
  </si>
  <si>
    <t>RPV - Pessoal Ativo Militar</t>
  </si>
  <si>
    <t>13º Pensões Especiais - Pessoal Civil</t>
  </si>
  <si>
    <t>Pensões Especiais - Pessoal Civil</t>
  </si>
  <si>
    <t>RPV - Pensionista Civil</t>
  </si>
  <si>
    <t>RPV - Pensionista Militar</t>
  </si>
  <si>
    <t>Pensões Especiais - Pessoal Militar</t>
  </si>
  <si>
    <t>Compensações a Regimes de Previdência</t>
  </si>
  <si>
    <t>Incentivo ao Êxito Processual - PRODEX</t>
  </si>
  <si>
    <t>Sentença Judicial - Ativo Civil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</si>
</sst>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R$ &quot;* #,##0.00_);_(&quot;R$ &quot;* \(#,##0.00\);_(&quot;R$ &quot;* &quot;-&quot;??_);_(@_)"/>
  </numFmts>
  <fonts count="1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10"/>
      <color indexed="8"/>
      <name val="ARIAL"/>
      <charset val="1"/>
    </font>
    <font>
      <sz val="9"/>
      <color indexed="8"/>
      <name val="ARIAL"/>
      <charset val="1"/>
    </font>
    <font>
      <b/>
      <sz val="9"/>
      <color indexed="8"/>
      <name val="Arial"/>
      <charset val="1"/>
    </font>
    <font>
      <b/>
      <sz val="10"/>
      <color indexed="8"/>
      <name val="Arial"/>
      <charset val="1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8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0" fontId="1" fillId="0" borderId="0">
      <alignment vertical="top"/>
    </xf>
    <xf numFmtId="0" fontId="6" fillId="0" borderId="0">
      <alignment vertical="top"/>
    </xf>
  </cellStyleXfs>
  <cellXfs count="56">
    <xf numFmtId="0" fontId="0" fillId="0" borderId="0" xfId="0"/>
    <xf numFmtId="0" fontId="0" fillId="0" borderId="0" xfId="0"/>
    <xf numFmtId="0" fontId="1" fillId="0" borderId="0" xfId="4">
      <alignment vertical="top"/>
    </xf>
    <xf numFmtId="0" fontId="2" fillId="0" borderId="0" xfId="4" applyFont="1" applyAlignment="1">
      <alignment horizontal="left" vertical="top"/>
    </xf>
    <xf numFmtId="0" fontId="3" fillId="0" borderId="0" xfId="0" applyFont="1"/>
    <xf numFmtId="49" fontId="3" fillId="0" borderId="0" xfId="0" applyNumberFormat="1" applyFont="1"/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0" fontId="0" fillId="0" borderId="0" xfId="0" applyProtection="1"/>
    <xf numFmtId="0" fontId="0" fillId="2" borderId="5" xfId="0" applyFill="1" applyBorder="1" applyProtection="1"/>
    <xf numFmtId="0" fontId="3" fillId="2" borderId="0" xfId="0" applyFont="1" applyFill="1" applyBorder="1" applyProtection="1"/>
    <xf numFmtId="0" fontId="0" fillId="2" borderId="6" xfId="0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vertical="center"/>
    </xf>
    <xf numFmtId="0" fontId="0" fillId="2" borderId="7" xfId="0" applyFill="1" applyBorder="1" applyProtection="1"/>
    <xf numFmtId="0" fontId="0" fillId="2" borderId="8" xfId="0" applyFill="1" applyBorder="1" applyProtection="1"/>
    <xf numFmtId="0" fontId="0" fillId="2" borderId="9" xfId="0" applyFill="1" applyBorder="1" applyProtection="1"/>
    <xf numFmtId="0" fontId="2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right" vertical="top"/>
    </xf>
    <xf numFmtId="0" fontId="3" fillId="3" borderId="10" xfId="0" applyFont="1" applyFill="1" applyBorder="1"/>
    <xf numFmtId="0" fontId="3" fillId="0" borderId="10" xfId="0" applyFont="1" applyBorder="1"/>
    <xf numFmtId="0" fontId="0" fillId="0" borderId="1" xfId="0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0" fontId="4" fillId="2" borderId="0" xfId="0" applyFont="1" applyFill="1" applyBorder="1" applyProtection="1"/>
    <xf numFmtId="0" fontId="3" fillId="4" borderId="10" xfId="0" applyFont="1" applyFill="1" applyBorder="1"/>
    <xf numFmtId="0" fontId="0" fillId="4" borderId="0" xfId="0" applyFill="1"/>
    <xf numFmtId="0" fontId="3" fillId="4" borderId="0" xfId="0" applyFont="1" applyFill="1" applyBorder="1"/>
    <xf numFmtId="0" fontId="3" fillId="0" borderId="0" xfId="0" applyFont="1" applyBorder="1"/>
    <xf numFmtId="0" fontId="0" fillId="2" borderId="6" xfId="0" applyFont="1" applyFill="1" applyBorder="1" applyProtection="1"/>
    <xf numFmtId="0" fontId="0" fillId="0" borderId="0" xfId="0" pivotButton="1"/>
    <xf numFmtId="0" fontId="1" fillId="0" borderId="11" xfId="4" applyBorder="1" applyAlignment="1">
      <alignment horizontal="left" vertical="top" wrapText="1" readingOrder="1"/>
    </xf>
    <xf numFmtId="0" fontId="5" fillId="0" borderId="11" xfId="4" applyFont="1" applyBorder="1" applyAlignment="1">
      <alignment horizontal="right" vertical="top" wrapText="1" readingOrder="1"/>
    </xf>
    <xf numFmtId="0" fontId="5" fillId="0" borderId="11" xfId="4" applyFont="1" applyBorder="1" applyAlignment="1">
      <alignment horizontal="left" vertical="top" wrapText="1" readingOrder="1"/>
    </xf>
    <xf numFmtId="0" fontId="6" fillId="0" borderId="0" xfId="5">
      <alignment vertical="top"/>
    </xf>
    <xf numFmtId="0" fontId="7" fillId="0" borderId="0" xfId="5" applyFont="1" applyAlignment="1">
      <alignment horizontal="right" vertical="top"/>
    </xf>
    <xf numFmtId="0" fontId="7" fillId="0" borderId="0" xfId="5" applyFont="1" applyAlignment="1">
      <alignment horizontal="left" vertical="top"/>
    </xf>
    <xf numFmtId="0" fontId="7" fillId="0" borderId="0" xfId="5" applyFont="1" applyAlignment="1">
      <alignment horizontal="justify" vertical="top" wrapText="1"/>
    </xf>
    <xf numFmtId="0" fontId="7" fillId="0" borderId="0" xfId="5" applyFont="1" applyAlignment="1">
      <alignment horizontal="center" vertical="top"/>
    </xf>
    <xf numFmtId="0" fontId="8" fillId="0" borderId="11" xfId="5" applyFont="1" applyBorder="1" applyAlignment="1">
      <alignment horizontal="right" vertical="top" wrapText="1" readingOrder="1"/>
    </xf>
    <xf numFmtId="0" fontId="8" fillId="0" borderId="11" xfId="5" applyFont="1" applyBorder="1" applyAlignment="1">
      <alignment horizontal="left" vertical="top" wrapText="1" readingOrder="1"/>
    </xf>
    <xf numFmtId="0" fontId="8" fillId="0" borderId="0" xfId="5" applyFont="1" applyAlignment="1">
      <alignment vertical="top" wrapText="1" readingOrder="1"/>
    </xf>
    <xf numFmtId="0" fontId="8" fillId="0" borderId="0" xfId="5" applyFont="1" applyAlignment="1">
      <alignment vertical="top" readingOrder="1"/>
    </xf>
    <xf numFmtId="0" fontId="7" fillId="0" borderId="0" xfId="5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5" applyFont="1" applyAlignment="1">
      <alignment horizontal="left" vertical="top" wrapText="1" readingOrder="1"/>
    </xf>
    <xf numFmtId="0" fontId="7" fillId="0" borderId="0" xfId="5" applyFont="1" applyAlignment="1">
      <alignment horizontal="right" vertical="top" wrapText="1" readingOrder="1"/>
    </xf>
    <xf numFmtId="0" fontId="6" fillId="0" borderId="0" xfId="5" applyFont="1" applyAlignment="1">
      <alignment horizontal="left" vertical="top" wrapText="1" readingOrder="1"/>
    </xf>
    <xf numFmtId="0" fontId="9" fillId="0" borderId="0" xfId="5" applyFont="1" applyAlignment="1">
      <alignment horizontal="right" vertical="top" wrapText="1" readingOrder="1"/>
    </xf>
    <xf numFmtId="0" fontId="6" fillId="0" borderId="11" xfId="5" applyBorder="1" applyAlignment="1">
      <alignment horizontal="left" vertical="top" wrapText="1" readingOrder="1"/>
    </xf>
    <xf numFmtId="0" fontId="8" fillId="0" borderId="0" xfId="5" applyFont="1" applyAlignment="1">
      <alignment horizontal="left" vertical="top" wrapText="1" readingOrder="1"/>
    </xf>
    <xf numFmtId="0" fontId="7" fillId="0" borderId="0" xfId="5" applyFont="1" applyAlignment="1">
      <alignment vertical="top" wrapText="1"/>
    </xf>
  </cellXfs>
  <cellStyles count="6">
    <cellStyle name="Moeda 2 2" xfId="1"/>
    <cellStyle name="Moeda 2 3" xfId="2"/>
    <cellStyle name="Moeda 2 4" xfId="3"/>
    <cellStyle name="Normal" xfId="0" builtinId="0"/>
    <cellStyle name="Normal 2" xfId="4"/>
    <cellStyle name="Normal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2552700</xdr:colOff>
      <xdr:row>1</xdr:row>
      <xdr:rowOff>47625</xdr:rowOff>
    </xdr:from>
    <xdr:to>
      <xdr:col>1</xdr:col>
      <xdr:colOff>3419475</xdr:colOff>
      <xdr:row>2</xdr:row>
      <xdr:rowOff>114300</xdr:rowOff>
    </xdr:to>
    <xdr:sp macro="" textlink="">
      <xdr:nvSpPr>
        <xdr:cNvPr id="2" name="Seta para a direita 1"/>
        <xdr:cNvSpPr/>
      </xdr:nvSpPr>
      <xdr:spPr>
        <a:xfrm>
          <a:off x="2752725" y="238125"/>
          <a:ext cx="866775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2781301</xdr:colOff>
      <xdr:row>4</xdr:row>
      <xdr:rowOff>171450</xdr:rowOff>
    </xdr:from>
    <xdr:to>
      <xdr:col>1</xdr:col>
      <xdr:colOff>3333751</xdr:colOff>
      <xdr:row>6</xdr:row>
      <xdr:rowOff>47625</xdr:rowOff>
    </xdr:to>
    <xdr:sp macro="" textlink="">
      <xdr:nvSpPr>
        <xdr:cNvPr id="4" name="Seta para a direita 3"/>
        <xdr:cNvSpPr/>
      </xdr:nvSpPr>
      <xdr:spPr>
        <a:xfrm>
          <a:off x="2981326" y="933450"/>
          <a:ext cx="552450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813</xdr:row>
          <xdr:rowOff>0</xdr:rowOff>
        </xdr:from>
        <xdr:to>
          <xdr:col>1</xdr:col>
          <xdr:colOff>2909608</xdr:colOff>
          <xdr:row>822</xdr:row>
          <xdr:rowOff>19050</xdr:rowOff>
        </xdr:to>
        <xdr:pic>
          <xdr:nvPicPr>
            <xdr:cNvPr id="2" name="Imagem 1"/>
            <xdr:cNvPicPr>
              <a:picLocks noChangeAspect="1" noChangeArrowheads="1"/>
              <a:extLst>
                <a:ext uri="{84589F7E-364E-4C9E-8A38-B11213B215E9}">
                  <a14:cameraTool cellRange="#REF!" spid="_x0000_s71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1858625"/>
              <a:ext cx="4500283" cy="17335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Neves Damiani" refreshedDate="43668.563393055556" createdVersion="6" refreshedVersion="6" minRefreshableVersion="3" recordCount="25728">
  <cacheSource type="external" connectionId="2"/>
  <cacheFields count="26">
    <cacheField name="CDUNIDADEGESTORA" numFmtId="0">
      <sharedItems/>
    </cacheField>
    <cacheField name="CDGESTAO" numFmtId="0">
      <sharedItems/>
    </cacheField>
    <cacheField name="NMUNIDADEGESTORA" numFmtId="0">
      <sharedItems/>
    </cacheField>
    <cacheField name="NMGESTAO" numFmtId="0">
      <sharedItems/>
    </cacheField>
    <cacheField name="CDACAO" numFmtId="0">
      <sharedItems containsSemiMixedTypes="0" containsString="0" containsNumber="1" containsInteger="1" minValue="1" maxValue="9999" count="384">
        <n v="2"/>
        <n v="241"/>
        <n v="1044"/>
        <n v="949"/>
        <n v="4"/>
        <n v="120"/>
        <n v="29"/>
        <n v="167"/>
        <n v="104"/>
        <n v="144"/>
        <n v="1"/>
        <n v="242"/>
        <n v="249"/>
        <n v="134"/>
        <n v="326"/>
        <n v="99"/>
        <n v="390"/>
        <n v="642"/>
        <n v="637"/>
        <n v="965"/>
        <n v="313"/>
        <n v="330"/>
        <n v="1075"/>
        <n v="301"/>
        <n v="964"/>
        <n v="1050"/>
        <n v="398"/>
        <n v="344"/>
        <n v="3"/>
        <n v="1046"/>
        <n v="375"/>
        <n v="127"/>
        <n v="948"/>
        <n v="966"/>
        <n v="371"/>
        <n v="128"/>
        <n v="542"/>
        <n v="116"/>
        <n v="998"/>
        <n v="395"/>
        <n v="55"/>
        <n v="136"/>
        <n v="409"/>
        <n v="59"/>
        <n v="469"/>
        <n v="638"/>
        <n v="318"/>
        <n v="471"/>
        <n v="156"/>
        <n v="343"/>
        <n v="521"/>
        <n v="164"/>
        <n v="1018"/>
        <n v="14"/>
        <n v="954"/>
        <n v="6"/>
        <n v="13"/>
        <n v="391"/>
        <n v="21"/>
        <n v="53"/>
        <n v="994"/>
        <n v="23"/>
        <n v="11"/>
        <n v="105"/>
        <n v="1032"/>
        <n v="54"/>
        <n v="956"/>
        <n v="140"/>
        <n v="1068"/>
        <n v="125"/>
        <n v="315"/>
        <n v="323"/>
        <n v="493"/>
        <n v="178"/>
        <n v="196"/>
        <n v="486"/>
        <n v="641"/>
        <n v="984"/>
        <n v="8"/>
        <n v="1073"/>
        <n v="1038"/>
        <n v="173"/>
        <n v="583"/>
        <n v="160"/>
        <n v="450"/>
        <n v="168"/>
        <n v="1003"/>
        <n v="299"/>
        <n v="1028"/>
        <n v="124"/>
        <n v="1015"/>
        <n v="482"/>
        <n v="1043"/>
        <n v="1001"/>
        <n v="115"/>
        <n v="246"/>
        <n v="119"/>
        <n v="1042"/>
        <n v="547"/>
        <n v="7"/>
        <n v="957"/>
        <n v="1009"/>
        <n v="953"/>
        <n v="1037"/>
        <n v="381"/>
        <n v="259"/>
        <n v="519"/>
        <n v="9"/>
        <n v="1031"/>
        <n v="162"/>
        <n v="991"/>
        <n v="280"/>
        <n v="56"/>
        <n v="629"/>
        <n v="1039"/>
        <n v="154"/>
        <n v="464"/>
        <n v="462"/>
        <n v="12"/>
        <n v="304"/>
        <n v="240"/>
        <n v="410"/>
        <n v="1029"/>
        <n v="967"/>
        <n v="575"/>
        <n v="992"/>
        <n v="19"/>
        <n v="187"/>
        <n v="353"/>
        <n v="445"/>
        <n v="635"/>
        <n v="334"/>
        <n v="333"/>
        <n v="517"/>
        <n v="988"/>
        <n v="1084"/>
        <n v="18"/>
        <n v="497"/>
        <n v="103"/>
        <n v="203"/>
        <n v="565"/>
        <n v="560"/>
        <n v="325"/>
        <n v="971"/>
        <n v="408"/>
        <n v="405"/>
        <n v="306"/>
        <n v="411"/>
        <n v="157"/>
        <n v="67"/>
        <n v="345"/>
        <n v="1027"/>
        <n v="188"/>
        <n v="93"/>
        <n v="417"/>
        <n v="217"/>
        <n v="58"/>
        <n v="1035"/>
        <n v="611"/>
        <n v="73"/>
        <n v="1033"/>
        <n v="171"/>
        <n v="229"/>
        <n v="1002"/>
        <n v="174"/>
        <n v="1077"/>
        <n v="248"/>
        <n v="309"/>
        <n v="148"/>
        <n v="590"/>
        <n v="568"/>
        <n v="35"/>
        <n v="1041"/>
        <n v="555"/>
        <n v="331"/>
        <n v="511"/>
        <n v="141"/>
        <n v="155"/>
        <n v="5"/>
        <n v="10"/>
        <n v="16"/>
        <n v="1021"/>
        <n v="1069"/>
        <n v="28"/>
        <n v="631"/>
        <n v="34"/>
        <n v="627"/>
        <n v="421"/>
        <n v="262"/>
        <n v="1017"/>
        <n v="126"/>
        <n v="230"/>
        <n v="1054"/>
        <n v="138"/>
        <n v="341"/>
        <n v="1040"/>
        <n v="498"/>
        <n v="1076"/>
        <n v="1085"/>
        <n v="643"/>
        <n v="980"/>
        <n v="372"/>
        <n v="340"/>
        <n v="218"/>
        <n v="305"/>
        <n v="1010"/>
        <n v="118"/>
        <n v="342"/>
        <n v="135"/>
        <n v="969"/>
        <n v="88"/>
        <n v="1096"/>
        <n v="60"/>
        <n v="585"/>
        <n v="147"/>
        <n v="490"/>
        <n v="1030"/>
        <n v="314"/>
        <n v="543"/>
        <n v="143"/>
        <n v="621"/>
        <n v="595"/>
        <n v="1071"/>
        <n v="170"/>
        <n v="392"/>
        <n v="256"/>
        <n v="649"/>
        <n v="453"/>
        <n v="117"/>
        <n v="1070"/>
        <n v="159"/>
        <n v="36"/>
        <n v="432"/>
        <n v="1004"/>
        <n v="261"/>
        <n v="1022"/>
        <n v="499"/>
        <n v="79"/>
        <n v="973"/>
        <n v="401"/>
        <n v="234"/>
        <n v="566"/>
        <n v="620"/>
        <n v="412"/>
        <n v="1078"/>
        <n v="1000"/>
        <n v="955"/>
        <n v="358"/>
        <n v="75"/>
        <n v="300"/>
        <n v="1083"/>
        <n v="145"/>
        <n v="183"/>
        <n v="276"/>
        <n v="357"/>
        <n v="298"/>
        <n v="995"/>
        <n v="329"/>
        <n v="328"/>
        <n v="22"/>
        <n v="383"/>
        <n v="522"/>
        <n v="539"/>
        <n v="979"/>
        <n v="996"/>
        <n v="215"/>
        <n v="1036"/>
        <n v="20"/>
        <n v="552"/>
        <n v="278"/>
        <n v="474"/>
        <n v="501"/>
        <n v="94"/>
        <n v="968"/>
        <n v="647"/>
        <n v="131"/>
        <n v="449"/>
        <n v="206"/>
        <n v="525"/>
        <n v="204"/>
        <n v="169"/>
        <n v="92"/>
        <n v="403"/>
        <n v="533"/>
        <n v="976"/>
        <n v="1089"/>
        <n v="963"/>
        <n v="1034"/>
        <n v="1020"/>
        <n v="1086"/>
        <n v="271"/>
        <n v="1005"/>
        <n v="441"/>
        <n v="216"/>
        <n v="165"/>
        <n v="57"/>
        <n v="191"/>
        <n v="91"/>
        <n v="459"/>
        <n v="630"/>
        <n v="132"/>
        <n v="317"/>
        <n v="467"/>
        <n v="404"/>
        <n v="15"/>
        <n v="1006"/>
        <n v="83"/>
        <n v="397"/>
        <n v="503"/>
        <n v="636"/>
        <n v="102"/>
        <n v="632"/>
        <n v="990"/>
        <n v="613"/>
        <n v="436"/>
        <n v="420"/>
        <n v="610"/>
        <n v="65"/>
        <n v="512"/>
        <n v="332"/>
        <n v="951"/>
        <n v="633"/>
        <n v="1045"/>
        <n v="77"/>
        <n v="137"/>
        <n v="624"/>
        <n v="561"/>
        <n v="616"/>
        <n v="163"/>
        <n v="101"/>
        <n v="319"/>
        <n v="999"/>
        <n v="402"/>
        <n v="130"/>
        <n v="463"/>
        <n v="350"/>
        <n v="574"/>
        <n v="129"/>
        <n v="396"/>
        <n v="62"/>
        <n v="322"/>
        <n v="626"/>
        <n v="614"/>
        <n v="972"/>
        <n v="2248"/>
        <n v="997"/>
        <n v="612"/>
        <n v="504"/>
        <n v="1087"/>
        <n v="63"/>
        <n v="1090"/>
        <n v="151"/>
        <n v="625"/>
        <n v="550"/>
        <n v="89"/>
        <n v="532"/>
        <n v="200"/>
        <n v="386"/>
        <n v="479"/>
        <n v="80"/>
        <n v="369"/>
        <n v="339"/>
        <n v="64"/>
        <n v="545"/>
        <n v="27"/>
        <n v="186"/>
        <n v="197"/>
        <n v="473"/>
        <n v="564"/>
        <n v="558"/>
        <n v="1091"/>
        <n v="9999"/>
        <n v="78"/>
        <n v="26"/>
        <n v="500"/>
        <n v="97"/>
        <n v="66"/>
        <n v="978"/>
        <n v="958"/>
        <n v="198"/>
        <n v="455"/>
        <n v="1088"/>
        <n v="201"/>
        <n v="324"/>
      </sharedItems>
    </cacheField>
    <cacheField name="NMACAO" numFmtId="0">
      <sharedItems/>
    </cacheField>
    <cacheField name="NMSUBACAO" numFmtId="0">
      <sharedItems count="1164">
        <s v="Administração e Manutenção dos insumos, materiais e serviços administrativos gerais - PC"/>
        <s v="Modernização, integração e manutenção da tecnologia da informação e comunicação - PC"/>
        <s v="Inteligência de Segurança Pública - PM"/>
        <s v="Manutenção e serviços administrativos gerais"/>
        <s v="Administração de pessoal ativo e encargos - TJ"/>
        <s v="Gestão de Telecomunicações - SIDEJUD"/>
        <s v="Reconstituição de bens lesados"/>
        <s v="Aquisição/construção do edifício das Promotorias de Justiça de Biguaçú"/>
        <s v="Administração de pessoal e encargos sociais - SSP"/>
        <s v="Gestão de folha de pagamento - fiscalização cartórios extrajudiciais - FRJ - SELO"/>
        <s v="Construção do Fórum da comarca de Timbó - FRJ"/>
        <s v="Operacionalização da educação profissional - ADR - Chapecó"/>
        <s v="AP - Manutenção e reforma de escolas - educação básica - ADR - Xanxerê"/>
        <s v="Operacionalização da educação básica - ADR - Concórdia"/>
        <s v="AP - Manutenção e reforma de escolas - educação básica - ADR - São Miguel do Oeste"/>
        <s v="Operacionalização da educação básica - ADR - Tubarão"/>
        <s v="Administração e manutenção da Gerência Regional de Educação - ADR - São Lourenço do Oeste"/>
        <s v="Capacitação de profissionais da educação básica - ADR - Videira"/>
        <s v="Operacionalização da educação básica - ADR - São Lourenço do Oeste"/>
        <s v="Administração de pessoal e encargos sociais - UDESC"/>
        <s v="Administração e manutenção dos serviços administrativos gerais - COHAB"/>
        <s v="Administração de pessoal e encargos sociais - ensino fundamental - SED"/>
        <s v="Aquisição de equipamento e material permanente - UDESC"/>
        <s v="Operacionalização da educação básica Grande Florianópilis"/>
        <s v="Administração e manutenção dos serviços administrativos gerais - SED"/>
        <s v="Operacionalização da educação básica - ADR - Mafra"/>
        <s v="Administração de pessoal e encargos sociais - educação especial - FCEE"/>
        <s v="Capacitação de Recursos Humanos"/>
        <s v="Realização de campanhas de caráter promocional do produto turístico catarinense"/>
        <s v="Amortização e encargos de contratos de financiamentos internos - EGE"/>
        <s v="Administração e manutenção dos serviços administrativos gerais - SDC"/>
        <s v="Amortização e encargos de contratos de financiamentos externos - EGE"/>
        <s v="Administração e manutenção dos serviços administrativos gerais - DEINFRA"/>
        <s v="Contagens e estudos de tráfego, levtos e estudos para Gerência de Pavimentos - BID-VI"/>
        <s v="Administração de pessoal e encargos sociais - SIE"/>
        <s v="Administração e manutenção dos serviços administrativos gerais - SIE"/>
        <s v="Profissionalização e reintegração social do apenado da região norte"/>
        <s v="Transplantes de órgãos e tecidos em SC"/>
        <s v="AP - Ampliação do Hospital Pequeno Anjo - ADR - Itajaí"/>
        <s v="Ações das Centrais de Regulação"/>
        <s v="Administração e manutenção dos serviços para os Centros de Atenção ao Segurado - CAS - FPS"/>
        <s v="Assistência Médico-hospitalar: Santa Catarina Saúde - FPS - SEA"/>
        <s v="Encargos gerais com serviços da dívida pública da Saúde"/>
        <s v="Administração e manutenção dos serviços das Perícias Médicas - SEA"/>
        <s v="Contratação de serviços de assessoria e consultoria previdenciária - IPREV"/>
        <s v="Manutenção das unidades assistenciais sob administração da Secretaria de Estado da Saúde"/>
        <s v="Administração de pessoal e encargos sociais - ADR - Jaraguá do Sul"/>
        <s v="Administração de pessoal e encargos sociais - SST"/>
        <s v="Administração de pessoal e encargos sociais - SJC"/>
        <s v="Administração de pessoal e encargos sociais - ADR - Tubarão"/>
        <s v="Coordenação e suporte dos serviços de Tecnologia da Informação e Comunicação"/>
        <s v="Administração e manutenção dos serviços administrativos gerais - ADR - São Miguel do Oeste"/>
        <s v="Estruturação e reaparelhamento dos sistemas prisional e socioeducativo - SJC"/>
        <s v="Fiscalização e regulação de saneamento básico - ARESC"/>
        <s v="Administração de pessoal e encargos sociais - FCEE"/>
        <s v="Organização, estruturação e gestão do CERH e FEHIDRO"/>
        <s v="Administração e manutenção da Gerência Regional de Educação - ADR - Chapecó"/>
        <s v="Polícia ostensiva e preservação da ordem pública - PM"/>
        <s v="Administração e manutenção dos serviços administrativos gerais - IMA"/>
        <s v="Conceder bolsas para o incentivo à formação de pesquisadores"/>
        <s v="Aperfeiçoamento de membros e servidores do Ministério Público"/>
        <s v="Manutenção e modernização dos serviços de tecnologia da informação e comunicação - ADR - C"/>
        <s v="Administração e manutenção da Gerência Regional de Educação - ADR - Jaraguá do Sul"/>
        <s v="Administração de pessoal e encargos sociais - ARESC"/>
        <s v="Administração de pessoal e encargos sociais - educação de jovens e adultos - SED"/>
        <s v="Administração de pessoal e encargos sociais - GERED - ADR - Joaçaba"/>
        <s v="Administração e manutenção dos serviços administrativos gerais - FUNPAT - SEA"/>
        <s v="Administração de pessoal e encargos sociais - GERED - ADR - Maravilha"/>
        <s v="Manutenção das unidades assistenciais administradas por organizações sociais"/>
        <s v="Administração e manutenção dos serviços administrativos gerais - SECOM"/>
        <s v="Manutenção e reforma das escolas de educação básica"/>
        <s v="Administração e manutenção dos serviços administrativos gerais - ADR - Xanxerê"/>
        <s v="Modernização e desenvolvimento institucional"/>
        <s v="Manutenção e reforma de escolas - educação básica - ADR - Concórdia"/>
        <s v="Manutenção e modernização dos serviços de tecnologia da informação e comunicação - EPAGRI"/>
        <s v="Gestão das perícias criminais - IGP"/>
        <s v="Administração de pessoal e encargos sociais - EPAGRI"/>
        <s v="Coordenação institucional"/>
        <s v="Gerenciamento do centro de eventos Governador Luiz Henrique da Silveira"/>
        <s v="Construção, reforma e ampliação de unidades do sistema prisional e socioeducativo"/>
        <s v="Subsídio a ex-governadores de Estado"/>
        <s v="Encargos com inativos - Poder Executivo - Fundo Financeiro"/>
        <s v="Administração e manutenção dos serviços administrativos gerais - FUNJURE - PGE"/>
        <s v="Assistência técnica e extensão rural e pesqueira - EPAGRI"/>
        <s v="Administração de pessoal e encargos sociais - ADR - Mafra"/>
        <s v="Administração e manutenção da Gerência Regional de Educação - ADR - Joinville"/>
        <s v="Construção do edifício das Promotorias de Justiça de Lages"/>
        <s v="Administração e manutenção dos serviços administrativos gerais - SUDERF"/>
        <s v="Administração e manutenção dos serviços administrativos gerais - UDESC"/>
        <s v="AP - Construção, ampliação ou reforma de unidades escolares - rede física - educação básic"/>
        <s v="Manutenção dos serviços administrativos gerais das Gerências de Saúde/ADRs"/>
        <s v="Ações de Defesa Sanitária Animal"/>
        <s v="Administração e manutenção dos serviços administrativos gerais - ADR - Curitibanos"/>
        <s v="Apoio financeiro às associações de pais e professores da educação básica"/>
        <s v="Capacitação e aperfeiçoamento - SIDEJUD"/>
        <s v="Administração e manutenção dos serviços administrativos gerais - EPAGRI"/>
        <s v="Implementação e consolidação das políticas do Sistema Nacional de Segurança Alimentar e Nu"/>
        <s v="Administração de pessoal e encargos sociais - GERED - ADR - São Lourenço do Oeste"/>
        <s v="Administração de pessoal e encargos sociais - ADR - Itajaí"/>
        <s v="Administração de pessoal e encargos sociais - ADR - Curitibanos"/>
        <s v="Administração de pessoal e encargos sociais - FESPORTE"/>
        <s v="Reforma, manutenção e conservação de barragens"/>
        <s v="Administração e manutenção dos serviços administrativos gerais - SAN"/>
        <s v="Administração extraquadro e serviços terceirizados - TJ"/>
        <s v="Administração e manutenção dos serviços administrativos gerais - FMPIO - SEA"/>
        <s v="Administração e manutenção dos serviços administrativos gerais - IMETRO"/>
        <s v="Operacionalização da educação básica - SED"/>
        <s v="Rede Cegonha"/>
        <s v="Apoio a projetos de desenvolvimento rural e pesqueiro - SAR"/>
        <s v="Manutenção e modernização dos serviços de tecnologia da informação e comunicação - DEINFRA"/>
        <s v="Infraestrutura e apoio às unidades - FRJ"/>
        <s v="Administração de pessoal e encargos sociais - SDS"/>
        <s v="Administração de pessoal e encargos sociais - ensino médio - SED"/>
        <s v="Administração de pessoal e encargos sociais - educação infantil - SED"/>
        <s v="Administração de pessoal e encargos sociais - DEINFRA"/>
        <s v="Administração de pessoal e encargos sociais - PGE"/>
        <s v="AP - Manutenção e reforma de escolas - educação básica - ADR - Chapecó"/>
        <s v="Administração e manutenção da Gerência Regional de Educação - ADR - Blumenau"/>
        <s v="Administração de pessoal e encargos sociais - GERED - ADR - Tubarão"/>
        <s v="Administração e manutenção dos serviços administrativos gerais - ADR - Chapecó"/>
        <s v="Administração de pessoal e encargos sociais - ADR - Videira"/>
        <s v="Encargos com estagiários - ADR - Joinville"/>
        <s v="Administração de pessoal e encargos sociais - GERED - ADR - Joinville"/>
        <s v="AP - Manutenção e reforma de escolas - educação básica - ADR - Maravilha"/>
        <s v="Operacionalização da educação básica - ADR - Joaçaba"/>
        <s v="Operacionalização da educação básica - ADR - Campos Novos"/>
        <s v="Operacionalização da educação básica - ADR - Chapecó"/>
        <s v="AP - Manutenção e reforma de escolas - educação básica - ADR - Mafra"/>
        <s v="Administração de pessoal e encargos sociais - ADR - Rio do Sul"/>
        <s v="Administração e manutenção dos serviços administrativos gerais - SDS"/>
        <s v="Administração de pessoal e encargos sociais - SEF"/>
        <s v="Incentivo aos programas e projetos de pesquisa UDESC/FAPESC"/>
        <s v="Manutenção e modernização dos serviços de tecnologia da informação e comunicação - UDESC"/>
        <s v="Gestão dos sistemas prisional e socioeducativo"/>
        <s v="Administração de pessoal e encargos sociais - GVG"/>
        <s v="Administração de pessoal ativo e encargos - SIDEJUD"/>
        <s v="Administração de pessoal e encargos sociais - FAPESC"/>
        <s v="Administração de pessoal e encargos sociais - SAN"/>
        <s v="Operacionalização da educação básica - ADR - Blumenau"/>
        <s v="Operacionalização da educação básica - ADR - Araranguá"/>
        <s v="Administração e manutenção da Polícia Militar Rodoviária - PMRv"/>
        <s v="Manutenção e modernização dos serviços de tecnologia da informação e comunicação - ADR - J"/>
        <s v="Realização de eventos de esporte e lazer"/>
        <s v="Ações da Vigilância Sanitária"/>
        <s v="Administração e manutenção dos serviços administrativos gerais - DETER"/>
        <s v="Administração e manutenção dos serviços administrativos gerais - SANTUR"/>
        <s v="Incentivo aos programas e projetos de extensão da UDESC"/>
        <s v="Repasse financeiro hospitais filantrópicos e municipais conforme lei 16.968."/>
        <s v="Conservação, sinalização e segurança rodoviária - DEINFRA"/>
        <s v="Alimentação escolar aos alunos da educação básica"/>
        <s v="Administração de pessoal e encargos"/>
        <s v="Administração de pessoal e encargos sociais - SES"/>
        <s v="Administração de pessoal e encargos sociais - PC"/>
        <s v="Operação Veraneio Segura - PM"/>
        <s v="Comunicação Institucional - SIDEJUD"/>
        <s v="Segurança da informação - SIDEJUD"/>
        <s v="Aquisição/construção do edifício das Promotorias de Justiça de Videira"/>
        <s v="Administração e manutenção dos serviços administrativos gerais - DPE"/>
        <s v="Gestão de imóveis locados ou cedidos onerosamente - FRJ"/>
        <s v="Encargos com estagiários - ADR - Chapecó"/>
        <s v="Administração de pessoal e encargos sociais - ADR - Chapecó"/>
        <s v="Sistema de outorga de direito de uso e cobrança de recursos hídricos - SDS"/>
        <s v="Encargos com estagiários - ADR - Rio do Sul"/>
        <s v="Administração de pessoal e encargos sociais - GERED - ADR - Itajaí"/>
        <s v="Encargos com estagiários - ADR - São Miguel do Oeste"/>
        <s v="Administração e manutenção dos serviços administrativos gerais - ADR - Maravilha"/>
        <s v="Ações de proteção social especial de alta complexidade"/>
        <s v="Capacitação profissional dos agentes públicos - SED"/>
        <s v="Incentivo aos programas e projetos de ensino - UDESC"/>
        <s v="Geração de informações turísticas de Santa Catarina"/>
        <s v="Participação no capital social - BADESC"/>
        <s v="Ampliação e modernização da rede de monitoramento e alerta"/>
        <s v="Reabilitação/aumento capacidade SC-412, trecho BR-101 - Ilhota - Gaspar e contorno de Ilho"/>
        <s v="Adequação e melhoria da infraestrutura dos aeroportos locais - SIE"/>
        <s v="Manutenção e modernização dos serviços de tecnologia da informação e comunicação - DETER"/>
        <s v="Construção de unidade prisional para a Grande Florianópolis"/>
        <s v="Realização de exames e ensaios de interesse da saúde pública pelo laboratório central (LAC"/>
        <s v="Qualificar trabalhadores do Sistema Único de Saúde"/>
        <s v="Manutenção, aquisição e ampliação de imóveis - IPREV"/>
        <s v="Proteção do patrimônio público e das pessoas - SIDEJUD"/>
        <s v="Aquisição, atualização e manutenção dos Sistemas de Inteligência em Proteção e Defesa Civi"/>
        <s v="Manutenção e modernização dos serviços de tecnologia da informação e comunicação - SDS"/>
        <s v="Fomentar projetos e pesquisas nas áreas de desenvolvimento sustentável"/>
        <s v="Ampliação da atuação do Estado na Defensoria Pública - FAJ"/>
        <s v="Apoio ao sistema viário estadual - SIE"/>
        <s v="Administração e manutenção dos serviços administrativos gerais - SST"/>
        <s v="Encargos com precatórios - SED"/>
        <s v="Serviços financeiros e encargos - TJ"/>
        <s v="Regularização fundiária - SAR"/>
        <s v="Administração e manutenção dos serviços administrativos gerais - GVG"/>
        <s v="Reforma do Fórum da comarca de Tijucas - FRJ"/>
        <s v="Apoio à política de direitos humanos - SST"/>
        <s v="Fiscalização de estabelecimentos inspecionados"/>
        <s v="Operação Veraneio Segura - PC"/>
        <s v="Projetos culturais - FCC"/>
        <s v="Administração e manutenção dos serviços administrativos gerais - CIDASC"/>
        <s v="Administração e manutenção da Gerência Regional de Educação - ADR - Criciúma"/>
        <s v="Administração e manutenção dos serviços administrativos gerais - ADR - Concórdia"/>
        <s v="Administração e manutenção dos serviços administrativos gerais - ADR - Jaraguá do Sul"/>
        <s v="Administração e manutenção da Gerência Regional de Educação - ADR - Joaçaba"/>
        <s v="Manutenção e modernização dos serviços de tecnologia da informação e comunic - ADR - Campo"/>
        <s v="Administração de pessoal e encargos sociais - GERED - ADR - Rio do Sul"/>
        <s v="Administração e manutenção da Gerência Regional de Educação - ADR - Xanxerê"/>
        <s v="Construção do Fórum da comarca de Rio do Sul - FRJ"/>
        <s v="Incentivo financeiro aos municípios que possuem Laboratório de Prótese Dentária"/>
        <s v="Administração de pessoal inativo e encargos - TJ"/>
        <s v="Incentivo financeiro aos Centros de Especialidades Odontológicas"/>
        <s v="Administração de pessoal e encargos sociais - SPG"/>
        <s v="Administração e manutenção da Gerência Regional de Educação - ADR - São Miguel do Oeste"/>
        <s v="Instrução e Ensino - PM"/>
        <s v="Segurança e mobilidade no trânsito urbano - PM"/>
        <s v="Apoio a política de trabalho, emprego, renda e qualificação profissional"/>
        <s v="AP - Manutenção e reforma de escolas - educação básica - ADR - Rio do Sul"/>
        <s v="Coordenação e manutenção dos serviços administrativos"/>
        <s v="Operacionalização da educação básica - ADR - Criciúma"/>
        <s v="Encargos com inativos - DETER - Fundo Financeiro"/>
        <s v="Gestão de acordos de cooperação e convênios - SSP"/>
        <s v="Manutenção, conservação e reforma das instalações"/>
        <s v="Gestão de risco contra incêndio e pânico"/>
        <s v="Aquisição de equipamentos e mobiliário para unidades assistenciais da Secretaria de Estado"/>
        <s v="Aquisição de combustíveis e lubrificantes - DEINFRA e PRMv"/>
        <s v="Verificação e fiscalização metrologia e da conformidade de bens e serviços"/>
        <s v="Manutenção e modernização dos serviços de tecnologia da informação e comunicação - ARESC"/>
        <s v="Operacionalização da educação básica - ADR - Rio do Sul"/>
        <s v="Operação Veraneio Seguro - BM"/>
        <s v="Gestão de arrecadação, fiscalização e combate à sonegação fiscal"/>
        <s v="Promoção da educação continuada em proteção e defesa civil"/>
        <s v="Administração e manutenção dos serviços administrativos gerais - SEF"/>
        <s v="Administração e manutenção dos insumos, materiais e serviços administrativos gerais - SSP"/>
        <s v="Fiscalização e monitoramento de unidades de conservação da flora e fauna do estado - IMA"/>
        <s v="Modernização, integração e manutenção da tecnologia da informação e comunicação - SSP"/>
        <s v="Administração de pessoal e encargos sociais - ADR - São Miguel do Oeste"/>
        <s v="Operacionalização da educação profissional - ADR - Curitibanos"/>
        <s v="Administração e manutenção dos serviços administrativos gerais - ADR - Criciúma"/>
        <s v="Aquisição de equipamentos, material permanente e mobiliário para Unidades de Saúde"/>
        <s v="AP - Manutenção e reforma de escolas - educação básica - ADR - Videira"/>
        <s v="AP - Manutenção e reforma de escolas - educação básica - ADR - Joinville"/>
        <s v="AP - Pavim SC-390, tr BR-116 (p Lages) - São Jorge, acesso Bodegão (p Usina Pai-Querê/ Cox"/>
        <s v="Instrução e ensino - BM"/>
        <s v="Manutenção predial - FRJ"/>
        <s v="Manutenção do Serviço de Atendimento Móvel de Urgência - SAMU"/>
        <s v="Administração e manutenção dos serviços administrativos gerais - ADR - Joinville"/>
        <s v="Capacitação continuada dos atores da Política de Assistência Social"/>
        <s v="AP - Manutenção e reforma de escolas - educação básica - ADR - Joaçaba"/>
        <s v="Aquisição, construção e reforma de bens imóveis - UDESC/Chapecó"/>
        <s v="Encargos gerais com serviços da divida pública da Educação"/>
        <s v="Serviços financeiros e encargos - FRJ"/>
        <s v="Incentivo esportivo e manutenção de entidades ligadas ao setor - SOL"/>
        <s v="Profissionalização e reintegração social do apenado da região do planalto serrano"/>
        <s v="Saúde, segurança no contexto ocupacional e promoção social - BM"/>
        <s v="Manutenção e desenvolvimento de tecnologias de informação aplicadas ao controle externo"/>
        <s v="Capacitação profissional dos agentes públicos - SOL"/>
        <s v="Administração de pessoal e encargos sociais - DPE"/>
        <s v="Gestão do Instituto de Identificação - IGP"/>
        <s v="Infraestrutura de dados cartográficos e geográficos de Santa Catarina"/>
        <s v="Reforma do Fórum da comarca de Santa Rosa do Sul - FRJ"/>
        <s v="Reforma do Fórum da comarca de Itaiópolis - FRJ"/>
        <s v="Reforma do Fórum da comarca de Palmitos - FRJ"/>
        <s v="Organização e gestão do FMUC"/>
        <s v="AP - Manutenção e reforma de escolas - educação básica - ADR - Blumenau"/>
        <s v="Capacitação de profissionais da educação básica - ADR - Concórdia"/>
        <s v="Administração de pessoal e encargos sociais - ADR - Blumenau"/>
        <s v="Manutenção e reforma de escolas - educação básica - ADR - Itajaí"/>
        <s v="Fomentar o desenvolvimento científico, tecnológico e sustentabilidade socioambiental"/>
        <s v="Operacionalização do Conselho Estadual do Meio Ambiente"/>
        <s v="AP - Manutenção e reforma de escolas da educação básica na região da Grande Florianópolis"/>
        <s v="Bolsas de apoio a alunos - UDESC"/>
        <s v="Pensão às viúvas de Juízes de Paz"/>
        <s v="Capacitação de beneficiários do Meio Rural e Pesqueiro - EPAGRI"/>
        <s v="Assessoria Técnica"/>
        <s v="Administração e manutenção dos serviços administrativos gerais - ENA"/>
        <s v="AP - Pavimentação da SC-477, trecho Papanduva - entr. SC-114 - Itaió - entr. SC-112 - Dr. "/>
        <s v="Administração de pessoal e encargos sociais - DETER"/>
        <s v="Ações do serviço de anatomia patológica e verificação de óbitos (SVO)"/>
        <s v="Adequação da área física das unidades da rede de atenção básica"/>
        <s v="Encargos com estagiários - FPS - SEA"/>
        <s v="AP - Incentivos financeiros para manutenção e investimentos nos hospitais da região de Tai"/>
        <s v="Administração de pessoal e encargos sociais - BM"/>
        <s v="Administração e manutenção dos serviços administrativos gerais - ADR - São Lourenço do Oes"/>
        <s v="Distribuição de medicamentos do componente especializado"/>
        <s v="Suporte à atividade jurisdicional - TJ"/>
        <s v="Reabilitação da ponte Hercílio Luz em Florianópolis"/>
        <s v="Fomentar a realização de eventos relacionados à CT&amp;I no Estado de Santa Catarina"/>
        <s v="Construção e ampliação de instalações físicas - SSP"/>
        <s v="Gestão estratégica, controle e suporte administrativo - BM"/>
        <s v="Ampliação e reforma de imóveis - FUNPAT - SEA"/>
        <s v="Administração de pessoal e encargos sociais - ADR - São Lourenço do Oeste"/>
        <s v="Saúde e segurança no contexto ocupacional - SEA"/>
        <s v="Atendimento social, psicológico, jurídico, pedagógico e saúde ao sistema prisional e socio"/>
        <s v="Administração, manutenção e gerenciamento dos aeroportos públicos de Santa Catarina - SIE"/>
        <s v="Manutenção do Conselho Estadual de Educação"/>
        <s v="Operacionalização da educação profissional - ADR - Rio do Sul"/>
        <s v="Modernização e integração da tecnologia da informação e comunicação - SSP"/>
        <s v="Pensão a ex-servidor que não contribui para a previdência/IPESC"/>
        <s v="Administração de pessoal e encargos sociais - GERED - ADR - Mafra"/>
        <s v="Administração e manutenção da Gerência Regional de Educação - ADR - Maravilha"/>
        <s v="Operacionalização da educação básica - ADR - Xanxerê"/>
        <s v="Administração e manutenção dos serviços administrativos gerais - SEA"/>
        <s v="Atendimento das ações judiciais"/>
        <s v="Reabilitação/aumento de capacidade da SC-486, trecho BR-101 - Brusque"/>
        <s v="Capacitação profissional dos agentes públicos - EPAGRI"/>
        <s v="Ampliação da atuação do Estado na Defensoria Pública - DPE"/>
        <s v="Administração e manutenção dos serviços administrativos gerais - FAPESC"/>
        <s v="Apoio financeiro a construção de Centros de Inovação"/>
        <s v="Programa de proteção à vítima e testemunhas de crimes"/>
        <s v="Administração de pessoal e encargos sociais - GERED - ADR - Xanxerê"/>
        <s v="Administração de pessoal e encargos sociais - GERED - ADR - Concórdia"/>
        <s v="Capacitação de profissionais da educação básica - ADR - Joinville"/>
        <s v="Transporte escolar dos alunos da educação básica - ADR - Criciúma"/>
        <s v="AP - Manutenção e reforma de escolas - educação básica - ADR - São Lourenço do Oeste"/>
        <s v="Encargos com estagiários - ADR - São Lourenço do Oeste"/>
        <s v="Suporte à atividade jurisdicional - FRJ"/>
        <s v="Manutenção e modernização dos serviços de tecnologia da informação e comunicação - CIDASC"/>
        <s v="Manutenção e modernização dos serviços de tecnologia da informação e comunicação - SST"/>
        <s v="Administração e manutenção dos serviços administrativos gerais - ADR - Campos Novos"/>
        <s v="Pagamento de benefícios de gestação múltipla"/>
        <s v="Capacitação de profissionais da educação básica - ADR - São Lourenço do Oeste"/>
        <s v="Capacitação profissional dos agentes públicos - UDESC"/>
        <s v="Revitalização da rede física nas UES - lote II - FEDUC - SED"/>
        <s v="AP - Ampliar, reformar e equipar Hospital São Roque para atendimento de média complexidade"/>
        <s v="AP - Conclusão das obras do Hospital Santa Terezinha em Braço do Norte"/>
        <s v="Promoção de soluções alternativas de conflitos - SIDEJUD"/>
        <s v="Incentivo cultural e manutenção de entidades ligadas ao setor - SOL"/>
        <s v="AP - Pavimentação da SC-370, trecho Urubici - Serra do Corvo Branco - Aiurê - Grão Pará"/>
        <s v="Despesas centralizadas diversas - EGE"/>
        <s v="Subvenção ao juro de financiamento para construção e ampliação de armazenagem no meio rura"/>
        <s v="Administração de pessoal e encargos sociais - SOL"/>
        <s v="Construção de centro de eventos em Balneário Camboriú - SOL"/>
        <s v="Administração de pessoal e encargos sociais - ADR - Joinville"/>
        <s v="Apoio a projetos de Mudanças Climáticas"/>
        <s v="Fomentar o desenvolvimento de produtos/processos inovativos por empresa e instituições de "/>
        <s v="Operacionalização da educação básica - ADR - Maravilha"/>
        <s v="Administração de pessoal e encargos sociais - PGTC"/>
        <s v="Classificação de produtos de origem vegetal"/>
        <s v="Encargos com estagiários - SEA"/>
        <s v="Administração de pessoal e encargos sociais - SEA"/>
        <s v="Administração de pessoal e encargos sociais - SED"/>
        <s v="Operacionalização da educação básica - ADR - Lages"/>
        <s v="Operacionalização da educação profissional - ADR - Lages"/>
        <s v="Administração e manutenção dos serviços administrativos gerais - ADR - Lages"/>
        <s v="Pesquisa agropecuária - EPAGRI"/>
        <s v="Administração e manutenção dos serviços administrativos gerais - FCEE"/>
        <s v="Participação no capital social - SCPar"/>
        <s v="Cursos Ciclo Longo - Capacitação - ENA"/>
        <s v="Dragagem, desassoreamento, recuperação e proteção margens rios, córregos, canais e lagoas "/>
        <s v="Pavimentação da SC-290, trecho Praia Grande - Divisa SC/RS"/>
        <s v="Encargos com estagiários - IPREV"/>
        <s v="Encargos com PASEP - IPREV"/>
        <s v="Gestão estratégica, controle e suporte adminsitrativo - PM"/>
        <s v="Administração e manutenção dos serviços administrativos gerais - ADR - Tubarão"/>
        <s v="Programa Catarinense de Geração de Renda"/>
        <s v="Capacitação de profissionais da educação básica - ADR - Criciúma"/>
        <s v="Administração e manutenção da Gerência Regional de Educação - ADR - Videira"/>
        <s v="Ações de Defesa Sanitária Vegetal"/>
        <s v="Reabilit/aum capac da SC-135/453, trecho Videira - Tangará - Ibicaré - Luzerna - Joaçaba -"/>
        <s v="Reforma e ou ampliação de instalações físicas - SSP"/>
        <s v="Implantação da Via Rápida, trecho Criciúma - BR-101 - BID-VI"/>
        <s v="Projetos de engenharia rodoviária - BID-VI"/>
        <s v="Administração extraquadro e serviços terceirizados - FRJ"/>
        <s v="Administração e manutenção dos serviços administrativos gerais - FCC"/>
        <s v="Apoio ao sistema viário - FUNDOSOCIAL"/>
        <s v="AP - Manutenção e reforma de escolas - educação básica - ADR - Campos Novos"/>
        <s v="Gestão de pessoal terceirizado - SSP"/>
        <s v="Administração de pessoal e encargos sociais - GERED - ADR - Criciúma"/>
        <s v="Ampliação e readequação do Hospital Hans Dieter Schmidt - Joinville"/>
        <s v="Capacitação de profissionais da educação básica - ADR - Jaraguá do Sul"/>
        <s v="Administração e manutenção dos serviços administrativos gerais - ADR - Blumenau"/>
        <s v="Administração de pessoal e encargos sociais - JUCESC"/>
        <s v="Administração de pessoal e encargos sociais - ENA"/>
        <s v="Construção e ampliação de instalações físicas – BM"/>
        <s v="Capacitação de profissionais da educação básica - ADR - Araranguá"/>
        <s v="Rede de atenção às urgências"/>
        <s v="AP - Construção de Policlínica - ADR - Lages"/>
        <s v="Pensão à família do policial militar morto no cumprimento do dever - Militar Especial"/>
        <s v="Execução de obras emergenciais - DEINFRA"/>
        <s v="Polícia Ostensiva Ambiental - PM"/>
        <s v="Fornecimento de conteúdo bibliográfico - SIDEJUD"/>
        <s v="Desenvolvimento de Políticas Socioambientais - SIDEJUD"/>
        <s v="Incentivo turístico e manutenção de entidades ligadas ao setor - SOL"/>
        <s v="Ampliação do Fórum da comarca de Blumenau - Sede - FRJ"/>
        <s v="Transporte escolar dos alunos da educação básica - ADR - Rio do Sul"/>
        <s v="Capacitação de profissionais da educação básica - ADR - Blumenau"/>
        <s v="Administração de pessoal e encargos sociais - ADR - Joaçaba"/>
        <s v="Capacitação de profissionais da educação básica - ADR - Campos Novos"/>
        <s v="Administração e manutenção dos serviços administrativos gerais - ADR - Videira"/>
        <s v="Administração de pessoal e encargos sociais - SAR"/>
        <s v="Apoio financeiro a entidades que atendam crianças e adolescentes - FIA"/>
        <s v="Realizar estudos, pesquisas, campanhas educativas e capacitações - FIA"/>
        <s v="Aquisição, construção e reforma de bens imóveis - UDESC/Fpolis"/>
        <s v="Fiscalização e atendimento de reclamações ambientais - IMA"/>
        <s v="Despesas com restituição de depósitos judiciais - EGE"/>
        <s v="AP - Reabilitação da SC-114, trecho BR-116 - Itaiópolis - SC-477"/>
        <s v="Encargos com inativos - Educação - Fundo Financeiro"/>
        <s v="Encargos com inativos - ALESC - Fundo Financeiro"/>
        <s v="AP - Implantação de UTI neonatal - ADR - São Miguel do Oeste"/>
        <s v="Manutenção e modernização dos serviços de tecnologia da informação e comunicação - IPREV"/>
        <s v="Administração de pessoal e encargos sociais - ADR - Criciúma"/>
        <s v="Modernização de sistemas informatizados estruturantes da SEA - FUNPAT"/>
        <s v="Manutenção e modernização dos serviços de tecnologia da informação e comunicação - SED"/>
        <s v="Gestão dos contratos de locação - IGP"/>
        <s v="Administração e manutenção dos serviços administrativos gerais - FESPORTE"/>
        <s v="Monitorar, controlar e apoiar ações de prevenção de eventos críticos - SDS"/>
        <s v="Reforma do complexo do Tribunal de Justiça - FRJ"/>
        <s v="Encargos com inativos - TJ - Fundo Financeiro"/>
        <s v="Redução de desigualdades e valorização da diversidade"/>
        <s v="Operacionalização da educação básica - ADR - São Miguel do Oeste"/>
        <s v="Administração de pessoal e encargos sociais - GERED - ADR - São Miguel do Oeste"/>
        <s v="Projetos e obras preventivas de alta complexidade nas Bacias Hidrográficas Catarinenses"/>
        <s v="Reforma do Fórum da comarca de Balneário Camboriú - Fórum de Família - FRJ"/>
        <s v="Administração de pessoal e encargos sociais - IMA"/>
        <s v="Otimização e correção da aplicação dos recursos públicos"/>
        <s v="Administração e manutenção dos serviços administrativos gerais - PGTC"/>
        <s v="Vestibular e concursos públicos - UDESC"/>
        <s v="Administração de pessoal e encargos sociais - IMETRO"/>
        <s v="Administração e manutenção dos serviços administrativos gerais - ADR - Itajaí"/>
        <s v="AP - Manutenção e reforma de escolas - educação básica - ADR - Lages"/>
        <s v="Realização dos serviços assistenciais no Centro Catarinense de Reabilitação"/>
        <s v="Pensão especial"/>
        <s v="AP - Capacitação de profissionais da educação básica - ADR - São Miguel do Oeste"/>
        <s v="Supervisão regional de obras de infraestrutura do Programa BID-VI"/>
        <s v="Equipar as unidades assistenciais da Secretaria de Estado da Saúde"/>
        <s v="Administração e manutenção dos serviços do Centro Administrativo - SEA"/>
        <s v="Administração e manutenção dos serviços administrativos gerais - JUCESC"/>
        <s v="Administração de pessoal e encargos sociais - PM"/>
        <s v="Manutenção e modernização do sistema de controle interno"/>
        <s v="Reaparelhamento do Tribunal de Contas"/>
        <s v="Administração e manutenção dos serviços administrativos gerais - SOL"/>
        <s v="Administração de pessoal e encargos sociais - GERED - ADR - Curitibanos"/>
        <s v="Operacionalização da educação profissional - ADR - Blumenau"/>
        <s v="Administração e manutenção dos serviços administrativos gerais - PGE"/>
        <s v="Manutenção e modernização dos serviços de tecnologia da informação e comunicação - SECOM"/>
        <s v="Transporte escolar dos alunos da educação básica - ADR - Itajaí"/>
        <s v="Administração e manutenção dos serviços administrativos gerais - ADR - Mafra"/>
        <s v="Apoio aos projetos e programas conveniados - UDESC"/>
        <s v="Administração de pessoal e encargos sociais - CIDASC"/>
        <s v="Transporte escolar dos alunos da educação básica - SED"/>
        <s v="Administração e manutenção das Superintendências Regionais e anexos - DEINFRA"/>
        <s v="Construção/supervisão de pontes ou viadutos, inclusive seus acessos - DEINFRA"/>
        <s v="Profissionalização e reintegração social do apenado da região sul"/>
        <s v="Encargos com inativos - Ensino Fundamental - Fundo Financeiro"/>
        <s v="Manutenção e modernização dos serviços de tecnologia da informação e comunicação - SEF"/>
        <s v="Reforma do Fórum da comarca de Santo Amaro da Imperatriz - FRJ"/>
        <s v="Apoio à aquicultura e à pesca - SAR"/>
        <s v="Apoiar projetos e programas voltados a empresa de base tecnológica"/>
        <s v="Bolsa de estudo para estudante da educação superior - Art 171/CE"/>
        <s v="Administração de pessoal e encargos sociais - SCC"/>
        <s v="AP - Manutenção e reforma de escolas - educação básica - ADR - Criciúma"/>
        <s v="Administração e manutenção dos serviços administrativos gerais - ARESC"/>
        <s v="Ações de proteção social especial de média complexidade"/>
        <s v="Gestão das atividades de resposta a emergências"/>
        <s v="Fortalecimento dos comitês de gerenciamento de bacias hidrográficas - SDS"/>
        <s v="Capacitação profissional dos agentes públicos - SJC"/>
        <s v="Construção dos Centros de Atendimento aos Turistas - CATS"/>
        <s v="Operacionalização da educação profissional - ADR - Joinville"/>
        <s v="Transporte escolar dos alunos da educação básica - ADR - São Lourenço do Oeste"/>
        <s v="AP - Manutenção e reforma de escolas - educação básica - ADR - Tubarão"/>
        <s v="Construção, ampliação e reforma da área física do campus da FCEE"/>
        <s v="Apoio a entidades e eventos esportivos"/>
        <s v="AP - Credenciamento de leitos hospitalares na região de Timbó"/>
        <s v="Gestão sustentável da frota - combustível e manutenção - PC"/>
        <s v="Reabilitação/aumento de capacidade/melhorias/superv Rod SC-400/401/402/403/404/405 e 406 e"/>
        <s v="Implantação de sistema de tecnologia de informação"/>
        <s v="Administração de pessoal e encargos sociais - GERED - ADR - Videira"/>
        <s v="Capacitação profissional dos agentes públicos - FUNJURE - PGE"/>
        <s v="Participação no capital social - CODESC"/>
        <s v="Participação no capital social - SC Gás"/>
        <s v="Cursos Ciclo Curto - Capacitação - ENA"/>
        <s v="AP - Ampliação e readequação do Hospital São Paulo - Xanxerê"/>
        <s v="Realização de convênios para ações de média e alta complexidade"/>
        <s v="Manutenção das atividades do Conselho Estadual de Saúde."/>
        <s v="Manutenção e modernização dos serviços de tecnologia da informação e comunicação - ADR - X"/>
        <s v="Operacionalização da educação básica - ADR - Itajaí"/>
        <s v="Custeio dos honorários periciais"/>
        <s v="Administração e manutenção da Gerência Regional de Educação - ADR - Lages"/>
        <s v="Administração e manutenção dos serviços administrativos gerais - ADR - Joaçaba"/>
        <s v="Administração e manutenção dos serviços administrativos gerais - SJC"/>
        <s v="Apoio técnico e financeiro ao Conselho Estadual de Assistência Social"/>
        <s v="Apoio às ações de desenvolvimento social, trabalho e renda - FUNDOSOCIAL"/>
        <s v="Manutenção das ações de Vigilância Epidemiológica"/>
        <s v="Pensão ao portador de hanseníase - Egres Hospital Santa Tereza"/>
        <s v="Manutenção e modernização dos serviços de tecnologia da informação e comunicação - ADR - L"/>
        <s v="Renovação do acervo da biblioteca"/>
        <s v="Cooperação com municípios para gestão da educação básica"/>
        <s v="Administração e manutenção dos serviços administrativos gerais - ADR - Araranguá"/>
        <s v="Saúde e promoção social - PM"/>
        <s v="Operacionalização da educação básica - ADR - Joinville"/>
        <s v="AP - Construção, ampliação e aquisição equipamentos Unidades Básicas de Saúde na região de"/>
        <s v="AP - Construção de Hospital Regional - ADR - Criciúma"/>
        <s v="Manutenção e modernização dos serviços de tecnologia da informação e comunicação - SEA"/>
        <s v="Gestão do videomonitoramento urbano e das Centrais Regionais de Emergência"/>
        <s v="Administração e manutenção da Gerência Regional de Educação - ADR - Curitibanos"/>
        <s v="Operacionalização da educação básica - ADR - Curitibanos"/>
        <s v="Manutenção e modernização dos serviços de tecnologia da informação e comunicação - ADR - R"/>
        <s v="Encargos com estagiários - ADR - Blumenau"/>
        <s v="Operacionalização da educação básica - ADR - Jaraguá do Sul"/>
        <s v="Encargos com estagiários - ADR - Itajaí"/>
        <s v="Administração de pessoal e encargos sociais - GERED - ADR - Araranguá"/>
        <s v="Emenda parlamentar impositiva da Educação"/>
        <s v="Produção de conhecimento na área de educação especial"/>
        <s v="Manutenção e modernização dos serviços de tecnologia da informação e comunicação - ENA"/>
        <s v="Manutenção e melhorias das pontes Colombo M Salles e Pedro Ivo Campos - Florianópolis"/>
        <s v="Realização de procedimentos contemplados na programação pactuada e integrada (PPI)"/>
        <s v="Ações do programa de Tratamento Fora do Domicílio"/>
        <s v="Cursos estratégicos do PROESDE - SED"/>
        <s v="Aquisição de equipamentos e serviços - PM"/>
        <s v="Manutenção e modernização dos serviços de tecnologia da informação e comunicação - SES"/>
        <s v="Apoio ao sistema viário urbano - SIE"/>
        <s v="Gestão de Infraestrutura de TI - SIDEJUD"/>
        <s v="AP - Ampliação e readequação do Hospital e Maternidade Tereza Ramos"/>
        <s v="Administração de pessoal e encargos sociais - GERED - ADR - Blumenau"/>
        <s v="Profissionalização e reintegração social do apenado do complexo penit de São Pedro de Alcâ"/>
        <s v="Administração de pessoal e encargos sociais - FCC"/>
        <s v="Manutenção e modernização dos serviços de tecnologia da informação e comunicação - FUNPAT "/>
        <s v="Administração de pessoal e encargos sociais - ADR - Maravilha"/>
        <s v="Administração de pessoal e encargos sociais - ADR - Concórdia"/>
        <s v="Gestão integrada das atividades aéreas - PC"/>
        <s v="AP - Manutenção e reforma de escolas - educação básica - ADR - Jaraguá do Sul"/>
        <s v="Apoio financeiro aos municípios para benefícios eventuais"/>
        <s v="Gestão das atividades aéreas - BM"/>
        <s v="Revitalização da rede física nas UES - lote I - FEDUC - SED"/>
        <s v="AP - Realizar convênios para manutenção dos hospitais da região - ADR - Criciúma"/>
        <s v="Manutenção e modernização dos serviços de tecnologia da informação e comunicação - SOL"/>
        <s v="Reforma do Fórum da comarca de Tangará - FRJ"/>
        <s v="Reforma do Fórum da comarca de Joinville - Fórum Fazendário - FRJ"/>
        <s v="Administração e manutenção da Gerência Regional de Educação - ADR - Araranguá"/>
        <s v="Pagamento de sentenças de pequeno valor - PGE"/>
        <s v="Manutenção e modernização dos serviços de tecnologia da inform e comunic - ADR - São Migue"/>
        <s v="Administração e manutenção dos serviços administrativos gerais - SES"/>
        <s v="Administração de pessoal e encargos sociais - IPREV"/>
        <s v="Implementar o Programa Catarinense de Inovação em SC"/>
        <s v="Administração de pessoal e encargos sociais - GERED - ADR - Jaraguá do Sul"/>
        <s v="Serviços financeiros e encargos - SIDEJUD"/>
        <s v="Administração e manutenção dos serviços administrativos gerais - IPREV"/>
        <s v="AP - Reabilitação da SC-114, trecho Otacílio Costa - entroncamento BR-282 (p/ Lages)"/>
        <s v="Ações de Socorro e Assistência Humanitária em Defesa Civil"/>
        <s v="Manutenção e ampliação do alcance da TVAL"/>
        <s v="Manutenção do Hospital terceirizado Regional São Paulo - ADR - Xanxerê"/>
        <s v="Ampliações e reformas das unidades assistenciais da Secretaria de Estado da Saúde"/>
        <s v="Revitalização de rodovias - obras e supervisão - DEINFRA"/>
        <s v="Construção do Fórum da comarca de Herval do Oeste - FRJ"/>
        <s v="Prestação de Assistência Judiciária Gratuita"/>
        <s v="Construção de centro de referência especializado de assistência social - CREAS - FECEP"/>
        <s v="AP - Fortalecimento dos hospitais filantrópicos da região - ADR - Maravilha"/>
        <s v="Readequação do Hospital de Araranguá"/>
        <s v="Administração e manutenção dos serviços das Perícias Médicas - FMPIO - SEA"/>
        <s v="Manutenção, serviços e equipamentos de informática"/>
        <s v="Construção e ampliação de instalações físicas municípios - SSP"/>
        <s v="Administração de pessoal e encargos sociais - GERED - ADR - Chapecó"/>
        <s v="AP - Manutenção e reforma de escolas - educação básica - ADR - Curitibanos"/>
        <s v="Manutenção e modernização dos serviços de tecnologia da informação e comunicação - FMPIO -"/>
        <s v="Manutenção e modernização dos serviços de tecnologia da informação e comunicação - FPS - S"/>
        <s v="Aquisição/construção do edifício das Promotorias de Justiça de São José"/>
        <s v="Operacionalização da educação profissional - SED"/>
        <s v="Pavimentação da SC-467, trecho Jaborá - entr SC-150 (p/ Ouro) /ct ac Jaborá /ac Sta Helena"/>
        <s v="Ampliação da capacidade da Avenida Santos Dumont - Joinville"/>
        <s v="Contratação de consultoria, estudos e projetos para prevenção e preparação aos desastres"/>
        <s v="Realizar publicações legais na mídia impressa - SECOM"/>
        <s v="Operacionalização da educação profissional - ADR - Jaraguá do Sul"/>
        <s v="Gestão da emissão da carteira nacional de habilitação - DETRAN"/>
        <s v="Construção do Fórum da comarca de Canoinhas - FRJ"/>
        <s v="Capacitação de profissionais da educação básica - ADR - Xanxerê"/>
        <s v="AP - Construção de Policlínica - ADR - Rio do Sul"/>
        <s v="Modernização e manutenção da Escola do Legislativo"/>
        <s v="Encargos com inativos"/>
        <s v="Capacitação de profissionais da educação básica - ADR - Maravilha"/>
        <s v="Projetos de extensão na área de educação especial"/>
        <s v="AP - Construção de unidade de tratamento oncológico em Caçador"/>
        <s v="Administração extraquadro e serviços terceirizados - SIDEJUD"/>
        <s v="Realização de eventos - Desporto educacional"/>
        <s v="Garantia da prestação de serviços extrajudiciais - FRJ - SELO"/>
        <s v="Profissionalização dos apenados e adolescentes em conflito com a lei - SJC"/>
        <s v="AP - Manutenção e reforma de escolas - educação básica - ADR - Araranguá"/>
        <s v="Equipar as unidades da Secretaria de Estado da Saúde"/>
        <s v="Administração e manutenção dos serviços administrativos gerais - SAR"/>
        <s v="Captação, armazenagem e uso da água na agricultura - FDR"/>
        <s v="Apoiar as melhorias nas atividades agropastoris e pesqueiras - FDR"/>
        <s v="Operacionalização da educação básica - ADR - Videira"/>
        <s v="Transporte escolar dos alunos da educação básica - ADR - Campos Novos"/>
        <s v="Operacionalização do CECOP"/>
        <s v="Gestão dos Colégios Militares do Estado"/>
        <s v="Reforma do Fórum da comarca de Presidente Getúlio - FRJ"/>
        <s v="Capacitação e formação de profissionais da educação básica"/>
        <s v="Reabilitação da SC-135, trecho Caçador - Rio das Antas - Videira"/>
        <s v="AP - Reabilitação/aumento capacidade da SC-407, trecho Biguaçu - Antônio Carlos"/>
        <s v="AP - Manutenção do Hospital terceirizado Regional Lenoir Vargas Ferreira - ADR - Chapecó"/>
        <s v="Gestão da informação contábil e da transparência"/>
        <s v="Administração e manutenção da Gerência Regional de Educação - ADR - Rio do Sul"/>
        <s v="Transporte escolar dos alunos da educação básica - ADR - Tubarão"/>
        <s v="Implantar telecentros de inclusão digital do Programa Beija Flor - SAR"/>
        <s v="Administração de pessoal e encargos sociais - ADR - Campos Novos"/>
        <s v="Gestão Estadual do Sistema Único de Assistência Social"/>
        <s v="Encargos com estagiários - ADR - Curitibanos"/>
        <s v="Ações de Reabilitação e Recuperação em Defesa Civil"/>
        <s v="AP - Aquisição de ambulância para suporte aos municípios da região de Seara"/>
        <s v="Administração de pessoal e encargos sociais - SANTUR"/>
        <s v="Administração e manutenção da Gerência Regional de Educação - ADR - Tubarão"/>
        <s v="Apoio a projetos de Desenvolvimento Econômico, estimulo para eficiência produtiva do Estad"/>
        <s v="Patrimônio Histórico de Santa Catarina"/>
        <s v="Construção de abrigos de passageiros"/>
        <s v="Ampliação do Fórum da comarca de Ponte Serrada - FRJ"/>
        <s v="Operacionalização da educação profissional - ADR - Tubarão"/>
        <s v="Construção e ampliação das instalações físicas e equipamentos para atendimento aos direito"/>
        <s v="Apoio à aquisição, construção, ampliação ou reforma de patrimônio público - FUNDOSOCIAL"/>
        <s v="Ampliação e modernização do PROERD - SES"/>
        <s v="AP - Construção de sede própria - GERSA - ADR - Xanxerê"/>
        <s v="Elaboração de estudos/perfil da dinâmica do desenvolvimento territorial de SC"/>
        <s v="Fomentar pesquisa em saúde"/>
        <s v="Ações para qualificação das ouvidorias municipais"/>
        <s v="Infraestrutura rural - SAR"/>
        <s v="Implantação e modernização de equipamentos sociais de combate à fome e segurança alimentar"/>
        <s v="Melhoria das instalações mobiliárias - FRJ"/>
        <s v="Capacitação de profissionais da educação básica - ADR - Tubarão"/>
        <s v="Transporte escolar dos alunos da educação básica - ADR - Jaraguá do Sul"/>
        <s v="AP - Reabilitação/aum cap SC-283, tr BR-153 -Concórdia- Seara-Chapecó - S Carlos - Palmito"/>
        <s v="Encargos com estagiários - SJC"/>
        <s v="Realização das atividades da superintendência de serviços especializados e regulação"/>
        <s v="Melhorias terminais de integração, medidas moderad tráfego e Museu Transp - SITC Joinville"/>
        <s v="Repasse de recurso financeiro aos municípios para compra de medicamentos básicos"/>
        <s v="Reforma do Fórum da comarca de Fraiburgo - FRJ"/>
        <s v="Manutenção e modernização dos serviços de tecnologia da informação e comunicação - ADR - M"/>
        <s v="Aquisição, construção e reforma de bens imóveis - UDESC/Balneário Camboriú"/>
        <s v="Aquisição, construção e reforma de bens imóveis - UDESC/Lages"/>
        <s v="Incentivo aos eventos de extensão, cultura e esporte - UDESC"/>
        <s v="Prestação de serviços de atos de registro mercantil - JUCESC"/>
        <s v="Pavimentação trecho Vila da Glória - Jaca/Itapoá"/>
        <s v="Manutenção e modernização dos serviços de tecnologia da informação e comunicação - COHAB"/>
        <s v="Construção do laboratório de anatomia patológica do Centro de Pesquisas Oncológicas - CEPO"/>
        <s v="Manutenção do Hospital terceirizado Marieta Konder Bornhausen - ADR - Itajaí"/>
        <s v="Governança e gestão de TI - SIDEJUD"/>
        <s v="Encargos com estagiários - ADR - Tubarão"/>
        <s v="AP - Incentivos financeiros para os hospitais da região - ADR - Araranguá"/>
        <s v="Aquisição, recuperação e ampliação de imóveis do Poder Legislativo"/>
        <s v="Ampliação do Fórum da comarca de Balneário Camboriú - Sede - FRJ"/>
        <s v="Administração de pessoal e encargos sociais - SUDERF"/>
        <s v="Encargos com estagiários - ADR - Concórdia"/>
        <s v="Cumprimento de medidas judiciais"/>
        <s v="Construção, ampliação ou reforma de unidades escolares - ensino profissional"/>
        <s v="Administração Tributária Contencioso Fiscal PROFISCO II"/>
        <s v="Apoio ao sistema viário rural - SIE"/>
        <s v="Capacitação profissional dos agentes públicos - SEF"/>
        <s v="Encargos com inativos - MPSC - Fundo Financeiro"/>
        <s v="Administração de pessoal e encargos sociais - COHAB"/>
        <s v="Encargos com inativos - IPREV - Fundo Financeiro"/>
        <s v="Gestão dos contratos de locação - PC"/>
        <s v="Manutenção e modernização dos serviços de tecnologia da informação e comunicação - FCEE"/>
        <s v="Manutenção e modernização dos serviços de tecnologia da informação e comunicação - ADR - V"/>
        <s v="Conclusão implant/supervisão via Expressa Sul e acessos, incl ao aeroporto H Luz em Fpolis"/>
        <s v="Manutenção das aeronaves do SAMU/Corpo de Bombeiro Militar"/>
        <s v="Operacionalização da educação profissional - ADR - São Lourenço do Oeste"/>
        <s v="Encargos com inativos - TCE - Fundo Financeiro"/>
        <s v="Administração de pessoal e encargos sociais - ADR - Lages"/>
        <s v="Pensões - TJ - Fundo Financeiro"/>
        <s v="Pensões - ALESC - Fundo Financeiro"/>
        <s v="Profissionalização e reintegração social do apenado da região oeste"/>
        <s v="Encargos com precatórios - EGE"/>
        <s v="Manutenção do Plano Santa Catarina Saúde - FPS - SEA"/>
        <s v="Encargos com estagiários - IMA"/>
        <s v="Administração de pessoal e encargos sociais - GERED - ADR - Lages"/>
        <s v="Consultoria de apoio institucional à Diretoria de Planejamento e Projetos - DEINFRA"/>
        <s v="Aquisição de mobiliário e equipamentos para as unidades de assistência social - FECEP"/>
        <s v="Pensão às viúvas de ex-governadores"/>
        <s v="Aquisição, construção e reforma de bens imóveis - UDESC/São Bento do Sul"/>
        <s v="Administração e manutenção dos serviços administrativos gerais - ADR - Rio do Sul"/>
        <s v="Construção de centros dia para idosos - FECEP"/>
        <s v="Gestão de pessoal terceirizado - PC"/>
        <s v="AP - Construção de unidade de atenção básica em saúde - ADR - Joinville"/>
        <s v="Gestão dos contratos de locação - SSP"/>
        <s v="Sistema de apoio à decisão para ordenamento territorial"/>
        <s v="Reforma do Fórum da comarca de Indaial - FRJ"/>
        <s v="Administração e manutenção da Gerência Regional de Educação - ADR - Concórdia"/>
        <s v="Concessão de empréstimo para atividade agrícola e pesqueira - FDR"/>
        <s v="Encargos com estagiários - PGTC"/>
        <s v="Capacitação de profissionais da educação básica - ADR - Lages"/>
        <s v="Financiamento de terras aos agricultores - FTE"/>
        <s v="Promoção da Educação Fiscal"/>
        <s v="Obrigações patronais - EGE"/>
        <s v="Encargos com inativos - FCEE - Fundo Financeiro"/>
        <s v="Administração e manutenção dos serviços administrativos gerais - SPG"/>
        <s v="Manutenção e reforma de instalações físicas - PC"/>
        <s v="Pensões - Poder Executivo - Fundo Financeiro"/>
        <s v="Administração de pessoal e encargos sociais - SECOM"/>
        <s v="Construção do Fórum da comarca de Navegantes - FRJ"/>
        <s v="Gestão de transportes - FRJ"/>
        <s v="Estrutura de Controle de Acessos às instalações - SIDEJUD"/>
        <s v="Encargos com estagiários - ADR - Maravilha"/>
        <s v="Gestão arrecadação, fiscalização e combate à sonegação fiscal"/>
        <s v="AP - Readequação dos serviços prestados pelo SAMU na região de Timbó"/>
        <s v="Operação de rodovias - DEINFRA"/>
        <s v="Encargos com estagiários - DPE"/>
        <s v="Estratégia Governamental para o Desenvolvimento e Integração da Região da Faixa de Frontei"/>
        <s v="Reforma do Fórum da comarca de Taió - FRJ"/>
        <s v="Manutenção e modernização dos serviços de tencnol da inform e comunic - ADR - São Lourenço"/>
        <s v="Gestão do Projeto - PROFISCO II"/>
        <s v="Manutenção e serviços do Centro Administrativo - FMPIO - SEA"/>
        <s v="Aquisição de mobiliário e equipamentos para imóveis públicos - FUNPAT - SEA"/>
        <s v="Elaboração de projetos arquitetônicos e complementares para hospitais"/>
        <s v="Administração de pessoal e encargos sociais - GERED - ADR - Campos Novos"/>
        <s v="Realização de estudos, pesquisas e projetos na área de transporte rodoviário"/>
        <s v="Gestão dos contratos de locação - DETRAN"/>
        <s v="Manutenção do Hospital de Custódia de Florianópolis"/>
        <s v="AP -Implantação ou adaptação de centro de referência atendimento/diagnóstico/terapia - ADR"/>
        <s v="AP - Aquisição de equipamentos para hospitais da região - ADR - Rio do Sul"/>
        <s v="Capacitação profissional dos agentes públicos - IPREV"/>
        <s v="Manutenção e modernização dos serviços de tecnologia da informação e comunicação - FUNJURE"/>
        <s v="Divulgação institucional e das ações do Legislativo catarinense"/>
        <s v="Reforma do prédio do Arquivo Central - FRJ"/>
        <s v="Capacitação de profissionais da educação básica - ADR - Curitibanos"/>
        <s v="Capacitação de profissionais da educação básica - ADR - Rio do Sul"/>
        <s v="Administração e manutenção da Gerência Regional de Educação - ADR - Mafra"/>
        <s v="Subvenção ao prêmio do seguro rural - FDR"/>
        <s v="Implementação e consolidação das políticas habitacionais - Regularização Fundiária - FECEP"/>
        <s v="Capacitação profissional dos agentes públicos - FCC"/>
        <s v="Profissionalização e reintegração social do apenado da região da Grande Florianópolis"/>
        <s v="AP - Aumento de leitos de UTI adulto e neonatal - ADR - Itajaí"/>
        <s v="Aquisição de veículos e equipamentos - FUNPAT - SEA"/>
        <s v="Desenvolvimento de Pessoas - SIDEJUD"/>
        <s v="Reforma da Sede Paço da Bocaiúva - MPSC"/>
        <s v="Transferência de renda complementar - Santa Renda"/>
        <s v="Construção do Fórum da comarca de Araquari - FRJ"/>
        <s v="Levantamentos, estudos e projetos diversos - DEINFRA"/>
        <s v="Administração de pessoal e encargos sociais - ADR - Araranguá"/>
        <s v="Tratamento de pontos críticos e passivos ambientais nas rodovias - BID-VI"/>
        <s v="Administração e manutenção da Gerência Regional de Educação - ADR - Campos Novos"/>
        <s v="Manutenção e modernização dos serviços de tecnologia da informação e comunicação - ADR - B"/>
        <s v="Encargos com inativos - SES - Fundo Financeiro"/>
        <s v="AP - Incentivos financeiros para custeio e manutenção do Hospital Regional - ADR - Curitib"/>
        <s v="Gestão de Sistemas Judiciais - FRJ"/>
        <s v="Construção do Fórum da comarca de Garopaba - FRJ"/>
        <s v="Transporte escolar dos alunos da educação básica - ADR - Curitibanos"/>
        <s v="Fiscalização e regulação de gás natural canalizado - ARESC"/>
        <s v="Elaboração e implem do plano estadual de recursos hídricos e planos de bacias hidrog - SDS"/>
        <s v="Manutenção e modernização dos serviços de tecnologia da informação e comunicação - SAN"/>
        <s v="Apoio às ações de abastecimento de água e saneamento básico urbano - FUNDOSOCIAL"/>
        <s v="Manutenção e modernização dos serviços de tecnologia da informação e comunicação - PGTC"/>
        <s v="Consultoria de apoio institucional à Diretoria de Obras de Transportes - DEINFRA"/>
        <s v="AP - Reabilitação da SC-477, trecho Canoinhas - Major Vieira - BR-116"/>
        <s v="Implantação e manutenção de sistemas de tecnologia e inovação nas unidades escolares"/>
        <s v="Administração de pessoal e encargos sociais - ensino profissional - SED"/>
        <s v="Ampliação do Fórum da comarca de Blumenau - Fórum Universitário - FRJ"/>
        <s v="Operacionalização da educação profissional - ADR - Criciúma"/>
        <s v="Renovação da frota e equipamentos - SSP"/>
        <s v="Fornecimento de transporte aéreo às autoridades públicas - SCC"/>
        <s v="Ações Preventivas em Defesa Civil"/>
        <s v="Promoção e preservação da saúde dos colaboradores - FRJ"/>
        <s v="Capacitação de profissionais da educação básica - ADR - Chapecó"/>
        <s v="Realização de exames do programa de triagem neonatal"/>
        <s v="Construção e ampliação de instalações físicas - PC"/>
        <s v="Construção do Fórum da comarca de São José do Cedro - FRJ"/>
        <s v="Reforma do Fórum da comarca de Joaçaba - FRJ"/>
        <s v="Transporte escolar dos alunos da educação básica - ADR - Chapecó"/>
        <s v="Gestão Fazendária e Transparência Fiscal - PROFISCO II"/>
        <s v="Manutenção do núcleo do telessaúde"/>
        <s v="Ações para implementar a Política Nacional de Alimentação e Nutrição"/>
        <s v="Rede de atenção psicossocial"/>
        <s v="Gestão de contratos compartilhados - FMPIO - SEA"/>
        <s v="Incentivo financeiro estadual aos centros de atenção psicossocial"/>
        <s v="Gerenciamento de Programas de financiamento BB"/>
        <s v="Renovação de equipamentos e frota - PC"/>
        <s v="Auxílio especial a ex-combatentes e/ou pensionistas da 2a. Guerra Mundial"/>
        <s v="Realização de cirurgias eletivas ambulatoriais e hospitalares"/>
        <s v="Renovação da frota - SJC"/>
        <s v="Construção, reforma e ampliação de Centros de Referência de Assistência Social - CRAS - FE"/>
        <s v="Gestão de pessoal terceirizado - DETRAN"/>
        <s v="Administração de pessoal e encargos sociais - ADR - Xanxerê"/>
        <s v="Operacionalização da educação profissional - ADR - Campos Novos"/>
        <s v="Repasse financeiro estadual para as equipes de atenção básica na saúde prisional"/>
        <s v="Apoio a projetos municipais de investimentos - Pacto pelos Municípios"/>
        <s v="Manutenção e modernização dos serviços de tecnologia da informação e comunicação - FAPESC"/>
        <s v="Capacitação de profissionais da educação básica - ADR - Joaçaba"/>
        <s v="Apoio, qualificação e capacitação da MPE e MEI - SDS"/>
        <s v="Provisão para emendas parlamentares"/>
        <s v="AP - Pavimentação da SC-108, trecho Jacinto Machado - Praia Grande"/>
        <s v="Reforma do Fórum da comarca de Concórdia - FRJ"/>
        <s v="Realização de transportes e fiscalização intermunicipal no Terminal Rita Maria"/>
        <s v="Humanização de rodovias - DEINFRA"/>
        <s v="Construção do edifício das Promotorias de Justiça de Chapecó"/>
        <s v="Administração e manutenção dos serviços administrativos gerais - SCC"/>
        <s v="Supervisão regional e inspeção ambiental de obras de infraestrutura, incl sistemas de conc"/>
        <s v="Recuperação e/ou substituição de Obras de Arte Correntes e Obras de Arte Especiais - DEINF"/>
        <s v="Implantação do acesso norte de Blumenau - Vila Itoupava - SIE"/>
        <s v="Reabilitação e aumento de capacidade de rodovias - obras e supervisão - DEINFRA"/>
        <s v="Estruturação das unidades de Proteção Civil"/>
        <s v="Movimentação de granéis no TGSFS"/>
        <s v="Realizar estudos, pesquisas, campanhas educativas e capacitações - FEI"/>
        <s v="Ampliação, reforma e readequação das Unidades de Saúde"/>
        <s v="Capacitação profissional dos agentes públicos - PGTC"/>
        <s v="Subvenções econômicas a empresas"/>
        <s v="Implantação e reformas de ferroviais"/>
        <s v="Realização de campanhas de caráter social informativo e institucional - DETER"/>
        <s v="Formação e capacitação do servidor - PC"/>
        <s v="Manutenção e modernização dos serviços de tecnologia da informação e comunicação - SANTUR"/>
        <s v="Gestão de pessoal terceirizado - IGP"/>
        <s v="Transporte escolar dos alunos da educação básica - ADR - Lages"/>
        <s v="Encargos com estagiários - SOL"/>
        <s v="Capacitação profissional dos agentes públicos - DEINFRA"/>
        <s v="Elaboração de estudos e planos para o sistema ferroviário estadual"/>
        <s v="Emenda parlamentar impositiva da saúde"/>
        <s v="Administração e manutenção da Gerência Regional de Educação - ADR - Itajaí"/>
        <s v="Encargos com estagiários - SPG"/>
        <s v="Aquisição, construção e reforma de bens imóveis - UDESC/Laguna"/>
        <s v="Manutenção preventiva dos sinais náuticos - DETER"/>
        <s v="Saúde e segurança no contexto ocupacional - FMPIO - SEA"/>
        <s v="Pavimentação do trecho entroncamento BR-280 (p/ Araquari) - Rio do Morro - Joinville"/>
        <s v="Encargos com estagiários - SED"/>
        <s v="Pensões extra judiciais e servidores municipais - Fundo Financeiro"/>
        <s v="Fortalecimento das estruturas de manutenção do arquivo gráfico municipal"/>
        <s v="Reforma do Fórum da comarca de Timbó - FRJ"/>
        <s v="Apoio financeiro ao Corpo de Bombeiros Voluntários - FUNDOSOCIAL"/>
        <s v="Apoiar projetos de Educação, estudos e pesquisa na área Ambiental"/>
        <s v="Ampliação e readequação do Hospital Marieta Konder Bornhausen - Itajaí"/>
        <s v="Pavimentação da SC-100, trecho Barra do Camacho - Laguna e acesso ao Farol de Santa Marta"/>
        <s v="Procedimentos de Polícia Judiciária - PC"/>
        <s v="Adequação e melhoria da infraestrutura aquaviária dos portos e hidrovias - SIE"/>
        <s v="Gestão compartilhada dos sistemas prisional e socioeducativo"/>
        <s v="Manutenção e modernização dos serviços de tecnologia da informação e comunicação - SDC"/>
        <s v="Programa para redução das desigualdades regionais"/>
        <s v="Apoio às centrais de penas e medidas alternativas"/>
        <s v="Medidas de compensação ambiental - DEINFRA"/>
        <s v="Fornecimento de transporte terrestre para atendimento das necessidades da Secretaria - SCC"/>
        <s v="Aquisição de equipamentos e serviços - SSP"/>
        <s v="Construção do Fórum da comarca de Garuva - FRJ"/>
        <s v="Capacitação de profissionais da educação básica - ADR - Mafra"/>
        <s v="Reforma do Fórum da comarca de Ponte Serrada - FRJ"/>
        <s v="Construção do Fórum da comarca de Urussanga - FRJ"/>
        <s v="Levantamentos, estudos e projetos relativos a meio ambiente - DEINFRA"/>
        <s v="Recuperação funcional rodovia SC-390, Trecho Orleans - Lauro Muller"/>
        <s v="Realização dos serviços de telemedicina"/>
        <s v="Administração de pessoal e encargos sociais - SDC"/>
        <s v="Pensões - MPSC - Fundo Financeiro"/>
        <s v="Pensão a ex-servidor não estável"/>
        <s v="Encargos com estagiários - FUNJURE - PGE"/>
        <s v="Pensões - TCE - Fundo Financeiro"/>
        <s v="Manutenção e modernização dos serviços de tecnologia da informação e comunic - ADR - Jarag"/>
        <s v="Manutenção e modernização dos serviços de tecnologia da informação e comunicação - ADR - T"/>
        <s v="AP - Incentivos financeiros para municípios - ADR - São Lourenço do Oeste"/>
        <s v="Organização, estruturação e gestão do FEPEMA"/>
        <s v="Reforma do Fórum da comarca de Chapecó - FRJ"/>
        <s v="Reforma do Fórum da comarca de Blumenau - Sede - FRJ"/>
        <s v="Encargos com estagiários - ADR - Araranguá"/>
        <s v="Conservação, operação e monitoramento da via Expressa Sul e acessos em Florianópolis"/>
        <s v="Capacitação profissional dos agentes públicos - SEA"/>
        <s v="Administração Financeira e Gasto Público - PROFISCO II"/>
        <s v="Melhoramentos e restauração da BR-280, trecho entrocamento SC-413"/>
        <s v="Encargos com inativos extrajudiciais - TJ - Fundo Financeiro"/>
        <s v="Manutenção e modernização dos serviços de tecnologia da informação e comunicação - SJC"/>
        <s v="Encargos com inativos - UDESC - Fundo Financeiro"/>
        <s v="Encargos com estagiários - ADR - Xanxerê"/>
        <s v="Manutenção e modernização dos serviços de tecnologia da informação e comunicação - ADR - I"/>
        <s v="Construção do Fórum da comarca de Sombrio - FRJ"/>
        <s v="Apoio a projetos e programas do FEPEMA"/>
        <s v="Operacionalização da educação profissional - ADR - Mafra"/>
        <s v="Apoio financeiro a entidades que atendam idosos - FEI"/>
        <s v="AP - Manutenção da UTI do hospital São José - ADR - Maravilha"/>
        <s v="Indenizações em emergências e ações sanitárias - FSA"/>
        <s v="Apoio às ações na área do esporte - FUNDOSOCIAL"/>
        <s v="Encargos com estagiários - ADR - Jaraguá do Sul"/>
        <s v="AP - Reforma e ampliação do Hospital Waldomiro Colautti em Ibirama"/>
        <s v="Gestão de microinformática - SIDEJUD"/>
        <s v="Manutenção e modernização dos serviços de tecnologia da informação e comunicação - DPE"/>
        <s v="Manutenção e modernização dos serviços de tecnologia da informação e comunicação - PGE"/>
        <s v="Encargos com estagiários - PC"/>
        <s v="Pagamento de pensão em função de decisão judicial"/>
        <s v="Capacitação de profissionais da educação básica - ADR - Itajaí"/>
        <s v="AP - Aquisição de aparelho de ressonância magnética para a região do extremo sul - ADR - A"/>
        <s v="AP - Fortalecimento dos hospitais da região de Palmitos"/>
        <s v="Encargos extrajudiciais com inativos - TJ"/>
        <s v="Manutenção e modernização dos serviços de tecnologia da informação e comunicação - SPG"/>
        <s v="Reforma do Fórum da comarca de Lauro Müller - FRJ"/>
        <s v="Construção do Fórum da comarca de Capivari de Baixo - FRJ"/>
        <s v="Elaboração de estudos e planos para o sistema aeroviário estadual"/>
        <s v="Saúde e segurança no contexto ocupacional - PFS - SEA"/>
        <s v="Parcelamento de obrigações patronais à cargo da EGE"/>
        <s v="AP - Apoio financeiro aos hospitais dos municípios da região - ADR - Jaraguá do Sul"/>
        <s v="Reforma do Fórum da comarca de Joinville - Sede - FRJ"/>
        <s v="Construção do Fórum da comarca de São João Batista - FRJ"/>
        <s v="Transporte escolar dos alunos da educação básica - ADR - Videira"/>
        <s v="Construção e adequação de postos da Polícia Militar Rodoviária"/>
        <s v="Projetos de engenharia rodoviária - SIE"/>
        <s v="Ampliar e reformar as Unidades Administrativas da SES"/>
        <s v="Administração e manutenção dos serviços do Teatro Pedro Ivo - FMPIO - SEA"/>
        <s v="Gestão de Sistemas Administrativos - SIDEJUD"/>
        <s v="Encargos com precatórios - SES"/>
        <s v="Implantação do contorno de Tubarão, trecho entroncamento BR-101 - entroncamento SC-370"/>
        <s v="Promoção e preservação da saúde dos colaboradores - TJ"/>
        <s v="Construção do edifício das Promotorias de Justiça de Joinville"/>
        <s v="AP - Incentivos financeiros para custeio do Hospital Bom Jesus em Ituporanga"/>
        <s v="Encargos com estagiários - ADR - Criciúma"/>
        <s v="Reforma do Fórum da comarca de Caçador - FRJ"/>
        <s v="Transporte escolar dos alunos da educação básica - ADR - São Miguel do Oeste"/>
        <s v="Pagamento de subsídio para travessia hidroviária de trabalhadores e estudantes Itajaí e Na"/>
        <s v="AP - Construção e manutenção de clínica de especialidades - ADR - Concórdia"/>
        <s v="Construção do Fórum da comarca de Presidente Getúlio - FRJ"/>
        <s v="Capacitação profissional dos agentes públicos - CIDASC"/>
        <s v="Recuperação de pontos críticos da rodovia SC-135"/>
        <s v="AP - Construção de Policlínica - ADR - Tubarão"/>
        <s v="Operacionalização da educação profissional - ADR - Joaçaba"/>
        <s v="Laboratório de Defesa Agropecuária"/>
        <s v="Reabilitação da Ponte Hercílio Luz - Serviços Estruturais Complementares"/>
        <s v="Manutenção e modernização dos serviços de tecnologia da informação e comunicação - JUCESC"/>
        <s v="Ampliação e modernização do PROERD - SED"/>
        <s v="Transporte escolar dos alunos da educação básica - ADR - Concórdia"/>
        <s v="AP - Atendimento hospitalar de média e alta complexidade na região de Timbó"/>
        <s v="Ampliação e manutenção dos programas preventivos e educativos - BM"/>
        <s v="Aquisição, construção ou ampliação de espaços físicos do Ministério Público"/>
        <s v="Sentenças judiciais - IPREV"/>
        <s v="Manutenção e modernização dos serviços de tecnologia da informação e comunicação - ADR - A"/>
        <s v="Desenvolvimento de planos, estudos, pesquisas e ações para modernização organizacional"/>
        <s v="AP - Pavimentação da SC-120, trecho Curitibanos - BR-282 (p/ São José do Cerrito)"/>
        <s v="Construção, reformas e ampliações de instalações físicas - PM"/>
        <s v="Manutenção e modernização dos serviços de tecnologia da informação e comunicação - IMETRO"/>
        <s v="Adquirir equipamentos e mobiliário para as Unidades Administrativas da SES"/>
        <s v="Planejamento Estratégico de Desenvolvimento/SC"/>
        <s v="Reforma do Fórum da comarca de Porto União - FRJ"/>
        <s v="AP - Implantação do contorno viário de Capinzal - Ouro - SIE"/>
        <s v="Encargos com estagiários - ADR - Joaçaba"/>
        <s v="AP - Construção do centro cirúrgico do Hospital Santa Cruz em Canoinhas"/>
        <s v="Manutenção predial - SIDEJUD"/>
        <s v="AP - Incentivo hospitalar ao Hospital Ruth Cardoso - ADR - Itajaí"/>
        <s v="Expansão da estrutura judiciária - SIDEJUD"/>
        <s v="Reforma do Fórum da comarca de Mondaí - FRJ"/>
        <s v="Desapropriação de áreas para obras de infraestrutura - DEINFRA"/>
        <s v="Apoio técnico aos municípios para o Programa Bolsa Família e Cadastro Único"/>
        <s v="Fiscalização de insumos agrícolas"/>
        <s v="Encargos com estagiários - SDC"/>
        <s v="AP - Implantação de Policlínica e centro de reabilitação - ADR - Videira"/>
        <s v="Reforma do Fórum da comarca de Itapoá - FRJ"/>
        <s v="Reforma do Fórum da comarca de Brusque - FRJ"/>
        <s v="Novas oportunidades na Educação Básica"/>
        <s v="Operacionalização da educação profissional - ADR - São Miguel do Oeste"/>
        <s v="Aquisição, construção, reforma ou manutenção de equipamentos públicos - FUNDOSOCIAL"/>
        <s v="Capacitação profissional dos agentes públicos - COHAB"/>
        <s v="Reforma do Fórum da comarca de Ibirama - FRJ"/>
        <s v="Encargos com estagiários - ADR - Videira"/>
        <s v="Bolsa de estudo para estudante de ensino superior - Art 170/CE - SED"/>
        <s v="AP - Manter convênio para adequação da atenção da média e alta complexidade - ADR - Mafra"/>
        <s v="AP - Conclusão da reforma do Hospital e Maternidade Maria Auxiliadora"/>
        <s v="Sessões e audiências públicas fora da sede do Poder"/>
        <s v="Elaboração e divulgação de dados estatísticos"/>
        <s v="Desenvolvimento de estudos, projetos e ações de gestão organizacional"/>
        <s v="Capacitação e formação de profissionais da educação profissional"/>
        <s v="Elaboração de estudos e planos para o sistema portuário estadual"/>
        <s v="AP - Construção e aparelhamento de Hospital Regional em São Joaquim"/>
        <s v="Promoção do desenvolvimento regional - ADR - Lages"/>
        <s v="Aquisição, construção e reforma de bens imóveis - UDESC/Joinville"/>
        <s v="Capacitação profissional dos agentes públicos - ARESC"/>
        <s v="Projetos de engenharia rodoviária - DEINFRA"/>
        <s v="Transporte escolar dos alunos da educação básica - ADR - Araranguá"/>
        <s v="Construção do Almoxarifado Central"/>
        <s v="AP - Aquisição de equipamentos para especialidades de alta complexidade - ADR - São Miguel"/>
        <s v="Reforma do Fórum da comarca de Seara - FRJ"/>
        <s v="Capacitação profissional dos agentes públicos - FAPESC"/>
        <s v="Ampliação e expansão do campus da UDESC - ADR - Ibirama"/>
        <s v="Reforma do Centro Integrado de Cultura -  FCC"/>
        <s v="Formação do patrimônio do servidor público - PASEP"/>
        <s v="AP - Construção de Policlínica - ADR - Xanxerê"/>
        <s v="Apoio financeiro às APAES - Lei 13.633/2005"/>
        <s v="Reforma do Fórum da comarca de Balneário Camboriú - Sede - FRJ"/>
        <s v="AP - Implantação de UTI neonatal - ADR - Joaçaba"/>
        <s v="AP - Implementar a rede de atendimento hospitalar do extremo oeste emItapiranga"/>
        <s v="Recuperação de floresta nativa - FDR"/>
        <s v="Ampliação/duplicação/supervisão - acesso viário ao município de Chapecó"/>
        <s v="Pagamentos de despesas judiciais - PGE"/>
        <s v="Apoio a projetos municipais de investimentos - Pacto pelos Municípios - Caminhos do Desenv"/>
        <s v="Expansão da UDESC para o município de Pinhalzinho"/>
        <s v="AP - Implantação de polo de atendimento hospitalar na região de Taió"/>
        <s v="Cooperação técnico-pedagógica com APAES"/>
        <s v="AP - Reabilitação/aumento de capacidade da SC-418, trecho São Bento do Sul - Fragosos - Di"/>
        <s v="AP - Incentivos financeiros para custeio da atenção básica e assistência hospitalar - ADR "/>
        <s v="AP - Construção de hospital materno e infantil - ADR - Mafra"/>
        <s v="Transporte escolar dos alunos da educação básica - ADR - Joaçaba"/>
        <s v="Transporte escolar dos alunos da educação básica - ADR - Mafra"/>
        <s v="Ampliação do Fórum da comarca de Campo Erê - FRJ"/>
        <s v="Capacitação profissional dos agentes públicos - DETER"/>
        <s v="AP - Construção de centro de reabilitação física, auditiva e ostomizados - ADR - Joaçaba"/>
        <s v="Encargos com estagiários - ADR - Lages"/>
        <s v="Reforma do Fórum da comarca de Laguna - FRJ"/>
        <s v="Ampliação do Fórum da comarca de Anchieta - FRJ"/>
        <s v="Agenda regional de desenvolvimento"/>
        <s v="Capacitação profissional dos agentes públicos - SANTUR"/>
        <s v="AP - Reforma, ampliação e aquisição de equipamentos para o Hospital São Bernardo em Quilom"/>
        <s v="AP - Construção de Policlínica em São Joaquim"/>
        <s v="Ofertar bolsas de estudo para residência médica e multiprofissional"/>
        <s v="Capacitação profissional dos agentes públicos - FMPIO - SEA"/>
        <s v="Encargos com estagiários - ADR - Mafra"/>
        <s v="Campanhas de caráter social, informativa e institucional - SECOM"/>
        <s v="Encargos com estagiários - FCC"/>
        <s v="Encargos com estagiários - ENA"/>
        <s v="Construção e adequação de prédios da sede e das Superint Regionais do DEINFRA e anexos"/>
        <s v="Repasse financeiro para centro de hemoterapia e centro de pesquisas oncológicas"/>
        <s v="Gerenciamento de programas de financiamento"/>
        <s v="Equipar o Hospital Regional do Oeste - Chapecó"/>
        <s v="Adequação de ambiente das unidades da SEF"/>
        <s v="Reabilitação/aumento de capac da SC-370/108, trecho BR-101 - Gravatal - Braço do Norte - S"/>
        <s v="Serviços especializados em educação especial"/>
        <s v="Administração e Modernização do Arquivo Público e da Imprensa Oficial - FMPIO - SEA"/>
        <s v="Transporte escolar dos alunos da educação básica - ADR - Maravilha"/>
        <s v="AP - Construção de centro de oncologia e pediatria no hospital infantil SC - ADR Criciúma"/>
        <s v="Articulação institucional com as Agências de Desenvolvimento Regional"/>
        <s v="Promoção de eventos relacionados ao meio ambiente - IMA"/>
        <s v="Pagamento de pensão especial aos excepcionais"/>
        <s v="Encargos com estagiários - DEINFRA"/>
        <s v="Construção do Fórum da comarca de Rio Negrinho - FRJ"/>
        <s v="Gerenciamento dos Programas BID"/>
        <s v="Expansão da estrutura judiciária - FRJ"/>
        <s v="AP - Reformar, equipar e ampliar o Hospital da Fundação - ADR - São Lourenço do Oeste"/>
        <s v="Modernização da frota de veículos, aeronaves e equipamentos de conserv e segurança rodov"/>
        <s v="Manutenção e modernização dos serviços de tecnologia da informação e comunicação - GVG"/>
        <s v="Apoiar os municípios de SC com programa de saneamento"/>
        <s v="Auxílio reclusão - Poder Executivo - Fundo Financeiro"/>
        <s v="AP - Construção, ampliação, reforma e aquisição de equip para hospitais da região - ADR Ca"/>
        <s v="Encargos com estagiários - ADR - Campos Novos"/>
        <s v="AP - Incentivos financeiros para custeio do Hospital Beatriz Ramos"/>
        <s v="Reforma do Fórum da comarca de Itajaí - Sede - FRJ"/>
        <s v="Elaboração e implementação dos Planos de Bacias Hidrográficas em SC"/>
        <s v="Gestão do Plano Santa Catarina Saúde - SC Saúde - FPS - SEA"/>
        <s v="Fiscalizar e monitorar transportes coletivos em rodovias estaduais DETER - PRE"/>
        <s v="Investimentos em equipamentos de apoio hidroviário"/>
        <s v="Apoio a Projetos de Gestão, Fiscalização e Preservação Ambiental"/>
        <s v="Programa de autonomia de gestão escolar"/>
        <s v="Capacitação profissional dos agentes públicos - JUCESC"/>
        <s v="Aquisição/construção do edifício das Promotorias de Justiça de Brusque"/>
        <s v="Apoio financeiro a projetos de melhoria de sistemas de produção - FDR"/>
        <s v="Pagamento de pensão especial aos portadores de epidermólise bolhosa"/>
        <s v="Sentenças judiciais - RPV - Fundo Financeiro"/>
        <s v="Incentivo financeiro estadual para o cofinanciamento da Atenção Básica"/>
        <s v="Manutenção do Hospital terceirizado Hélio dos Anjos Ortiz - ADR - Curitibanos"/>
        <s v="Elaboração de planos diretores, desenvolvimento institucional e sist de planej rodoviário "/>
        <s v="AP - Implantar serviços de alta complexidade no Hospital Regional de Araranguá - ADR - Ara"/>
        <s v="Capacitação profissional dos agentes públicos - SDC"/>
        <s v="Encargos com estagiários - SSP"/>
        <s v="Capacitação profissional dos agentes públicos - SPG"/>
        <s v="Construção do Fórum da comarca da Imbituba - FRJ"/>
        <s v="Pensão a membros de congregação religiosa (salário mínimo)"/>
        <s v="Participação no capital social - EPAGRI"/>
        <s v="AP - Aquisição de veículo, reforma e ampliação das unidades de saúde em Quilombo"/>
        <s v="Distribuição de medicamentos do componente estratégico"/>
        <s v="AP - Construção e reforma de unidades básicas de saúde em Laguna"/>
        <s v="Capacitação profissional dos agentes públicos - SDS"/>
        <s v="Encargos com estagiários - JUCESC"/>
        <s v="Encargos com estagiários - DETER"/>
        <s v="Encargos com estagiários - COHAB"/>
        <s v="AP - Pavimentação da SC-390, trecho Anita Garibaldi - Celso Ramos"/>
        <s v="Construção do presídio de Biguaçú"/>
        <s v="Consultoria de apoio institucional à Diretoria de Manutenção e Operação - DEINFRA"/>
        <s v="Campanhas de caráter social, informativa e institucional - Saúde - SES"/>
        <s v="Participação no capital social - CASAN"/>
        <s v="Construção do Fórum da comarca de Campos Novos - FRJ"/>
        <s v="AP - Ampliação e readequação do Hospital Regional do Oeste - Chapecó"/>
        <s v="Revitalização da Rodovia SC-445 - Trecho Rodovia BR-101 - Içara - Cricíuma"/>
        <s v="Manutenção e modernização dos serviços de tecnologia da informação e comunicação - SCC"/>
        <s v="Reforma do Fórum da comarca de Itajaí - Fórum Universitário - FRJ"/>
        <s v="Implementar sistema de gestão de Recursos Hídricos"/>
        <s v="Manutenção e modernização dos serviços de tecnologia da informação e comunicação - IMA"/>
        <s v="Medidas de compensação ambiental decorrentes da construção de obras hidráulicas - DEINFRA"/>
        <s v="Coordenação, realização e manutenção do Conselho Estadual das Cidades"/>
        <s v="Locação de imóveis - FUNPAT - SEA"/>
        <s v="Encargos com estagiários - FAPESC"/>
        <s v="Reforma do Fórum da comarca de Ituporanga - FRJ"/>
        <s v="Gerenciamento do Financiamento - BNDES"/>
        <s v="AP - Ampliação e readequação da Maternidade Catarina Kuss - ADR - Mafra"/>
        <s v="Concessão de subvenção aos juros de financiamentos para investimentos nas propriedades rur"/>
        <s v="Reforma do Fórum da comarca de São José - FRJ"/>
        <s v="Ações em Defesa Civil"/>
        <s v="Construção de edificações em aeroportos públicos"/>
        <s v="Construção da penitenciária industrial de São Bento do Sul"/>
        <s v="Transporte escolar dos alunos da educação básica - ADR - Blumenau"/>
        <s v="Realização de jornadas de familiarização"/>
        <s v="Participação no capital social - CELESC Geração"/>
        <s v="Construção do Fórum da comarca de Rio do Oeste - FRJ"/>
        <s v="Preparação de profissionais p/ apresentar destino turístico SC nos mercados nacional e int"/>
        <s v="Encargos com estagiários - SAR"/>
        <s v="Reforma do Fórum da comarca de Criciúma - FRJ"/>
        <s v="Reforma do Fórum da comarca de Campo Erê - FRJ"/>
        <s v="Transporte escolar dos alunos da educação básica - ADR - Joinville"/>
        <s v="AP - Construção de clínica de reabilitação para dependentes químicos - ADR - Criciúma"/>
        <s v="Reforma do Fórum da comarca de Blumenau - Fórum Universitário - FRJ"/>
        <s v="Reforma do Fórum da comarca de São Joaquim - FRJ"/>
        <s v="Ampliação e duplicação eixo Almirante Jaceguay - Joinville"/>
        <s v="Construção e aquisição de bens imóveis - FUNPAT - SEA"/>
        <s v="AP - Ampliação das atividades do HEMOSC - ADR - Canoinhas"/>
        <s v="Reserva de contingência"/>
        <s v="Reforma do Fórum da comarca da Capital - Sede - FRJ"/>
        <s v="Reforma do Fórum da comarca da Capital - Fórum do Norte da Ilha - FRJ"/>
        <s v="AP - Construção do hospital regional de Caçador"/>
        <s v="Encargos com estagiários - SES"/>
        <s v="Construção do Fórum da comarca de Curitibanos - FRJ"/>
        <s v="Reforma do Fórum da comarca de Urubici - FRJ"/>
        <s v="Construção e reforma de terminais rodoviários de passageiros"/>
        <s v="Campanhas de caráter social, informativo e institucional - FPS - SEA"/>
        <s v="Capacitação profissional dos agentes públicos - ENA"/>
        <s v="Sistemática de avaliação da gestão escolar"/>
        <s v="AP - Implantação da UTI no Hospital Senhor Bom Jesus dos Passos em Laguna"/>
        <s v="Encargos com estagiários - FCEE"/>
        <s v="AP - Reforma e adequação das estruturas hospitalares existentes - ADR - Videira"/>
        <s v="Construção do Fórum da comarca de São Lourenço do Oeste - FRJ"/>
        <s v="AP - Estruturação dos hospitais para atendimento na média e alta complexidade em Dionísio "/>
        <s v="Manutenção e modernização dos serviços de tecnologia da informação e comunicação - SIE"/>
        <s v="Modernização do processo de planejamento e orçamento - SEF"/>
        <s v="Incentivo financeiro aos municípios contemplados programa catarinense de inclusão social ("/>
        <s v="Patrocínio de eventos culturais, comunitários, esportivos e educativos - SECOM"/>
        <s v="AP - Construção de Central Regional de Emergência - ADR - Joinville"/>
        <s v="AP - Aquisição e manutenção de UTI móvel - ADR - Concórdia"/>
        <s v="Manutenção e modernização dos serviços de tecnologia da informação e comunicação - FCC"/>
        <s v="Reforma do Fórum da comarca de Lages - FRJ"/>
        <s v="Construção do presídio feminino de Tubarão"/>
        <s v="Construção do Fórum da comarca de Campo Belo do Sul - FRJ"/>
        <s v="Reforma do Fórum da comarca de Tubarão - FRJ"/>
        <s v="Capacitação profissional dos agentes públicos - SCC"/>
        <s v="Elaboração de estudos e pesquisas de turismo"/>
        <s v="AP - Aumento de leitos nos hospitais - ADR - Itajaí"/>
        <s v="Gestão de Sistemas Judiciais - SIDEJUD"/>
        <s v="Gestão de transportes - SIDEJUD"/>
        <s v="Encargos com inativos - DPE - Fundo Financeiro"/>
        <s v="Capacitação profissional dos agentes públicos - FPS - SEA"/>
        <s v="Reforma do Fórum da comarca da Capital - Fórum Eduardo Luz - FRJ"/>
        <s v="Transporte escolar dos alunos da educação básica - ADR - Xanxerê"/>
        <s v="Encargos com estagiários - IMETRO"/>
        <s v="AP - Reforma e ampliação do Hospital Regional de Araranguá - ADR - Araranguá"/>
        <s v="AP - Construir e equipar leitos hospitalares e UTIs - ADR - Joinville"/>
        <s v="Construção do Fórum da comarca de Itajaí - FRJ"/>
        <s v="Encargos com estagiários - SDS"/>
        <s v="Construção de barragens e obras hidráulicas para controle de cheias, irrigação e captação "/>
        <s v="Construção do Fórum da comarca de Abelardo Luz - FRJ"/>
        <s v="Pensão a viúvas de ex-parlamentares"/>
        <s v="Implementação e consolidação das políticas habitacionais - Regularização Fundiária"/>
        <s v="Reforma do prédio do Arquivo do Brejaru - FRJ"/>
        <s v="Encargos com estagiários - SCC"/>
        <s v="Encargos com estagiários - SIE"/>
        <s v="Telefonia fixa e internet no meio rural - SAR"/>
        <s v="Reforma do Fórum da comarca de Anchieta - FRJ"/>
        <s v="Manutenção e modernização dos serviços de tecnologia da informação e comunicação - FESPORT"/>
        <s v="Reaparelhamento das unidades municipais da rede de atenção básica"/>
        <s v="Desapropriação de áreas para obras do Programa BID-VI"/>
        <s v="AP - Construção do presídio regional de Araranguá"/>
        <s v="Encargos com estagiários - SST"/>
        <s v="Capacitação profissional dos agentes públicos - SIE"/>
        <s v="Reforma do Museu Nacional do Mar"/>
        <s v="Manutenção do incentivo da política de atenção hospitalar"/>
        <s v="Implantação de acesso a aeroportos"/>
        <s v="Subvenção ao fornecimento de sementes de milho, calcário e kit - Terra Boa - FDR"/>
        <s v="Pavimentação da SC-114 Caminho das Neves, trecho São Joaquim - Divisa SC/RS"/>
        <s v="Ampliação do Hospital Santa Terezinha de Braço do Norte"/>
        <s v="Levantamentos, estudos e projetos de obras hidráulicas e civis - DEINFRA"/>
        <s v="Reforma do complexo do Almoxarifado Central e Gráfica - FRJ"/>
        <s v="Encargos com estagiários - CIDASC"/>
        <s v="Reforma do Fórum da comarca de Santa Cecília - FRJ"/>
        <s v="Reabilitação da SC-390, trecho BR-116 - Campo Belo do Sul"/>
        <s v="Divulgação do potencial turístico de Santa Catarina em eventos em âmbito regional, estadua"/>
        <s v="Equipar o Hospital São Paulo de Xanxerê"/>
        <s v="Encargos com estagiários - SUDERF"/>
        <s v="Medidas de compensação ambiental - BID-VI"/>
        <s v="Encargos com estagiários - SEF"/>
        <s v="Participação no capital social - CELESC Distribuição"/>
        <s v="Equipar o Hospital Marieta Konder Bornhausen - Itajaí"/>
        <s v="Participação no capital social - BRDE"/>
        <s v="Infraestrutura básica para produtores rurais - FTE"/>
        <s v="Participação no capital social - CIASC"/>
        <s v="Parcelamento de PASEP a cargo da EGE"/>
        <s v="Encargos com estagiários - FESPORTE"/>
        <s v="Construção do Fórum da comarca da Capital - Fórum do Norte da Ilha - FRJ"/>
        <s v="Reabilitação/Contenção Encostas SC-390, tr Orleans - Lauro Müller - Alto Serra Rio do Rast"/>
        <s v="Auxílio funeral - IPREV - EGE"/>
        <s v="Ações de proteção social básica"/>
        <s v="Campanhas de caráter educacional, informativo e institucional - SED"/>
      </sharedItems>
    </cacheField>
    <cacheField name="CDSUBACAOCC" numFmtId="0">
      <sharedItems count="1173">
        <s v="006753"/>
        <s v="013224"/>
        <s v="013128"/>
        <s v="001144"/>
        <s v="006777"/>
        <s v="014104"/>
        <s v="006499"/>
        <s v="014081"/>
        <s v="006605"/>
        <s v="014061"/>
        <s v="012002"/>
        <s v="013682"/>
        <s v="013712"/>
        <s v="013723"/>
        <s v="013622"/>
        <s v="013781"/>
        <s v="013656"/>
        <s v="013786"/>
        <s v="013658"/>
        <s v="007856"/>
        <s v="001538"/>
        <s v="001172"/>
        <s v="005311"/>
        <s v="014150"/>
        <s v="004840"/>
        <s v="013899"/>
        <s v="008661"/>
        <s v="011710"/>
        <s v="011522"/>
        <s v="003562"/>
        <s v="012989"/>
        <s v="003368"/>
        <s v="000024"/>
        <s v="000242"/>
        <s v="001217"/>
        <s v="004216"/>
        <s v="010904"/>
        <s v="011285"/>
        <s v="012273"/>
        <s v="013270"/>
        <s v="012972"/>
        <s v="003626"/>
        <s v="014230"/>
        <s v="013017"/>
        <s v="002240"/>
        <s v="005429"/>
        <s v="013953"/>
        <s v="000639"/>
        <s v="010926"/>
        <s v="013767"/>
        <s v="014087"/>
        <s v="013610"/>
        <s v="011044"/>
        <s v="013044"/>
        <s v="000878"/>
        <s v="011834"/>
        <s v="013679"/>
        <s v="014157"/>
        <s v="007277"/>
        <s v="011454"/>
        <s v="006766"/>
        <s v="013677"/>
        <s v="013958"/>
        <s v="013009"/>
        <s v="001010"/>
        <s v="013751"/>
        <s v="010987"/>
        <s v="013648"/>
        <s v="011441"/>
        <s v="002193"/>
        <s v="012482"/>
        <s v="013702"/>
        <s v="006614"/>
        <s v="013726"/>
        <s v="003715"/>
        <s v="013125"/>
        <s v="000890"/>
        <s v="006765"/>
        <s v="014119"/>
        <s v="010924"/>
        <s v="001059"/>
        <s v="009345"/>
        <s v="008100"/>
        <s v="002117"/>
        <s v="013884"/>
        <s v="013890"/>
        <s v="012716"/>
        <s v="012998"/>
        <s v="011038"/>
        <s v="011490"/>
        <s v="011481"/>
        <s v="002967"/>
        <s v="013825"/>
        <s v="011507"/>
        <s v="006781"/>
        <s v="003698"/>
        <s v="012486"/>
        <s v="013668"/>
        <s v="013692"/>
        <s v="013819"/>
        <s v="003748"/>
        <s v="012730"/>
        <s v="002876"/>
        <s v="012930"/>
        <s v="002700"/>
        <s v="003920"/>
        <s v="011562"/>
        <s v="011438"/>
        <s v="011341"/>
        <s v="011035"/>
        <s v="014036"/>
        <s v="000893"/>
        <s v="008662"/>
        <s v="001008"/>
        <s v="000022"/>
        <s v="000991"/>
        <s v="013686"/>
        <s v="013616"/>
        <s v="013801"/>
        <s v="013674"/>
        <s v="013778"/>
        <s v="013886"/>
        <s v="013913"/>
        <s v="013640"/>
        <s v="013744"/>
        <s v="013766"/>
        <s v="013684"/>
        <s v="013892"/>
        <s v="013842"/>
        <s v="005030"/>
        <s v="000959"/>
        <s v="003526"/>
        <s v="004975"/>
        <s v="011043"/>
        <s v="001140"/>
        <s v="014122"/>
        <s v="000860"/>
        <s v="002228"/>
        <s v="013621"/>
        <s v="013861"/>
        <s v="000073"/>
        <s v="013739"/>
        <s v="011138"/>
        <s v="011227"/>
        <s v="003912"/>
        <s v="004600"/>
        <s v="003176"/>
        <s v="014019"/>
        <s v="000066"/>
        <s v="010206"/>
        <s v="011134"/>
        <s v="001018"/>
        <s v="006750"/>
        <s v="011814"/>
        <s v="001869"/>
        <s v="014121"/>
        <s v="014206"/>
        <s v="014083"/>
        <s v="012512"/>
        <s v="014051"/>
        <s v="013676"/>
        <s v="013673"/>
        <s v="006500"/>
        <s v="013844"/>
        <s v="013713"/>
        <s v="013612"/>
        <s v="013634"/>
        <s v="002286"/>
        <s v="005582"/>
        <s v="003201"/>
        <s v="011532"/>
        <s v="003224"/>
        <s v="011886"/>
        <s v="012440"/>
        <s v="005693"/>
        <s v="004823"/>
        <s v="012724"/>
        <s v="011254"/>
        <s v="011453"/>
        <s v="002301"/>
        <s v="014039"/>
        <s v="011915"/>
        <s v="005039"/>
        <s v="012985"/>
        <s v="014178"/>
        <s v="008575"/>
        <s v="002783"/>
        <s v="014264"/>
        <s v="014040"/>
        <s v="011394"/>
        <s v="004158"/>
        <s v="012912"/>
        <s v="002023"/>
        <s v="001800"/>
        <s v="006666"/>
        <s v="010734"/>
        <s v="002555"/>
        <s v="013818"/>
        <s v="013720"/>
        <s v="013727"/>
        <s v="013954"/>
        <s v="013734"/>
        <s v="013771"/>
        <s v="013862"/>
        <s v="013709"/>
        <s v="006694"/>
        <s v="011495"/>
        <s v="006780"/>
        <s v="011493"/>
        <s v="001086"/>
        <s v="013620"/>
        <s v="011793"/>
        <s v="013118"/>
        <s v="008450"/>
        <s v="013853"/>
        <s v="006763"/>
        <s v="013824"/>
        <s v="009355"/>
        <s v="013186"/>
        <s v="010117"/>
        <s v="013115"/>
        <s v="013253"/>
        <s v="000122"/>
        <s v="014109"/>
        <s v="013013"/>
        <s v="013852"/>
        <s v="011910"/>
        <s v="011397"/>
        <s v="011887"/>
        <s v="006237"/>
        <s v="006503"/>
        <s v="010154"/>
        <s v="006359"/>
        <s v="013609"/>
        <s v="013837"/>
        <s v="013816"/>
        <s v="012976"/>
        <s v="013787"/>
        <s v="013891"/>
        <s v="012697"/>
        <s v="011774"/>
        <s v="012477"/>
        <s v="011293"/>
        <s v="013878"/>
        <s v="002026"/>
        <s v="013743"/>
        <s v="005312"/>
        <s v="014226"/>
        <s v="014042"/>
        <s v="011696"/>
        <s v="010906"/>
        <s v="012015"/>
        <s v="001138"/>
        <s v="001882"/>
        <s v="003839"/>
        <s v="012511"/>
        <s v="011932"/>
        <s v="011467"/>
        <s v="011635"/>
        <s v="012430"/>
        <s v="012910"/>
        <s v="012984"/>
        <s v="013625"/>
        <s v="013724"/>
        <s v="013603"/>
        <s v="013703"/>
        <s v="000069"/>
        <s v="010180"/>
        <s v="014131"/>
        <s v="005310"/>
        <s v="001057"/>
        <s v="002171"/>
        <s v="011714"/>
        <s v="010941"/>
        <s v="000335"/>
        <s v="003391"/>
        <s v="013262"/>
        <s v="011483"/>
        <s v="012970"/>
        <s v="013340"/>
        <s v="004423"/>
        <s v="013893"/>
        <s v="013652"/>
        <s v="011200"/>
        <s v="014044"/>
        <s v="013813"/>
        <s v="009367"/>
        <s v="000078"/>
        <s v="011837"/>
        <s v="004387"/>
        <s v="009259"/>
        <s v="013650"/>
        <s v="011345"/>
        <s v="010919"/>
        <s v="005697"/>
        <s v="005599"/>
        <s v="013856"/>
        <s v="012605"/>
        <s v="001052"/>
        <s v="013905"/>
        <s v="013636"/>
        <s v="013706"/>
        <s v="002899"/>
        <s v="011478"/>
        <s v="002255"/>
        <s v="012965"/>
        <s v="012522"/>
        <s v="005234"/>
        <s v="012737"/>
        <s v="011917"/>
        <s v="013715"/>
        <s v="013729"/>
        <s v="013897"/>
        <s v="013826"/>
        <s v="013665"/>
        <s v="013653"/>
        <s v="014100"/>
        <s v="003781"/>
        <s v="003711"/>
        <s v="013761"/>
        <s v="012393"/>
        <s v="013659"/>
        <s v="005852"/>
        <s v="012843"/>
        <s v="014127"/>
        <s v="013349"/>
        <s v="014033"/>
        <s v="011697"/>
        <s v="001302"/>
        <s v="003297"/>
        <s v="011335"/>
        <s v="001858"/>
        <s v="000427"/>
        <s v="012731"/>
        <s v="013877"/>
        <s v="011681"/>
        <s v="011449"/>
        <s v="013644"/>
        <s v="000884"/>
        <s v="002216"/>
        <s v="002418"/>
        <s v="000919"/>
        <s v="001021"/>
        <s v="013937"/>
        <s v="013938"/>
        <s v="013934"/>
        <s v="002206"/>
        <s v="000134"/>
        <s v="014094"/>
        <s v="011445"/>
        <s v="000251"/>
        <s v="000910"/>
        <s v="002069"/>
        <s v="013006"/>
        <s v="004072"/>
        <s v="013772"/>
        <s v="000967"/>
        <s v="013823"/>
        <s v="013788"/>
        <s v="002625"/>
        <s v="001954"/>
        <s v="011842"/>
        <s v="011166"/>
        <s v="009364"/>
        <s v="014056"/>
        <s v="004627"/>
        <s v="011126"/>
        <s v="013768"/>
        <s v="013138"/>
        <s v="013833"/>
        <s v="012191"/>
        <s v="013962"/>
        <s v="013613"/>
        <s v="000934"/>
        <s v="010935"/>
        <s v="011839"/>
        <s v="013857"/>
        <s v="011437"/>
        <s v="013327"/>
        <s v="001055"/>
        <s v="007070"/>
        <s v="011816"/>
        <s v="014066"/>
        <s v="014204"/>
        <s v="011695"/>
        <s v="012924"/>
        <s v="013855"/>
        <s v="013619"/>
        <s v="013731"/>
        <s v="013765"/>
        <s v="013783"/>
        <s v="001100"/>
        <s v="012660"/>
        <s v="001955"/>
        <s v="005314"/>
        <s v="008470"/>
        <s v="013511"/>
        <s v="002227"/>
        <s v="009348"/>
        <s v="009358"/>
        <s v="013313"/>
        <s v="008419"/>
        <s v="013808"/>
        <s v="014237"/>
        <s v="004944"/>
        <s v="013167"/>
        <s v="004324"/>
        <s v="006488"/>
        <s v="006668"/>
        <s v="009342"/>
        <s v="012658"/>
        <s v="013617"/>
        <s v="013626"/>
        <s v="012027"/>
        <s v="014210"/>
        <s v="001001"/>
        <s v="014092"/>
        <s v="004730"/>
        <s v="012757"/>
        <s v="003133"/>
        <s v="013685"/>
        <s v="013945"/>
        <s v="013266"/>
        <s v="001045"/>
        <s v="013614"/>
        <s v="003844"/>
        <s v="012586"/>
        <s v="002496"/>
        <s v="005253"/>
        <s v="000686"/>
        <s v="001152"/>
        <s v="011135"/>
        <s v="003816"/>
        <s v="013839"/>
        <s v="013629"/>
        <s v="008008"/>
        <s v="002562"/>
        <s v="013689"/>
        <s v="013887"/>
        <s v="012759"/>
        <s v="000570"/>
        <s v="011567"/>
        <s v="000027"/>
        <s v="000319"/>
        <s v="010905"/>
        <s v="009349"/>
        <s v="004087"/>
        <s v="014217"/>
        <s v="011332"/>
        <s v="013001"/>
        <s v="010748"/>
        <s v="001635"/>
        <s v="013821"/>
        <s v="013010"/>
        <s v="009459"/>
        <s v="014076"/>
        <s v="007658"/>
        <s v="012007"/>
        <s v="014088"/>
        <s v="013908"/>
        <s v="013661"/>
        <s v="013795"/>
        <s v="011655"/>
        <s v="011142"/>
        <s v="013335"/>
        <s v="013148"/>
        <s v="001605"/>
        <s v="013228"/>
        <s v="013792"/>
        <s v="008088"/>
        <s v="003236"/>
        <s v="003320"/>
        <s v="011484"/>
        <s v="012588"/>
        <s v="011328"/>
        <s v="011443"/>
        <s v="013698"/>
        <s v="013705"/>
        <s v="006518"/>
        <s v="013941"/>
        <s v="013733"/>
        <s v="010927"/>
        <s v="011668"/>
        <s v="011094"/>
        <s v="011205"/>
        <s v="001051"/>
        <s v="013936"/>
        <s v="001150"/>
        <s v="007113"/>
        <s v="013843"/>
        <s v="012019"/>
        <s v="013900"/>
        <s v="013343"/>
        <s v="013488"/>
        <s v="002847"/>
        <s v="011918"/>
        <s v="013820"/>
        <s v="013832"/>
        <s v="013858"/>
        <s v="013611"/>
        <s v="013959"/>
        <s v="013688"/>
        <s v="013870"/>
        <s v="014227"/>
        <s v="011669"/>
        <s v="010940"/>
        <s v="000070"/>
        <s v="011320"/>
        <s v="011308"/>
        <s v="009785"/>
        <s v="013162"/>
        <s v="004771"/>
        <s v="008579"/>
        <s v="014105"/>
        <s v="012574"/>
        <s v="013635"/>
        <s v="010921"/>
        <s v="000650"/>
        <s v="012751"/>
        <s v="013633"/>
        <s v="013718"/>
        <s v="013133"/>
        <s v="013965"/>
        <s v="002067"/>
        <s v="013131"/>
        <s v="012842"/>
        <s v="013353"/>
        <s v="003831"/>
        <s v="014213"/>
        <s v="014220"/>
        <s v="013854"/>
        <s v="008036"/>
        <s v="013623"/>
        <s v="004650"/>
        <s v="000669"/>
        <s v="012987"/>
        <s v="013970"/>
        <s v="014041"/>
        <s v="002264"/>
        <s v="011220"/>
        <s v="011900"/>
        <s v="001128"/>
        <s v="005862"/>
        <s v="013252"/>
        <s v="000119"/>
        <s v="011625"/>
        <s v="014267"/>
        <s v="012744"/>
        <s v="013317"/>
        <s v="012666"/>
        <s v="012964"/>
        <s v="001369"/>
        <s v="012606"/>
        <s v="013693"/>
        <s v="013835"/>
        <s v="002750"/>
        <s v="010258"/>
        <s v="014085"/>
        <s v="006291"/>
        <s v="000846"/>
        <s v="012619"/>
        <s v="011733"/>
        <s v="002566"/>
        <s v="013967"/>
        <s v="013163"/>
        <s v="006685"/>
        <s v="013707"/>
        <s v="013329"/>
        <s v="001155"/>
        <s v="001786"/>
        <s v="013637"/>
        <s v="013021"/>
        <s v="013324"/>
        <s v="014124"/>
        <s v="014201"/>
        <s v="006786"/>
        <s v="010920"/>
        <s v="013865"/>
        <s v="014148"/>
        <s v="001126"/>
        <s v="012415"/>
        <s v="011409"/>
        <s v="013791"/>
        <s v="013759"/>
        <s v="012434"/>
        <s v="014200"/>
        <s v="012911"/>
        <s v="011557"/>
        <s v="012227"/>
        <s v="001945"/>
        <s v="005861"/>
        <s v="014093"/>
        <s v="013847"/>
        <s v="013793"/>
        <s v="011234"/>
        <s v="013756"/>
        <s v="009462"/>
        <s v="013822"/>
        <s v="012481"/>
        <s v="013322"/>
        <s v="000896"/>
        <s v="013776"/>
        <s v="013000"/>
        <s v="011933"/>
        <s v="011580"/>
        <s v="014208"/>
        <s v="013796"/>
        <s v="012742"/>
        <s v="011106"/>
        <s v="010674"/>
        <s v="005373"/>
        <s v="013091"/>
        <s v="011428"/>
        <s v="014232"/>
        <s v="011367"/>
        <s v="012487"/>
        <s v="014021"/>
        <s v="013779"/>
        <s v="013966"/>
        <s v="002002"/>
        <s v="010929"/>
        <s v="011283"/>
        <s v="010129"/>
        <s v="011477"/>
        <s v="012464"/>
        <s v="013902"/>
        <s v="009111"/>
        <s v="005315"/>
        <s v="012758"/>
        <s v="001821"/>
        <s v="000333"/>
        <s v="001546"/>
        <s v="014229"/>
        <s v="005859"/>
        <s v="014107"/>
        <s v="013769"/>
        <s v="013356"/>
        <s v="001157"/>
        <s v="011717"/>
        <s v="012997"/>
        <s v="013827"/>
        <s v="013719"/>
        <s v="013084"/>
        <s v="011492"/>
        <s v="014246"/>
        <s v="008577"/>
        <s v="011357"/>
        <s v="009343"/>
        <s v="000458"/>
        <s v="009346"/>
        <s v="013170"/>
        <s v="005246"/>
        <s v="013784"/>
        <s v="001450"/>
        <s v="009375"/>
        <s v="013663"/>
        <s v="009359"/>
        <s v="013932"/>
        <s v="009660"/>
        <s v="009662"/>
        <s v="010908"/>
        <s v="014252"/>
        <s v="003609"/>
        <s v="005980"/>
        <s v="013949"/>
        <s v="000248"/>
        <s v="012740"/>
        <s v="001060"/>
        <s v="005318"/>
        <s v="013845"/>
        <s v="012741"/>
        <s v="013142"/>
        <s v="013346"/>
        <s v="013165"/>
        <s v="013195"/>
        <s v="014222"/>
        <s v="013722"/>
        <s v="011326"/>
        <s v="004717"/>
        <s v="013942"/>
        <s v="011319"/>
        <s v="009488"/>
        <s v="000978"/>
        <s v="009350"/>
        <s v="001238"/>
        <s v="011846"/>
        <s v="009360"/>
        <s v="002194"/>
        <s v="006604"/>
        <s v="014048"/>
        <s v="014037"/>
        <s v="013642"/>
        <s v="014244"/>
        <s v="013336"/>
        <s v="000071"/>
        <s v="001142"/>
        <s v="012517"/>
        <s v="013230"/>
        <s v="010516"/>
        <s v="013655"/>
        <s v="014248"/>
        <s v="012453"/>
        <s v="011571"/>
        <s v="012492"/>
        <s v="013775"/>
        <s v="004953"/>
        <s v="013166"/>
        <s v="008641"/>
        <s v="012158"/>
        <s v="013339"/>
        <s v="002297"/>
        <s v="008094"/>
        <s v="001124"/>
        <s v="011730"/>
        <s v="013831"/>
        <s v="013850"/>
        <s v="013889"/>
        <s v="011385"/>
        <s v="014254"/>
        <s v="010736"/>
        <s v="010907"/>
        <s v="013331"/>
        <s v="012753"/>
        <s v="014029"/>
        <s v="014171"/>
        <s v="012483"/>
        <s v="010529"/>
        <s v="000250"/>
        <s v="013841"/>
        <s v="012451"/>
        <s v="013758"/>
        <s v="013608"/>
        <s v="009347"/>
        <s v="013341"/>
        <s v="010532"/>
        <s v="006679"/>
        <s v="013834"/>
        <s v="013045"/>
        <s v="006516"/>
        <s v="004398"/>
        <s v="011121"/>
        <s v="005326"/>
        <s v="000317"/>
        <s v="002325"/>
        <s v="013002"/>
        <s v="009344"/>
        <s v="014209"/>
        <s v="013828"/>
        <s v="012599"/>
        <s v="011051"/>
        <s v="012480"/>
        <s v="014095"/>
        <s v="013687"/>
        <s v="014089"/>
        <s v="011838"/>
        <s v="006640"/>
        <s v="014161"/>
        <s v="013681"/>
        <s v="014245"/>
        <s v="011296"/>
        <s v="012001"/>
        <s v="011435"/>
        <s v="011568"/>
        <s v="014090"/>
        <s v="012640"/>
        <s v="013109"/>
        <s v="001053"/>
        <s v="011324"/>
        <s v="011045"/>
        <s v="012743"/>
        <s v="013139"/>
        <s v="013696"/>
        <s v="013770"/>
        <s v="013264"/>
        <s v="012719"/>
        <s v="008003"/>
        <s v="013746"/>
        <s v="011751"/>
        <s v="014203"/>
        <s v="000852"/>
        <s v="014162"/>
        <s v="004873"/>
        <s v="000081"/>
        <s v="012717"/>
        <s v="003538"/>
        <s v="012452"/>
        <s v="000065"/>
        <s v="012932"/>
        <s v="003548"/>
        <s v="011883"/>
        <s v="000183"/>
        <s v="014241"/>
        <s v="012978"/>
        <s v="012928"/>
        <s v="012975"/>
        <s v="012962"/>
        <s v="011650"/>
        <s v="011775"/>
        <s v="004605"/>
        <s v="013140"/>
        <s v="013944"/>
        <s v="003806"/>
        <s v="000037"/>
        <s v="012959"/>
        <s v="014240"/>
        <s v="013697"/>
        <s v="001232"/>
        <s v="005320"/>
        <s v="012765"/>
        <s v="011604"/>
        <s v="006661"/>
        <s v="004824"/>
        <s v="013015"/>
        <s v="013196"/>
        <s v="014214"/>
        <s v="011107"/>
        <s v="009419"/>
        <s v="012576"/>
        <s v="000350"/>
        <s v="013098"/>
        <s v="012639"/>
        <s v="011042"/>
        <s v="012991"/>
        <s v="013086"/>
        <s v="012496"/>
        <s v="000318"/>
        <s v="011053"/>
        <s v="013160"/>
        <s v="006673"/>
        <s v="013898"/>
        <s v="012909"/>
        <s v="012920"/>
        <s v="000240"/>
        <s v="014225"/>
        <s v="011300"/>
        <s v="013496"/>
        <s v="009661"/>
        <s v="001039"/>
        <s v="008083"/>
        <s v="009659"/>
        <s v="013956"/>
        <s v="013774"/>
        <s v="013315"/>
        <s v="011708"/>
        <s v="010411"/>
        <s v="006602"/>
        <s v="013846"/>
        <s v="000079"/>
        <s v="002355"/>
        <s v="014247"/>
        <s v="012933"/>
        <s v="009380"/>
        <s v="011047"/>
        <s v="009356"/>
        <s v="013699"/>
        <s v="013695"/>
        <s v="011628"/>
        <s v="011692"/>
        <s v="013894"/>
        <s v="014242"/>
        <s v="012186"/>
        <s v="011286"/>
        <s v="011130"/>
        <s v="013955"/>
        <s v="012506"/>
        <s v="014101"/>
        <s v="012516"/>
        <s v="007998"/>
        <s v="006524"/>
        <s v="001056"/>
        <s v="013700"/>
        <s v="013355"/>
        <s v="013318"/>
        <s v="006779"/>
        <s v="001225"/>
        <s v="010527"/>
        <s v="011630"/>
        <s v="012960"/>
        <s v="012971"/>
        <s v="011468"/>
        <s v="012246"/>
        <s v="009279"/>
        <s v="010507"/>
        <s v="013782"/>
        <s v="000129"/>
        <s v="014165"/>
        <s v="013268"/>
        <s v="012967"/>
        <s v="014102"/>
        <s v="014263"/>
        <s v="012672"/>
        <s v="014054"/>
        <s v="012718"/>
        <s v="013338"/>
        <s v="013810"/>
        <s v="014077"/>
        <s v="013615"/>
        <s v="004715"/>
        <s v="013321"/>
        <s v="012916"/>
        <s v="012973"/>
        <s v="014168"/>
        <s v="013330"/>
        <s v="013748"/>
        <s v="001919"/>
        <s v="014149"/>
        <s v="008664"/>
        <s v="010673"/>
        <s v="013725"/>
        <s v="012368"/>
        <s v="013209"/>
        <s v="011114"/>
        <s v="009967"/>
        <s v="013849"/>
        <s v="011539"/>
        <s v="008781"/>
        <s v="011799"/>
        <s v="003956"/>
        <s v="013269"/>
        <s v="013231"/>
        <s v="014218"/>
        <s v="012935"/>
        <s v="013736"/>
        <s v="013342"/>
        <s v="012927"/>
        <s v="012280"/>
        <s v="012656"/>
        <s v="012913"/>
        <s v="000316"/>
        <s v="002071"/>
        <s v="011148"/>
        <s v="012990"/>
        <s v="013325"/>
        <s v="012914"/>
        <s v="006646"/>
        <s v="014120"/>
        <s v="013618"/>
        <s v="011118"/>
        <s v="013004"/>
        <s v="014164"/>
        <s v="013780"/>
        <s v="006302"/>
        <s v="012182"/>
        <s v="013337"/>
        <s v="001119"/>
        <s v="011474"/>
        <s v="013145"/>
        <s v="007133"/>
        <s v="012961"/>
        <s v="013358"/>
        <s v="013947"/>
        <s v="005317"/>
        <s v="013011"/>
        <s v="000235"/>
        <s v="013859"/>
        <s v="012715"/>
        <s v="012247"/>
        <s v="012472"/>
        <s v="009637"/>
        <s v="012709"/>
        <s v="008523"/>
        <s v="003096"/>
        <s v="013319"/>
        <s v="011097"/>
        <s v="006680"/>
        <s v="012886"/>
        <s v="013274"/>
        <s v="011371"/>
        <s v="013690"/>
        <s v="008029"/>
        <s v="013416"/>
        <s v="012100"/>
        <s v="012124"/>
        <s v="014118"/>
        <s v="001617"/>
        <s v="013333"/>
        <s v="013345"/>
        <s v="013747"/>
        <s v="013901"/>
        <s v="011727"/>
        <s v="004002"/>
        <s v="013323"/>
        <s v="013933"/>
        <s v="012466"/>
        <s v="014207"/>
        <s v="013090"/>
        <s v="004602"/>
        <s v="012187"/>
        <s v="013328"/>
        <s v="011426"/>
        <s v="002702"/>
        <s v="013885"/>
        <s v="002565"/>
        <s v="004178"/>
        <s v="010938"/>
        <s v="000080"/>
        <s v="014251"/>
        <s v="010209"/>
        <s v="012664"/>
        <s v="011336"/>
        <s v="002292"/>
        <s v="011654"/>
        <s v="012968"/>
        <s v="013646"/>
        <s v="012370"/>
        <s v="013229"/>
        <s v="006774"/>
        <s v="001058"/>
        <s v="000028"/>
        <s v="006657"/>
        <s v="000321"/>
        <s v="012655"/>
        <s v="013314"/>
        <s v="000126"/>
        <s v="004677"/>
        <s v="012988"/>
        <s v="009357"/>
        <s v="013326"/>
        <s v="013762"/>
        <s v="013334"/>
        <s v="006689"/>
        <s v="010584"/>
        <s v="011569"/>
        <s v="013641"/>
        <s v="011591"/>
        <s v="011581"/>
        <s v="009374"/>
        <s v="009759"/>
        <s v="005331"/>
        <s v="014086"/>
        <s v="011348"/>
        <s v="012749"/>
        <s v="009663"/>
        <s v="011485"/>
        <s v="005858"/>
        <s v="000232"/>
        <s v="013354"/>
        <s v="012993"/>
        <s v="006382"/>
        <s v="001242"/>
        <s v="011634"/>
        <s v="001050"/>
        <s v="010216"/>
        <s v="013316"/>
        <s v="011201"/>
        <s v="013351"/>
        <s v="013087"/>
        <s v="005202"/>
        <s v="003960"/>
        <s v="003255"/>
        <s v="001239"/>
        <s v="012536"/>
        <s v="000076"/>
        <s v="010345"/>
        <s v="003218"/>
        <s v="006684"/>
        <s v="012575"/>
        <s v="014166"/>
        <s v="003596"/>
        <s v="014215"/>
        <s v="006520"/>
        <s v="005650"/>
        <s v="000088"/>
        <s v="013182"/>
        <s v="014065"/>
        <s v="005200"/>
        <s v="014223"/>
        <s v="014249"/>
        <s v="012585"/>
        <s v="011418"/>
        <s v="011729"/>
        <s v="011906"/>
        <s v="012939"/>
        <s v="012548"/>
        <s v="013606"/>
        <s v="011526"/>
        <s v="003207"/>
        <s v="006386"/>
        <s v="011508"/>
        <s v="001373"/>
        <s v="012917"/>
        <s v="010410"/>
        <s v="013906"/>
        <s v="012308"/>
        <s v="014221"/>
        <s v="014224"/>
        <s v="014253"/>
        <s v="012750"/>
        <s v="013344"/>
        <s v="009999"/>
        <s v="010517"/>
        <s v="014211"/>
        <s v="012354"/>
        <s v="004617"/>
        <s v="006687"/>
        <s v="014212"/>
        <s v="011579"/>
        <s v="011570"/>
        <s v="010937"/>
        <s v="014073"/>
        <s v="013350"/>
        <s v="000267"/>
        <s v="012208"/>
        <s v="011633"/>
        <s v="012085"/>
        <s v="008474"/>
        <s v="012021"/>
        <s v="011489"/>
        <s v="002159"/>
        <s v="013348"/>
        <s v="013320"/>
        <s v="004775"/>
        <s v="012431"/>
        <s v="012541"/>
        <s v="011629"/>
        <s v="011640"/>
        <s v="003607"/>
        <s v="011529"/>
        <s v="013332"/>
        <s v="014103"/>
        <s v="014047"/>
        <s v="014228"/>
        <s v="012969"/>
        <s v="012926"/>
        <s v="013711"/>
        <s v="003913"/>
        <s v="013357"/>
        <s v="013347"/>
        <s v="011637"/>
        <s v="005024"/>
        <s v="000244"/>
        <s v="012915"/>
        <s v="001054"/>
        <s v="013096"/>
        <s v="014219"/>
        <s v="003613"/>
        <s v="004205"/>
        <s v="011282"/>
        <s v="014079"/>
        <s v="004698"/>
        <s v="011482"/>
        <s v="009339"/>
        <s v="012540"/>
        <s v="002567"/>
        <s v="004783"/>
        <s v="014091"/>
        <s v="011325"/>
        <s v="012956"/>
        <s v="011361"/>
        <s v="001296"/>
        <s v="014238"/>
        <s v="000239"/>
        <s v="012474"/>
        <s v="003451"/>
        <s v="014216"/>
        <s v="001980"/>
        <s v="011496"/>
        <s v="014147"/>
        <s v="012996"/>
        <s v="009365"/>
        <s v="004133"/>
        <s v="010033"/>
        <s v="012665"/>
        <s v="012623"/>
        <s v="011310"/>
        <s v="003635"/>
        <s v="011469"/>
        <s v="004302"/>
        <s v="012919"/>
        <s v="002300"/>
        <s v="003267"/>
        <s v="011657"/>
        <s v="014231"/>
      </sharedItems>
    </cacheField>
    <cacheField name="CDFUNCAO" numFmtId="0">
      <sharedItems containsSemiMixedTypes="0" containsString="0" containsNumber="1" containsInteger="1" minValue="1" maxValue="99" count="25">
        <n v="6"/>
        <n v="1"/>
        <n v="2"/>
        <n v="3"/>
        <n v="12"/>
        <n v="16"/>
        <n v="23"/>
        <n v="28"/>
        <n v="26"/>
        <n v="14"/>
        <n v="10"/>
        <n v="4"/>
        <n v="9"/>
        <n v="8"/>
        <n v="17"/>
        <n v="18"/>
        <n v="19"/>
        <n v="24"/>
        <n v="20"/>
        <n v="27"/>
        <n v="13"/>
        <n v="11"/>
        <n v="25"/>
        <n v="15"/>
        <n v="99"/>
      </sharedItems>
    </cacheField>
    <cacheField name="CDSUBFUNCAO" numFmtId="0">
      <sharedItems containsSemiMixedTypes="0" containsString="0" containsNumber="1" containsInteger="1" minValue="31" maxValue="999"/>
    </cacheField>
    <cacheField name="CDNATUREZADESPESA" numFmtId="0">
      <sharedItems/>
    </cacheField>
    <cacheField name="NMDESPESA" numFmtId="0">
      <sharedItems/>
    </cacheField>
    <cacheField name="CDFONTERECURSOCC" numFmtId="0">
      <sharedItems/>
    </cacheField>
    <cacheField name="NMFONTE" numFmtId="0">
      <sharedItems/>
    </cacheField>
    <cacheField name="CDUGGESTAODESC" numFmtId="0">
      <sharedItems containsBlank="1"/>
    </cacheField>
    <cacheField name="CDPROGRAMA" numFmtId="0">
      <sharedItems containsSemiMixedTypes="0" containsString="0" containsNumber="1" containsInteger="1" minValue="100" maxValue="999"/>
    </cacheField>
    <cacheField name="VLINICIAL" numFmtId="0">
      <sharedItems containsString="0" containsBlank="1" containsNumber="1" containsInteger="1" minValue="1" maxValue="1075555844"/>
    </cacheField>
    <cacheField name="VLATUAL" numFmtId="0">
      <sharedItems containsString="0" containsBlank="1" containsNumber="1" minValue="-163923400" maxValue="1075555844"/>
    </cacheField>
    <cacheField name="VLSALDO" numFmtId="0">
      <sharedItems containsString="0" containsBlank="1" containsNumber="1" minValue="0" maxValue="588706911.25"/>
    </cacheField>
    <cacheField name="VLDOTACAOBLOQUEADA" numFmtId="0">
      <sharedItems containsString="0" containsBlank="1" containsNumber="1" minValue="0" maxValue="18253162" count="19">
        <m/>
        <n v="0"/>
        <n v="878893.11"/>
        <n v="100000"/>
        <n v="456329"/>
        <n v="2796809"/>
        <n v="37154.339999999997"/>
        <n v="274524.77"/>
        <n v="9474.49"/>
        <n v="18253162"/>
        <n v="5704113"/>
        <n v="3422468"/>
        <n v="4621.75"/>
        <n v="12680694"/>
        <n v="145312.74"/>
        <n v="2281643"/>
        <n v="13859.09"/>
        <n v="45493.39"/>
        <n v="15913.82"/>
      </sharedItems>
    </cacheField>
    <cacheField name="VLBLOQUEADO" numFmtId="0">
      <sharedItems containsString="0" containsBlank="1" containsNumber="1" minValue="0" maxValue="19681997"/>
    </cacheField>
    <cacheField name="CATEGORIA" numFmtId="0">
      <sharedItems count="3">
        <s v="3"/>
        <s v="4"/>
        <s v="9"/>
      </sharedItems>
    </cacheField>
    <cacheField name="GRUPO" numFmtId="0">
      <sharedItems count="7">
        <s v="3"/>
        <s v="4"/>
        <s v="1"/>
        <s v="2"/>
        <s v="6"/>
        <s v="5"/>
        <s v="9"/>
      </sharedItems>
    </cacheField>
    <cacheField name="MODALIDADE" numFmtId="0">
      <sharedItems count="12">
        <s v="90"/>
        <s v="40"/>
        <s v="91"/>
        <s v="50"/>
        <s v="41"/>
        <s v="42"/>
        <s v="20"/>
        <s v="60"/>
        <s v="72"/>
        <s v="70"/>
        <s v="99"/>
        <s v="22"/>
      </sharedItems>
    </cacheField>
    <cacheField name="ELEMENTO" numFmtId="0">
      <sharedItems/>
    </cacheField>
    <cacheField name="Tipo" numFmtId="0">
      <sharedItems count="6">
        <s v="C"/>
        <s v="I"/>
        <s v="F"/>
        <s v="D"/>
        <s v="V"/>
        <s v="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iel Neves Damiani" refreshedDate="43847.583732407409" createdVersion="6" refreshedVersion="6" minRefreshableVersion="3" recordCount="8611">
  <cacheSource type="external" connectionId="1"/>
  <cacheFields count="24">
    <cacheField name="CDUNIDADEGESTORA" numFmtId="0" sqlType="12">
      <sharedItems/>
    </cacheField>
    <cacheField name="CDGESTAO" numFmtId="0" sqlType="12">
      <sharedItems/>
    </cacheField>
    <cacheField name="NMUNIDADEGESTORA" numFmtId="0" sqlType="12">
      <sharedItems/>
    </cacheField>
    <cacheField name="NMGESTAO" numFmtId="0" sqlType="12">
      <sharedItems/>
    </cacheField>
    <cacheField name="CDCONTACONTABIL" numFmtId="0" sqlType="3">
      <sharedItems containsSemiMixedTypes="0" containsString="0" containsNumber="1" containsInteger="1" minValue="52211010100" maxValue="62222090900" count="13">
        <n v="62211000000"/>
        <n v="52211010100"/>
        <n v="62212020000"/>
        <n v="52219010100"/>
        <n v="52222010100"/>
        <n v="52219020900"/>
        <n v="62212010200"/>
        <n v="52219010900"/>
        <n v="52213030100"/>
        <n v="62212010100"/>
        <n v="62222010100"/>
        <n v="52222090900"/>
        <n v="62222090900"/>
      </sharedItems>
    </cacheField>
    <cacheField name="NMCONTACONTABIL" numFmtId="0" sqlType="12">
      <sharedItems count="10">
        <s v="=Crédito Disponível"/>
        <s v="=Dotação Originária do Orçamento"/>
        <s v="=Crédito Pré-Empenhado"/>
        <s v="=Acréscimo"/>
        <s v="=Créditos Recebidos"/>
        <s v="*=(-) Redução"/>
        <s v="=Crédito Bloqueado para Controle Interno"/>
        <s v="=Anulação de Dotação - Créditos Suplementares"/>
        <s v="=Crédito Bloqueado para Remanejamento"/>
        <s v="=Créditos Concedidos"/>
      </sharedItems>
    </cacheField>
    <cacheField name="CDACAO" numFmtId="0" sqlType="3">
      <sharedItems containsSemiMixedTypes="0" containsString="0" containsNumber="1" containsInteger="1" minValue="1" maxValue="9999" count="413">
        <n v="178"/>
        <n v="196"/>
        <n v="699"/>
        <n v="948"/>
        <n v="133"/>
        <n v="680"/>
        <n v="2"/>
        <n v="125"/>
        <n v="313"/>
        <n v="423"/>
        <n v="969"/>
        <n v="334"/>
        <n v="954"/>
        <n v="127"/>
        <n v="445"/>
        <n v="499"/>
        <n v="655"/>
        <n v="13"/>
        <n v="482"/>
        <n v="381"/>
        <n v="692"/>
        <n v="306"/>
        <n v="46"/>
        <n v="217"/>
        <n v="546"/>
        <n v="95"/>
        <n v="140"/>
        <n v="104"/>
        <n v="663"/>
        <n v="682"/>
        <n v="241"/>
        <n v="147"/>
        <n v="154"/>
        <n v="539"/>
        <n v="953"/>
        <n v="440"/>
        <n v="949"/>
        <n v="53"/>
        <n v="405"/>
        <n v="966"/>
        <n v="1090"/>
        <n v="971"/>
        <n v="220"/>
        <n v="155"/>
        <n v="678"/>
        <n v="136"/>
        <n v="345"/>
        <n v="280"/>
        <n v="105"/>
        <n v="246"/>
        <n v="1033"/>
        <n v="333"/>
        <n v="190"/>
        <n v="239"/>
        <n v="41"/>
        <n v="117"/>
        <n v="42"/>
        <n v="54"/>
        <n v="318"/>
        <n v="1027"/>
        <n v="1043"/>
        <n v="162"/>
        <n v="326"/>
        <n v="667"/>
        <n v="610"/>
        <n v="212"/>
        <n v="44"/>
        <n v="1028"/>
        <n v="956"/>
        <n v="981"/>
        <n v="1040"/>
        <n v="299"/>
        <n v="12"/>
        <n v="309"/>
        <n v="120"/>
        <n v="6"/>
        <n v="45"/>
        <n v="173"/>
        <n v="1046"/>
        <n v="619"/>
        <n v="55"/>
        <n v="11"/>
        <n v="29"/>
        <n v="493"/>
        <n v="50"/>
        <n v="168"/>
        <n v="490"/>
        <n v="469"/>
        <n v="62"/>
        <n v="8"/>
        <n v="9"/>
        <n v="66"/>
        <n v="19"/>
        <n v="1042"/>
        <n v="547"/>
        <n v="21"/>
        <n v="4"/>
        <n v="3"/>
        <n v="103"/>
        <n v="533"/>
        <n v="1054"/>
        <n v="91"/>
        <n v="993"/>
        <n v="160"/>
        <n v="443"/>
        <n v="603"/>
        <n v="51"/>
        <n v="128"/>
        <n v="430"/>
        <n v="371"/>
        <n v="583"/>
        <n v="216"/>
        <n v="660"/>
        <n v="164"/>
        <n v="26"/>
        <n v="330"/>
        <n v="1073"/>
        <n v="462"/>
        <n v="671"/>
        <n v="163"/>
        <n v="427"/>
        <n v="323"/>
        <n v="1010"/>
        <n v="302"/>
        <n v="1070"/>
        <n v="137"/>
        <n v="957"/>
        <n v="632"/>
        <n v="375"/>
        <n v="52"/>
        <n v="992"/>
        <n v="998"/>
        <n v="322"/>
        <n v="271"/>
        <n v="1029"/>
        <n v="156"/>
        <n v="304"/>
        <n v="391"/>
        <n v="14"/>
        <n v="31"/>
        <n v="687"/>
        <n v="27"/>
        <n v="240"/>
        <n v="695"/>
        <n v="171"/>
        <n v="483"/>
        <n v="188"/>
        <n v="167"/>
        <n v="408"/>
        <n v="685"/>
        <n v="47"/>
        <n v="967"/>
        <n v="131"/>
        <n v="314"/>
        <n v="332"/>
        <n v="118"/>
        <n v="386"/>
        <n v="994"/>
        <n v="143"/>
        <n v="417"/>
        <n v="259"/>
        <n v="404"/>
        <n v="439"/>
        <n v="215"/>
        <n v="411"/>
        <n v="955"/>
        <n v="625"/>
        <n v="664"/>
        <n v="242"/>
        <n v="988"/>
        <n v="376"/>
        <n v="1015"/>
        <n v="243"/>
        <n v="665"/>
        <n v="1"/>
        <n v="436"/>
        <n v="999"/>
        <n v="151"/>
        <n v="64"/>
        <n v="187"/>
        <n v="60"/>
        <n v="63"/>
        <n v="513"/>
        <n v="1022"/>
        <n v="28"/>
        <n v="159"/>
        <n v="991"/>
        <n v="23"/>
        <n v="1044"/>
        <n v="668"/>
        <n v="390"/>
        <n v="540"/>
        <n v="230"/>
        <n v="20"/>
        <n v="142"/>
        <n v="1031"/>
        <n v="498"/>
        <n v="264"/>
        <n v="555"/>
        <n v="963"/>
        <n v="621"/>
        <n v="626"/>
        <n v="1018"/>
        <n v="1092"/>
        <n v="170"/>
        <n v="458"/>
        <n v="684"/>
        <n v="17"/>
        <n v="126"/>
        <n v="453"/>
        <n v="249"/>
        <n v="987"/>
        <n v="15"/>
        <n v="450"/>
        <n v="262"/>
        <n v="1004"/>
        <n v="996"/>
        <n v="5"/>
        <n v="478"/>
        <n v="617"/>
        <n v="397"/>
        <n v="654"/>
        <n v="543"/>
        <n v="652"/>
        <n v="1009"/>
        <n v="22"/>
        <n v="575"/>
        <n v="670"/>
        <n v="519"/>
        <n v="43"/>
        <n v="135"/>
        <n v="521"/>
        <n v="402"/>
        <n v="400"/>
        <n v="298"/>
        <n v="1032"/>
        <n v="106"/>
        <n v="234"/>
        <n v="72"/>
        <n v="415"/>
        <n v="429"/>
        <n v="372"/>
        <n v="325"/>
        <n v="357"/>
        <n v="174"/>
        <n v="273"/>
        <n v="315"/>
        <n v="980"/>
        <n v="542"/>
        <n v="301"/>
        <n v="666"/>
        <n v="480"/>
        <n v="965"/>
        <n v="1076"/>
        <n v="635"/>
        <n v="329"/>
        <n v="697"/>
        <n v="683"/>
        <n v="1085"/>
        <n v="58"/>
        <n v="57"/>
        <n v="961"/>
        <n v="656"/>
        <n v="673"/>
        <n v="1003"/>
        <n v="642"/>
        <n v="431"/>
        <n v="36"/>
        <n v="979"/>
        <n v="238"/>
        <n v="1035"/>
        <n v="94"/>
        <n v="93"/>
        <n v="590"/>
        <n v="1039"/>
        <n v="186"/>
        <n v="545"/>
        <n v="1086"/>
        <n v="102"/>
        <n v="676"/>
        <n v="997"/>
        <n v="698"/>
        <n v="978"/>
        <n v="672"/>
        <n v="59"/>
        <n v="92"/>
        <n v="984"/>
        <n v="16"/>
        <n v="407"/>
        <n v="636"/>
        <n v="101"/>
        <n v="145"/>
        <n v="686"/>
        <n v="56"/>
        <n v="89"/>
        <n v="261"/>
        <n v="426"/>
        <n v="441"/>
        <n v="340"/>
        <n v="459"/>
        <n v="651"/>
        <n v="39"/>
        <n v="1036"/>
        <n v="248"/>
        <n v="565"/>
        <n v="10"/>
        <n v="525"/>
        <n v="247"/>
        <n v="659"/>
        <n v="344"/>
        <n v="49"/>
        <n v="107"/>
        <n v="38"/>
        <n v="449"/>
        <n v="177"/>
        <n v="696"/>
        <n v="148"/>
        <n v="1083"/>
        <n v="641"/>
        <n v="658"/>
        <n v="497"/>
        <n v="398"/>
        <n v="410"/>
        <n v="976"/>
        <n v="169"/>
        <n v="446"/>
        <n v="9999"/>
        <n v="677"/>
        <n v="263"/>
        <n v="370"/>
        <n v="305"/>
        <n v="454"/>
        <n v="341"/>
        <n v="653"/>
        <n v="517"/>
        <n v="175"/>
        <n v="1020"/>
        <n v="1006"/>
        <n v="995"/>
        <n v="7"/>
        <n v="130"/>
        <n v="328"/>
        <n v="317"/>
        <n v="369"/>
        <n v="132"/>
        <n v="99"/>
        <n v="260"/>
        <n v="990"/>
        <n v="1089"/>
        <n v="48"/>
        <n v="77"/>
        <n v="561"/>
        <n v="447"/>
        <n v="392"/>
        <n v="401"/>
        <n v="176"/>
        <n v="37"/>
        <n v="420"/>
        <n v="627"/>
        <n v="693"/>
        <n v="353"/>
        <n v="669"/>
        <n v="1021"/>
        <n v="1048"/>
        <n v="518"/>
        <n v="364"/>
        <n v="88"/>
        <n v="134"/>
        <n v="374"/>
        <n v="574"/>
        <n v="71"/>
        <n v="331"/>
        <n v="1002"/>
        <n v="25"/>
        <n v="972"/>
        <n v="631"/>
        <n v="471"/>
        <n v="129"/>
        <n v="432"/>
        <n v="339"/>
        <n v="630"/>
        <n v="256"/>
        <n v="34"/>
        <n v="336"/>
        <n v="189"/>
        <n v="694"/>
        <n v="486"/>
        <n v="83"/>
        <n v="358"/>
        <n v="700"/>
        <n v="1005"/>
        <n v="228"/>
        <n v="346"/>
        <n v="1045"/>
        <n v="61"/>
        <n v="335"/>
        <n v="406"/>
        <n v="396"/>
        <n v="255"/>
        <n v="200"/>
        <n v="657"/>
        <n v="30"/>
        <n v="662"/>
        <n v="428"/>
        <n v="412"/>
        <n v="688"/>
        <n v="324"/>
        <n v="65"/>
        <n v="395"/>
        <n v="68"/>
        <n v="300"/>
        <n v="1091"/>
        <n v="373"/>
      </sharedItems>
    </cacheField>
    <cacheField name="NMACAO" numFmtId="0" sqlType="12">
      <sharedItems/>
    </cacheField>
    <cacheField name="NMSUBACAO" numFmtId="0" sqlType="12">
      <sharedItems count="1000">
        <s v="Reabiliação/aum capac SC-283, tr BR-153 - Concórdia - Seara - Chapecó - S.Carlos - Palmitos - Mondaí"/>
        <s v="Adequação e melhoria da infraestrutura dos aeroportos locais e regionais - SIE"/>
        <s v="Gestão de Gabinete ALESC - 0037"/>
        <s v="Manutenção e modernização dos serviços de tecnologia da informação e comunicação - COHAB"/>
        <s v="Campanhas de caráter social, informativa e institucional - SEC"/>
        <s v="Otimização e correção da aplicação dos recursos públicos - CGE"/>
        <s v="Administração e manutenção dos serviços administrativos gerais - SANTUR"/>
        <s v="Capacitação e treinamento profissional - UDESC"/>
        <s v="Administração e manutenção dos serviços para os Centros de Atenção ao Segurado - CAS - FPS - SEA"/>
        <s v="Manutenção do Serviço de Atendimento Móvel de Urgência - SAMU"/>
        <s v="Ampliações e reformas das unidades assistenciais próprias"/>
        <s v="Administração, manutenção e gerenciamento dos aeroportos locais e regionais - SIE"/>
        <s v="Gestão de Gabinete ALESC - 0014"/>
        <s v="Suporte à atividade jurisdicional - TJ"/>
        <s v="Aperfeiçoamento de membros e servidores do Ministério Público"/>
        <s v="Saúde e segurança no contexto ocupacional - JUCESC"/>
        <s v="Restauro e conservação do Museu Nacional do Mar"/>
        <s v="Vestibular e concursos públicos - UDESC"/>
        <s v="Incentivo a projetos e programas de pesquisa - UDESC"/>
        <s v="Gestão de Gabinete ALESC - 0008"/>
        <s v="Formação e capacitação policial - PC"/>
        <s v="Saúde e segurança no contexto ocupacional - SDE"/>
        <s v="Administração e manutenção dos serviços administrativos gerais - IMA"/>
        <s v="Fiscalização e monitoramento de unidades de conservação da flora e fauna do estado - IMA"/>
        <s v="Manutenção e modernização dos serviços de tecnologia da informação e comunicação - CC"/>
        <s v="Projetos Culturais - FCC"/>
        <s v="Classificação de produtos de origem vegetal"/>
        <s v="Administração e manutenção dos serviços administrativos gerais - UDESC"/>
        <s v="Manutenção, conservação e reforma das instalações"/>
        <s v="Gestão de pessoal terceirizado - SSP"/>
        <s v="Gestão pessoal terceirizado DETRAN"/>
        <s v="Realização de estudos, pesquisas e projetos na área de transporte"/>
        <s v="Manutenção e serviços administrativos gerais"/>
        <s v="Implementar sistema de gestão de Recursos Hídricos"/>
        <s v="Operacionalização da educação básica - SED"/>
        <s v="Operacionalização descentralizada da Educação Básica"/>
        <s v="Conexão de talentos com a gestão pública estadual"/>
        <s v="Administração, investimentos e manutenção dos serviços da EPAGRI"/>
        <s v="Manutenção dos serviços de tecnologia da informação - FPS"/>
        <s v="Manutenção, serviços e equipamentos de informática"/>
        <s v="Manutenção e desenvolvimento de tecnologias de informação aplicadas ao controle externo"/>
        <s v="Modernização de sistemas informatizados estruturantes da SEA - FUNPAT"/>
        <s v="Gestão de arrecadação, fiscalização e combate à sonegação fiscal"/>
        <s v="Ampliação, reforma e readequação das unidades de saúde"/>
        <s v="Administração de pessoal ativo e encargos - TJ"/>
        <s v="Administração de pessoal e encargos sociais - ensino médio - SED"/>
        <s v="Administração de pessoal e encargos sociais - SEF"/>
        <s v="Administração de pessoal e encargos sociais - SEA"/>
        <s v="Administração de pessoal e encargos"/>
        <s v="Administração de pessoal e encargos sociais - MPC"/>
        <s v="Administração de pessoal e encargos sociais - IMETRO"/>
        <s v="Administração de pessoal e encargos sociais - SES"/>
        <s v="Administração de pessoal e encargos sociais - SUDERF"/>
        <s v="Fomentar a realização de eventos relacionados à CT&amp;I no Estado de Santa Catarina"/>
        <s v="Fomentar o desenvolvimento de produtos/processos inovativos por empresa e instituições de CT&amp;I"/>
        <s v="Manutenção das unidades assistenciais administradas por organizações sociais"/>
        <s v="Repasse financeiro para centro de hemoterapia e centro de pesquisas oncológicas"/>
        <s v="Apoio Finaceiro aos agricultores, maricultores e pescadores artesanais - Adequação Ambiental - FDR"/>
        <s v="Realização de convênios para ações de média e alta complexidade"/>
        <s v="Administração e manutenção dos serviços administrativos gerais - JUCESC"/>
        <s v="Reaparelhamento do Tribunal de Contas"/>
        <s v="Administração de pessoal e encargos sociais - educação especial - FCEE"/>
        <s v="Gestão estratégica, controle e suporte administrativo - BM"/>
        <s v="Encargos com inativos - IMA - Fundo Financeiro"/>
        <s v="Encargos com inativos - UDESC - Fundo Financeiro"/>
        <s v="Administração de pessoal e encargos sociais - SAP"/>
        <s v="Encargos com inativos - ALESC - Fundo Financeiro"/>
        <s v="Administração de pessoal e encargos sociais - IPREV"/>
        <s v="Encargos com inativos - FCC - Fundo Financeiro"/>
        <s v="Administração de pessoal e encargos sociais - UDESC"/>
        <s v="Gestão de folha de pagamento - fiscalização cartórios extrajudiciais - FRJ - SELO"/>
        <s v="Administração e manutenção dos serviços administrativos gerais - FMPIO - SEA"/>
        <s v="Encargos com PASEP - IPREV"/>
        <s v="Administração de pessoal e encargos sociais - EPAGRI"/>
        <s v="Encargos com inativos"/>
        <s v="Administração de pessoal e encargos sociais - JUCESC"/>
        <s v="Administração de pessoal e encargos sociais - FCC"/>
        <s v="Administração de pessoal e encargos sociais - FESPORTE"/>
        <s v="Administração de pessoal e encargos sociais - educação infantil - SED"/>
        <s v="Administração e manutenção dos serviços administrativos gerais - COHAB"/>
        <s v="Capacitação continuada e integrada dos atores da Política de Assistência Social"/>
        <s v="Administração e manutenção dos serviços administrativos gerais - DC"/>
        <s v="Alimentação escolar aos alunos da educação básica"/>
        <s v="Incentivo aos programas e projetos de ensino - UDESC"/>
        <s v="Administração e manutenção dos serviços administrativos gerais - SIE"/>
        <s v="Gestão de acordos de cooperação e convênios - BM"/>
        <s v="Polícia Ostensiva Ambiental - PM"/>
        <s v="Realização de eventos de esporte e lazer"/>
        <s v="Manutenção do Conselho Estadual de Educação"/>
        <s v="Saúde e segurança no contexto ocupacional - Educação Básica"/>
        <s v="Gestão de Gabinete ALESC - 0031"/>
        <s v="Ampliação, modernização e manut administrativa das unidades de proteção civil"/>
        <s v="Administração e manutenção dos serviços administrativos gerais - SED"/>
        <s v="Administração e manutenção dos serviços administrativos gerais - FCEE"/>
        <s v="Administração e manutenção dos serviços administrativos gerais - SEF"/>
        <s v="Administração e manutenção dos serviços administrativos gerais - FUNPAT - SEA"/>
        <s v="Gestão de Gabinete ALESC - 0036"/>
        <s v="Capacitação continuada e integrada dos atores das Políticas para Pessoas Idosas"/>
        <s v="Controle social - efetividade e transparência"/>
        <s v="Operacionalização do CECOP - SDE"/>
        <s v="Administração e manutenção dos serviços administrativos gerais - IMETRO"/>
        <s v="Gestão de Gabinete ALESC - 0013"/>
        <s v="Assistência técnica e extensão no meio rural e pesqueiro - EPAGRI"/>
        <s v="Capacitação de recursos humanos"/>
        <s v="Ações de Defesa Sanitária Vegetal"/>
        <s v="Serviços financeiros e encargos - TJ"/>
        <s v="Gestão estratégica, controle e suporte adminsitrativo - PM"/>
        <s v="Segurança e mobilidade no trânsito urbano - PM"/>
        <s v="Manutenção e modernização dos serviços de tecnologia da informação e comunicação - IPREV"/>
        <s v="Manutenção predial - FRJ"/>
        <s v="Operacionalização da educação profissional - SED"/>
        <s v="Encargos gerais com serviços da dívida pública da Saúde"/>
        <s v="Amortização e encargos de contratos de financiamentos internos - EGE"/>
        <s v="Gerenciamento dos Programas BID"/>
        <s v="Capacitação profissional dos agentes públicos - SANTUR"/>
        <s v="Manutenção e modernização dos serviços de tecnologia da informação, marketing e comunicação - SANTUR"/>
        <s v="Rede de atenção à saúde mental"/>
        <s v="Gestão de Gabinete ALESC - 0009"/>
        <s v="Gestão de Gabinete ALESC - 0002"/>
        <s v="Gestão de Gabinete ALESC - 0007"/>
        <s v="Coordenação e manutenção dos serviços administrativos"/>
        <s v="Gestão de Gabinete ALESC - 0028"/>
        <s v="Operação Veraneio Segura - PC"/>
        <s v="Capacitação profissional dos agentes públicos - IMA"/>
        <s v="Ações de Defesa Sanitária Animal"/>
        <s v="Comunicação Institucional - SIDEJUD"/>
        <s v="Elaboração de estudos e pesquisas de turismo"/>
        <s v="Educação sanitária para ensino fundamental"/>
        <s v="Capacitação profissional dos agentes públicos - SED"/>
        <s v="Gestão de Gabinete ALESC - 0034"/>
        <s v="Gestão de Gabinete ALESC - 0016"/>
        <s v="Saúde e segurança no contexto ocupacional - BM"/>
        <s v="Administração de pessoal e encargos sociais - IMA"/>
        <s v="Fiscalização de estabelecimentos inspecionados"/>
        <s v="Fomentar o desenvolvimento científico, tecnológico e sustentabilidade socioambiental"/>
        <s v="Administração de pessoal e encargos sociais - CGE"/>
        <s v="Administração de pessoal e encargos sociais - SANTUR"/>
        <s v="Monitorar, controlar e apoiar ações de prevenção de eventos críticos - SDE"/>
        <s v="Reconstituição de bens lesados"/>
        <s v="Administração e manutenção do serviços administrativos gerais - FCC"/>
        <s v="Encargos com estagiários - SEA"/>
        <s v="Encargos com estagiários - IPREV"/>
        <s v="Coordenação institucional"/>
        <s v="Ampliação e manutenção da atuação da Defensoria Pública no Estado"/>
        <s v="Polícia ostensiva e preservação da ordem pública - PM"/>
        <s v="Curso de educação formal"/>
        <s v="Gestão de Gabinete ALESC - 0038"/>
        <s v="Gestão de imóveis locados ou cedidos onerosamente - FRJ"/>
        <s v="Encargos com estagiários - CIDASC"/>
        <s v="Pensão às viúvas de Juízes de Paz"/>
        <s v="Administração e manutenção dos serviços administrativos gerais - DPE"/>
        <s v="Conservação de rodovias por convênios com consórcios de municípios - Projeto Recuperar"/>
        <s v="Aquisição/construção do edifício das Promotorias de Justiça de Biguaçú"/>
        <s v="Ampliação, modernização e manutenção da rede de monitoramento e alerta"/>
        <s v="Realizar ações de gestão e manutenção da vigilância epidemiológica"/>
        <s v="Reforma do Fórum da comarca de São José - FRJ"/>
        <s v="Construção e ampliação de instalações físicas municípios - SSP"/>
        <s v="Construção, ampliação ou reforma de unidades escolares - Ensino Profissional"/>
        <s v="Investimentos em equipamentos de apoio hidroviário"/>
        <s v="Manutenção, aquisição e ampliação de imóveis - IPREV"/>
        <s v="Pavimentação da SC-290, trecho Praia Grande - Divisa SC/RS"/>
        <s v="Execução de obras emergenciais"/>
        <s v="Reabilitação da ponte Hercílio Luz em Florianópolis"/>
        <s v="Gestão de risco contra incêndio e pânico"/>
        <s v="Aquisição de equipamentos e mobiliário para unidades assistenciais próprias - SES"/>
        <s v="Administração e manutenção da Polícia Militar Rodoviária - PMRv"/>
        <s v="Segurança da informação - SIDEJUD"/>
        <s v="Administração e manutenção dos serviços administrativos gerais - ARESC"/>
        <s v="Organização, estruturação e gestão do CERH e FEHIDRO"/>
        <s v="Reforma e ampliação do patrimônio da FCC"/>
        <s v="Transporte escolar dos alunos da educação básica - SED"/>
        <s v="Implantação e manutenção de sistemas de tecnologia e inovação nas unidades escolares"/>
        <s v="Manutenção das ações de vigilância epidemiológica"/>
        <s v="Administração e manutenção dos serviços administrativos gerais - CIDASC"/>
        <s v="Movimentação de granéis no TGSFS"/>
        <s v="Serviços de proteção social especial - média e alta complexidade"/>
        <s v="Encargos com precatórios - SES"/>
        <s v="Reabilitação da SC-135, trecho Caçador - Rio das Antas - Videira"/>
        <s v="Reabilitação da SC-155, trecho Divisa PR/SC - Abelardo Luz - Xanxerê - Seara - Itá - Divisa SC/RS"/>
        <s v="Gestão de Gabinete ALESC - 0012"/>
        <s v="Gestão de Telecomunicações - SIDEJUD"/>
        <s v="Fomento da inovação do setor turístico"/>
        <s v="Fomento à pesquisa e inovação na gestão pública"/>
        <s v="Administração e manutenção dos serviços administrativos gerais - SES"/>
        <s v="Ações de readequação e qualificação das ouvidorias"/>
        <s v="Gestão de Gabinete ALESC - 0005"/>
        <s v="Gestão de Gabinete ALESC - 0010"/>
        <s v="Infraestrutura e apoio às unidades - FRJ"/>
        <s v="Modernização e desenvolvimento institucional"/>
        <s v="Incentivo turístico e manutenção de entidades ligadas ao setor"/>
        <s v="Manutenção e reforma das escolas de educação básica"/>
        <s v="Apoio ao sistema viário estadual - SIE"/>
        <s v="Gestão de Gabinete ALESC - 0022"/>
        <s v="Gestão de Gabinete ALESC - 0024"/>
        <s v="Apoio, qualificação e capacitação da MPE e MEI - SDE"/>
        <s v="Saúde e segurança no contexto ocupacional - SEA"/>
        <s v="Coordenação e suporte dos serviços de tecnologia da informação e comunicação"/>
        <s v="Manutenção dos serviços administrativos das Gerências Regionais de Saúde"/>
        <s v="Administração e manutenção dos serviços das Perícias Médicas - SEA"/>
        <s v="Administração extraquadro e serviços terceirizados - TJ"/>
        <s v="Gestão do conhecimento e desenvolvimento da tecnologia da informação"/>
        <s v="Assistência Médico-hospitalar: Santa Catarina Saúde - FPS - SEA"/>
        <s v="Administração e manutenção dos serviços administrativos gerais - IPREV"/>
        <s v="Proteção do patrimônio público e das pessoas - SIDEJUD"/>
        <s v="Administração e manutenção dos serviços administrativos gerais - FUNJURE - PGE"/>
        <s v="Manutenção e modernização dos serviços de tecnologia da informação e comunicação - SES"/>
        <s v="Gestão do Instituto de Identificação - IGP"/>
        <s v="Manutenção e modernização dos serviços de tecnologia da informação e comunicação - CIDASC"/>
        <s v="Promoção da educação continuada em proteção civil"/>
        <s v="Administração de pessoal e encargos sociais - SSP"/>
        <s v="Administração de pessoal e encargos sociais - SDE"/>
        <s v="Expansão da estrutura judiciária - FRJ"/>
        <s v="Ações preventivas em defesa civil"/>
        <s v="Participação no capital social - CEASA"/>
        <s v="Administração de pessoal e encargos sociais - ensino fundamental - SED"/>
        <s v="Administração de pessoal e encargos sociais - ARESC"/>
        <s v="Gestão das atividades aéreas - BM"/>
        <s v="Administração e manutenção dos serviços administrativos do DETRAN"/>
        <s v="Encargos com inativos - DPE - Fundo Financeiro"/>
        <s v="Gestão dos Colégios Militares do Estado"/>
        <s v="Sentenças judiciais - RPV - Fundo Financeiro"/>
        <s v="Administração de pessoal e encargos sociais - PC"/>
        <s v="Administração de pessoal e encargos sociais - CC"/>
        <s v="Manutenção e modernização dos serviços de tecnologia da informação e comunicação - JUCESC"/>
        <s v="Verificação e fiscalização metrologia e da conformidade de bens e serviços"/>
        <s v="Fornecimento de transporte terrestre para atendimento das necessidades da CC"/>
        <s v="Manutenção e modernização dos serviços de tecnologia da informação e comunicação - SIE"/>
        <s v="Gestão de Gabinete ALESC - 0023"/>
        <s v="Gestão de Gabinete ALESC - 0029"/>
        <s v="Conceder bolsas para o incentivo à formação de pesquisadores"/>
        <s v="Administração e manutenção dos serviços administrativos gerais - MPC"/>
        <s v="Operacionalização das Coordenadorias Regionais de Educação Básica"/>
        <s v="Distribuição de medicamentos do componente estratégico"/>
        <s v="Administração e manutenção dos serviços administrativos gerais - FAPESC"/>
        <s v="Administração e manutenção dos serviços administrativos gerais - SEA"/>
        <s v="Distribuição de medicamentos do componente especializado"/>
        <s v="Administração de pessoal inativo e encargos - TJ"/>
        <s v="Gerenciamento do centro de eventos em Balneário Camboriú"/>
        <s v="Manutenção e modernização dos serviços de tecnologia da informação e comunicação - UDESC"/>
        <s v="Parcelamento de PASEP a cargo da EGE"/>
        <s v="Administração de pessoal e encargos sociais - SIE"/>
        <s v="Gerenciamento de programas de financiamento"/>
        <s v="Gestão de Gabinete ALESC - 0035"/>
        <s v="Assessoria técnica"/>
        <s v="Capacitação e aperfeiçoamento - SIDEJUD"/>
        <s v="Operacionalização da SEMA"/>
        <s v="Gestão dos sistemas prisional e socioeducativo"/>
        <s v="Gestão de Gabinete ALESC - 0015"/>
        <s v="Fomentar a realização de eventos relacionados à CT&amp;I na área de educação"/>
        <s v="Apoio a projetos de Mudanças Climáticas"/>
        <s v="Administração e manutenção dos insumos, materiais e serviços administrativos gerais - IGP"/>
        <s v="Encargos com estagiários - FAPESC"/>
        <s v="Bolsa Atleta Escolar"/>
        <s v="Gestão contratos locação"/>
        <s v="Bolsas de apoio a alunos - UDESC"/>
        <s v="Gestão de Gabinete ALESC - 0011"/>
        <s v="Encargos com estagiários - SAR"/>
        <s v="Gestão de Gabinete ALESC - 0006"/>
        <s v="Administração extraquadro e serviços terceirizados - FRJ"/>
        <s v="Residência pedagógica em Educação Especia"/>
        <s v="Ampliação do Fórum da comarca de Itajaí - Sede - FRJ"/>
        <s v="Reabilitação/contenção encostas SC-390, tr Orleans - Lauro Muller - Alto Serra Rio do Rastro"/>
        <s v="Melhoramentos e restauração da BR-280, trecho travessia urbana de Guaramirim - Jaraguá do Sul"/>
        <s v="Reforma do Fórum da comarca de Tubarão - FRJ"/>
        <s v="Manutenção e reforma de instalações físicas - SSP"/>
        <s v="Reab/aum cp SC-108, tr BR-101 - Guaramirim - BR-470 - Gaspar - S.J.Batista - Orleans - Criciuma - JM"/>
        <s v="Reforma do Fórum da comarca da Capital - Fórum Eduardo Luz - FRJ"/>
        <s v="Reabilitação/aumento de capacidade/melhorias/superv Rod SC-400/401/402/403/404/405 e 406 em Fpolis"/>
        <s v="Projetos arquitetônicos e complementares para SAP"/>
        <s v="Construção do Fórum da comarca de Canoinhas - FRJ"/>
        <s v="Reforma da Biblioteca Pública de SC"/>
        <s v="Construção de centro de eventos em Balneário Camboriú"/>
        <s v="Desenvolvimento de políticas socioambientais - FRJ"/>
        <s v="Formação e capacitação do servidor - SSP"/>
        <s v="Incentivo aos programas e projetos de extensão da UDESC"/>
        <s v="Nova sede do arquivo público"/>
        <s v="Realização das atividades da superintendência de serviços especializados e regulação"/>
        <s v="Ações do serviço de anatomia patológica e verificação de óbitos (SVO)"/>
        <s v="Divulgação institucional e das ações do Legislativo catarinense"/>
        <s v="Realizar publicações legais na mídia impressa - SEC"/>
        <s v="Edital Elizabete Anderle"/>
        <s v="Capacitação e aperfeiçoamento profissional"/>
        <s v="Pagamento de subsídio para travessia hidroviária de trabalhadores e estudantes Itajaí e Navegantes"/>
        <s v="Estruturar e implementar o Ecossistema Catarinense de Inovação"/>
        <s v="Elaboração e implementação dos Planos de Bacias Hidrográficas em SC"/>
        <s v="Gestão e manutenção dos serviços administrativos gerais da SAN"/>
        <s v="Ações de vigilância sanitária"/>
        <s v="Manutenção e modernização dos serviços de tecnologia da informação e comunicação - SAP"/>
        <s v="Administração e manutenção dos serviços administrativos gerais - ENA"/>
        <s v="Modernização e manutenção da Escola do Legislativo"/>
        <s v="Aquisição/construção do edifício das Promotorias de Justiça de São José"/>
        <s v="Apoio ao sistema viário - FUNDOSOCIAL"/>
        <s v="Gestão de Sistemas Judiciais - SIDEJUD"/>
        <s v="Modernização dos serviços de tecnologia da informação e comunicação - SEA"/>
        <s v="Modernização, integração e manutenção da tecnologia da informação e comunicação - SSP"/>
        <s v="Manutenção e modernização dos serviços de tecnologia da informação e comunicação - FUNJURE - PGE"/>
        <s v="Apoio financeiro ao Corpo de Bombeiros Voluntários - FUNDOSOCIAL"/>
        <s v="Aquisição de equipamento, material permanente e mobiliário para unidades de saúde"/>
        <s v="Subvenção ao fornecimento de sementes de milho, calcário e kit - Terra Boa - FDR"/>
        <s v="Construção, ampliação ou reforma de unidades escolares - rede física - Educação Básica"/>
        <s v="Participação no capital social - SC Gás"/>
        <s v="Participação no capital social - CELESC Distribuição"/>
        <s v="Administração de pessoal e encargos sociais - CIDASC"/>
        <s v="Encargos com inativos  - MILITARES - Fundo Financeiro"/>
        <s v="Parcelamento de obrigações patronais à cargo da EGE"/>
        <s v="Administração de pessoal e encargos sociais - DPE"/>
        <s v="Pesquisa agropecuária - EPAGRI"/>
        <s v="Melhoria das instalações mobiliárias - FRJ"/>
        <s v="Saúde e segurança no contexto ocupacional - PC"/>
        <s v="Administração e manutenção dos insumos, materiais e serviços administrativos gerais - SSP"/>
        <s v="Serviços especializados em educação especial"/>
        <s v="Conservação, sinalização e segurança rodoviária"/>
        <s v="Manutenção e modernização dos serviços de tecnologia da informação e comunicação - DPE"/>
        <s v="Manutenção e reforma descentralizada da Educação Básica"/>
        <s v="Capacitação descentralizada da Educação Básica"/>
        <s v="Capacitação e formação de profissionais da educação profissional"/>
        <s v="Gestão de Gabinete ALESC - 0018"/>
        <s v="Apoio financeiro a entidades de assistência social - FUNDOSOCIAL"/>
        <s v="Encargos com estagiários - FUNJURE - PGE"/>
        <s v="Promoção de soluções alternativas de conflitos - SIDEJUD"/>
        <s v="Atendimento das ações judiciais"/>
        <s v="Administração de pessoal e encargos sociais - SDS"/>
        <s v="Bolsa de pesquisa para estudantes do ensino superior - Art 170/CE"/>
        <s v="Incentivo financeiro aos municípios contemplados no programa catarinense de inclusão social - PROCIS"/>
        <s v="Preparação de profissionais p/ apresentar destino turístico SC"/>
        <s v="Desenvolvimento de políticas públicas de integralização do turismo na educação estadual"/>
        <s v="Administração e manutenção dos serviços administrativos gerais - SDE"/>
        <s v="Administração e manutenção dos serviços administrativos gerais - SUDERF"/>
        <s v="Administração e manutenção dos serviços administrativos gerais - FESPORTE"/>
        <s v="Manutenção do Plano Santa Catarina Saúde - FPS - SEA"/>
        <s v="Gestão de Gabinete ALESC - 0040"/>
        <s v="Indenizações em emergências e ações sanitárias - FSA"/>
        <s v="Gestão de Gabinete ALESC - 0026"/>
        <s v="Administração de pessoal e encargos sociais - SED"/>
        <s v="Novas oportunidades na Educação Básica"/>
        <s v="Encargos com estagiários - SES"/>
        <s v="Ampliação do Fórum da comarca de Blumenau - Sede - FRJ"/>
        <s v="Aquisição/construção do edifício das Promotorias de Justiça de Videira"/>
        <s v="Adequação de ambiente das unidades da SEF"/>
        <s v="Medidas de compensação ambiental decorrentes da construção de obras hidráulicas"/>
        <s v="Construção de presídio de Blumenau"/>
        <s v="Reforma do Fórum da comarca de Concórdia - FRJ"/>
        <s v="Ampliação do Fórum da comarca de Urubici - FRJ"/>
        <s v="Execução de obras e ações de mobilidade urbana, incl contornos viários, em municípios de SC"/>
        <s v="Construção e reforma de abrigos de passageiros"/>
        <s v="Obras hidráulicas para abertura, fixação e proteção de barras"/>
        <s v="Aquisição de equipamentos para Policlínica de Araranguá"/>
        <s v="Gestão de Infraestrutura de TI - SIDEJUD"/>
        <s v="Apoio a projetos de desenvolvimento econômico, estímulo para a eficiência produtiva do estado - SDE"/>
        <s v="Reabilitação e aumento de capacidade de rodovias - obras e supervisão"/>
        <s v="Pavimentação da SC-114 Caminho das Neves, trecho São Joaquim - Divisa SC/RS"/>
        <s v="Gestão das atividades de resposta a emergências"/>
        <s v="Rede de patrimônio cultural"/>
        <s v="Capacitação e formação de profissionais da educação básica"/>
        <s v="Manutenção do núcleo do telessaúde"/>
        <s v="Repasse financeiro aos hospitais filantrópicos e  municipais conforme Lei Estadual nº 16.968"/>
        <s v="Instrução e Ensino - PM"/>
        <s v="Inteligência de Segurança Pública - PM"/>
        <s v="Saúde e segurança no contexto ocupacional - ARESC"/>
        <s v="Manutenção e modernização dos serviços de tecnologia da informação e comunicação - SUDERF"/>
        <s v="Apoio a Central de Abastecimento de Alimentos - CEASA"/>
        <s v="Apoio aos projetos e programas conveniados - UDESC"/>
        <s v="Profissionalização e reintegração social do apenado da região sul"/>
        <s v="Desenvolvimento de sistema de inteligência turística"/>
        <s v="Administração e manutenção dos serviços administrativos gerais - CGE"/>
        <s v="Apoio às ações de desenvolvimento social, trabalho e renda - FUNDOSOCIAL"/>
        <s v="Operação de rodovias"/>
        <s v="Gestão de microinformática - SIDEJUD"/>
        <s v="Aquisição, atualização e manutenção dos sistemas de inteligência em proteção e defesa civil"/>
        <s v="Apoio a projetos e programas do FEPEMA"/>
        <s v="Subvenção ao juro de financiamento para construção e ampliação de armazenagem no meio rural - FDR"/>
        <s v="Instrução e ensino - BM"/>
        <s v="Incentivo aos programas e projetos de pesquisa UDESC/FAPESC"/>
        <s v="Gestão do videomonitoramento urbano e das Centrais Regionais de Emergência"/>
        <s v="Encargos com inativos - FCEE - Fundo Financeiro"/>
        <s v="Encargos com inativos extrajudiciais - TJ - Fundo Financeiro"/>
        <s v="Administração de pessoal e encargos sociais - SAR"/>
        <s v="Relações institucionais"/>
        <s v="Realização dos serviços assistenciais do Centro Catarinense de Reabilitação - CCR"/>
        <s v="Organização e gestão do FMUC"/>
        <s v="Realização de exames do programa de triagem neonatal e mãe catarinense"/>
        <s v="Projetos de extensão na área de educação especial"/>
        <s v="Apoio financeiro às APAES - Lei 13.633/2005"/>
        <s v="Rede Cegonha"/>
        <s v="Gerenciamento do centro de eventos governador Luiz Henrique da Silveira"/>
        <s v="Transferências constitucionais ou legais - EGE"/>
        <s v="Gestão de Gabinete ALESC - 0021"/>
        <s v="Garantia da prestação de serviços extrajudiciais - FRJ - SELO"/>
        <s v="Gestão de Gabinete ALESC - 0001"/>
        <s v="Gestão do Serviço de Bombeiros Comunitários"/>
        <s v="Administração de pessoal e encargos sociais - PM"/>
        <s v="Levantamento de assuntos no acervo do arquivo público"/>
        <s v="Gestão da Política Habitacional de Interesse Social"/>
        <s v="Gestão da Política de Segurança Alimentar e Nutricional"/>
        <s v="Gestão de Gabinete ALESC - 0030"/>
        <s v="Custeio dos honorários periciais"/>
        <s v="Encargos com estagiários - SDS"/>
        <s v="Controle social - efetividade e transparência - FIA"/>
        <s v="Encargos com estagiários - IMETRO"/>
        <s v="Edital de cinema catarinense"/>
        <s v="Capacitação profissional dos agentes públicos - FCC"/>
        <s v="Encargos com estagiários - SANTUR"/>
        <s v="Construção e adequação de prédios da sede e das coordenadorias regionais da SIE e anexos"/>
        <s v="Construção de barragens e obras hidráulicas para controle de cheias, irrigação e captação"/>
        <s v="Manutenção e modernização dos serviços de tecnologia da informação e comunicação - SDS"/>
        <s v="Manutenção e modernização dos serviços de tecnologia da informação e comunicação - EPAGRI"/>
        <s v="Apoiar as melhorias nas atividades agropastoris e pesqueiras - FDR"/>
        <s v="Aquisição de equipamento e material permanente - UDESC"/>
        <s v="Captação e gestão de recursos de convênios e doações"/>
        <s v="Apoiar projetos de educação, estudos e pesquisa na área ambiental"/>
        <s v="Regularização fundiária - SAR"/>
        <s v="Profissionalização e reintegração social do apenado da região norte"/>
        <s v="Gestão sustentável da frota - combustível e manutenção - PC"/>
        <s v="Educação ambiental no âmbito do IMA"/>
        <s v="Promoção da Educação Fiscal"/>
        <s v="Administração e manutenção das Coordenadorias Regionais e Anexos - SIE"/>
        <s v="Fiscalização e regulação de transporte municipal e intermunicipal"/>
        <s v="Manutenção e promoção do programa de integridade e compliance - SIG"/>
        <s v="Capacitação profissional dos agentes públicos - FPS - SEA"/>
        <s v="Gestão compartilhada dos sistemas prisional e socioeducativo"/>
        <s v="Serviço de proteção social básica"/>
        <s v="Gestão emissão carteira nacional habilitação - DETRAN"/>
        <s v="Estrutura de Controle de Acessos às instalações - SIDEJUD"/>
        <s v="Administração de pessoal e encargos sociais - DC"/>
        <s v="Participação no capital social - CIASC"/>
        <s v="Administração de pessoal e encargos sociais - PGE"/>
        <s v="Encargos com inativos - Poder Executivo - Fundo Financeiro"/>
        <s v="Encargos com inativos - Ensino Fundamental - Fundo Financeiro"/>
        <s v="Administração de pessoal e encargos sociais - ENA"/>
        <s v="Serviços financeiros e encargos - FRJ"/>
        <s v="Reestruturação do quartel de Mafra para utilização do Serviço de Atendimento Móvel de Urgência SAMU"/>
        <s v="Operação Veraneio Seguro - BM"/>
        <s v="Amortização e encargos de contratos de financiamentos externos - EGE"/>
        <s v="Consultoria de apoio técnico e institucional à SIE"/>
        <s v="Capacitação profissional dos agentes públicos - SDE"/>
        <s v="Incentivo financeiro aos municípios  que possuem laboratório de prótese dentária"/>
        <s v="Implantar e implementar a estratégia qualifica atenção primária à saúde"/>
        <s v="Gestão de Sistemas Judiciais - FRJ"/>
        <s v="Educação sanitária"/>
        <s v="Fomentar o desenvolvimento científico, tecnológico, e sustentabilidade socioambiental em educação"/>
        <s v="Encargos com estagiários - FPS - SEA"/>
        <s v="Pagamento de pensão especial aos portadores de epidermólise bolhosa"/>
        <s v="Pensão a viúvas de ex-parlamentares"/>
        <s v="Pavimentação trecho Vila da Glória - Jaca/Itapoá"/>
        <s v="Construção de trapiches, atracadores, piers e cais"/>
        <s v="Implantação de obras contra cheias"/>
        <s v="Reforma do Fórum da comarca de Tijucas - FRJ"/>
        <s v="Reforma do Fórum da comarca de Tangará - FRJ"/>
        <s v="Pavimentação da SC-477, trecho Papanduva - entronc. SC-114 - Itaió - entronc. SC-112 - Dr. Pedrinho"/>
        <s v="Equipar as unidades assistenciais da secretaria de estado da saúde"/>
        <s v="Manutenção e modernização dos serviços de tecnologia da informação e comunicação - ARESC"/>
        <s v="Manutenção e modernização dos serviços de tecnologia da informação e comunicação - FCEE"/>
        <s v="Gestão de Gabinete ALESC - 0020"/>
        <s v="Manutenção das unidades assistenciais próprias"/>
        <s v="Manutenção e modernização dos serviços de tecnologia da informação e comunicação - SED"/>
        <s v="Manutenção e ampliação do alcance da TVAL"/>
        <s v="Reforma, manutenção e conservação de barragens"/>
        <s v="Aquisição, construção, reforma ou manutenção de equipamentos públicos - FUNDOSOCIAL"/>
        <s v="Apoio às ações na área de agricultura e desenvolvimento rural - FUNDOSOCIAL"/>
        <s v="Administração e gestão da estrutura administrativa - PC"/>
        <s v="Modernização dos serviços de tecnologia da informação - FPS"/>
        <s v="Administração de pessoal e encargos sociais - FAPESC"/>
        <s v="Bolsa de estudo para estudante da educação superior - Art 171/CE"/>
        <s v="Conclusão implant/supervisão via Expressa Sul e acessos, incl ao aeroporto H Luz em Fpolis"/>
        <s v="Operação Veraneio Segura - PM"/>
        <s v="Encargos com inativos - IMETRO - Fundo Financeiro"/>
        <s v="Administração de pessoal e encargos sociais - BM"/>
        <s v="Encargos com inativos - TJ - Fundo Financeiro"/>
        <s v="Administração de pessoal ativo e encargos - SIDEJUD"/>
        <s v="Ações educativas no arquivo público para alunos da educação básica"/>
        <s v="Subsídio a ex-governadores de Estado"/>
        <s v="Administração de pessoal e encargos sociais - FCEE"/>
        <s v="Gestão de Gabinete ALESC - 0032"/>
        <s v="Realização do PROERD - PM"/>
        <s v="Encargos com estagiários - UDESC"/>
        <s v="Pensão ao portador de hanseníase - Egres Hospital Santa Tereza"/>
        <s v="Construção do Fórum da comarca de Herval do Oeste - FRJ"/>
        <s v="Salvaguarda do patrimônio da FCC"/>
        <s v="Construção do Fórum da comarca de Timbó - FRJ"/>
        <s v="Implantação/adequação/melhorias da infraestrutura terrestre e acessos em portos e hidrovias"/>
        <s v="Reabilitação da SC-469, trecho entroncamento SC-390 - Alto Bela Vista"/>
        <s v="Saúde e segurança no contexto ocupacional - PM"/>
        <s v="Saúde e segurança no contexto ocupacional - SDS"/>
        <s v="Manutenção e modernização dos serviços de tecnologia da informação e comunicação - FCC"/>
        <s v="Realização de Jornadas de Familiarização"/>
        <s v="Ações de socorro e assistência humanitária em defesa civil"/>
        <s v="Capacitação de profissionais de Educação Especial"/>
        <s v="Apoio Financeiro a projetos especiais agropecuários - FDR"/>
        <s v="Cursos estratégicos do PROESDE - SED"/>
        <s v="Despesas com restituição de depósitos judiciais - EGE"/>
        <s v="Administração e manutenção dos serviços administrativos gerais - SAR"/>
        <s v="Encargos com inativos - MPSC - Fundo Financeiro"/>
        <s v="Bolsa de estudo para estudante de ensino superior - Art 170/CE - SED"/>
        <s v="Fiscalização e atendimento de reclamações ambientais - IMA"/>
        <s v="Gestão integrada da Política de Assistência Social - SUAS"/>
        <s v="Geração de informações turísticas de Santa Catarina"/>
        <s v="Gestão de Gabinete ALESC - 0039"/>
        <s v="Incentivo financeiro para a política de atenção integral a saúde das pessoas privadas de liberdade"/>
        <s v="Suporte à atividade jurisdicional - FRJ"/>
        <s v="Ações do programa de tratamento fora de domicílio - TFD"/>
        <s v="Saúde e segurança no contexto ocupacional - FUNJURE - PGE"/>
        <s v="Construção do Fórum da comarca de Abelardo Luz - FRJ"/>
        <s v="Gestão das perícias criminais - IGP"/>
        <s v="Contratação de serviços de assessoria e consultoria previdenciária - IPREV"/>
        <s v="Capacitação, aperfeiçoamento e pesquisa"/>
        <s v="Promoção a pesquisa trânsito e catalogação de dados"/>
        <s v="Ações das centrais de regulação"/>
        <s v="Manutenção e modernização dos serviços de tecnologia da informação e comunicação - SEF"/>
        <s v="Emenda parlamentar impositiva da Educação"/>
        <s v="Atendimento social, psicológico, jurídico, pedagógico e saúde ao sistema prisional e socioeducativo"/>
        <s v="Pensões - Poder Executivo - Fundo Financeiro"/>
        <s v="Encargos com inativos - JUCESC - Fundo Financeiro"/>
        <s v="Gestão de projetos com a Secretaria de Estado da Educação"/>
        <s v="Residência de pós-graduandos no arquivo público"/>
        <s v="Produção de conhecimento na área de educação especial"/>
        <s v="Desenvolvimento de Pessoas - SIDEJUD"/>
        <s v="Gestão de Gabinete ALESC - 0004"/>
        <s v="Pensão à família do policial militar morto no cumprimento do dever - Militar Especial"/>
        <s v="Ampliação do hospital São Paulo de Xanxerê"/>
        <s v="Humanização de rodovias"/>
        <s v="Implantação do contorno de Tubarão, trecho entroncamento BR-101 - entroncamento SC-370"/>
        <s v="Atualização do acervo bibliográfico - FRJ"/>
        <s v="Manutenção e modernização dos serviços de tecnologia da informação e comunicação - CGE"/>
        <s v="Administração de pessoal e encargos sociais - COHAB"/>
        <s v="Pavimentação do trecho entroncamento BR-280 (p/ Araquari) - Rio do Morro - Joinville"/>
        <s v="Reabilitação da SC-305, trecho São Lourenço do Oeste - Campo Erê"/>
        <s v="Reab/aum capac SC-150/390, trecho Capinzal - Piratuba e acessos a Barro Preto e Usina Hid Machadinho"/>
        <s v="Eventos Culturais"/>
        <s v="Capacitação profissional dos agentes públicos - EPAGRI"/>
        <s v="Manutenção dos serviços de tecnologia da informação - SEA"/>
        <s v="Rede de atenção às urgências"/>
        <s v="Contratação de serviço de avaliação externa para acreditação em saúde na atenção primária"/>
        <s v="Saúde e segurança no contexto ocupacional - SES"/>
        <s v="Apoio a projetos e programas de eficiência energética"/>
        <s v="Saúde e segurança no contexto ocupacional - UDESC"/>
        <s v="Gestão sustentável da frota - combustível e manutenção - SSP"/>
        <s v="Administração e manutenção dos serviços administrativos gerais - CC"/>
        <s v="Concessão de empréstimo para atividade agrícola e pesqueira - FDR"/>
        <s v="Ações relacionadas ao transplante de órgãos e tecidos"/>
        <s v="Ações de restabelecimento e reconstrução em defesa civil"/>
        <s v="Governança e gestão de TI - SIDEJUD"/>
        <s v="Aperfeiçoamento da gestão contábil, financeira e orçamentária do Estado"/>
        <s v="Administração de pessoal e encargos sociais - Atividades de coordenação da Educação Básica"/>
        <s v="Financiamento de terras aos agricultores - FTE"/>
        <s v="Participação no capital social - SCPar"/>
        <s v="Profissionalização e reintegração social do apenado da região da Grande Florianópolis"/>
        <s v="Rede de prevenção, diagnóstico e tratamento do câncer de colo e mama"/>
        <s v="Incentivo aos eventos de extensão, cultura e esporte - UDESC"/>
        <s v="Gestão das indenizações decorrentes de acidente em serviço - PM"/>
        <s v="Pensão especial"/>
        <s v="Administração de pessoal e encargos sociais - educação de jovens e adultos - SED"/>
        <s v="Repasse de recurso financeiro aos municípios para compra de medicamentos básicos"/>
        <s v="Organização, estruturação e gestão do FEPEMA"/>
        <s v="Realização de campanhas de caráter promocional do produto turístico catarinense"/>
        <s v="Gestão de Gabinete ALESC - 0025"/>
        <s v="Realização de eventos - desporto educacional"/>
        <s v="Administração pessoal e encargos DETRAN"/>
        <s v="Saúde e segurança no contexto ocupacional - FAPESC"/>
        <s v="Saúde e segurança no contexto ocupacional - SANTUR"/>
        <s v="Auxílio especial a ex-combatentes e/ou pensionistas da 2a. Guerra Mundial"/>
        <s v="Construção do Fórum da comarca de Garopaba - FRJ"/>
        <s v="Reforma do Fórum da comarca de Indaial - FRJ"/>
        <s v="Construção e ampliação de instalações físicas – BM"/>
        <s v="Reab/aum capac SC-160, tr Campo Erê - Serra Alta - BR-282 - Pinhalzinho - Saudades - S.Carlos"/>
        <s v="Levantamentos, estudos e projetos relativos a meio ambiente"/>
        <s v="Projetos de engenharia rodoviária"/>
        <s v="Pavimentação de rodovias estaduais - obras e supervisão"/>
        <s v="Redução de desigualdades e valorização da diversidade"/>
        <s v="Preservação salvaguarda do patrimônio"/>
        <s v="Encargos com precatórios - SED"/>
        <s v="Pavim SC-390, tr BR-116 (p/ Lages) - São Jorge, acesso Bodegão (p/ usina Pai-Querê / Coxilha Rica)"/>
        <s v="Aquisição de equipamentos de ergonomia para os servidores - DPE"/>
        <s v="Ações em Defesa Civil"/>
        <s v="Cooperação técnica do sistema de educação básica catarinense"/>
        <s v="Capacitação profissional dos agentes públicos - ENA"/>
        <s v="Adm e manut dos serviços do Centro de Serviços Compartilhados Centro Admin"/>
        <s v="Rede de atenção psicossocial"/>
        <s v="Patrocínio de eventos culturais, comunitários, esportivos e educativos - SEC"/>
        <s v="Capacitação profissional dos agentes públicos - IPREV"/>
        <s v="Encargos com estagiários - DPE"/>
        <s v="Apoio às ações de abastecimento de água e saneamento básico urbano - FUNDOSOCIAL"/>
        <s v="Gestão da tecnologia da informação e comunicação - PM"/>
        <s v="Emenda parlamentar impositiva da Saúde"/>
        <s v="Medidas de compensação ambiental"/>
        <s v="Obrigações patronais - EGE"/>
        <s v="Pensões - ALESC - Fundo Financeiro"/>
        <s v="Capacitação para grupo especializado - EPAGRI"/>
        <s v="Saúde e segurança no contexto ocupacional - PGE"/>
        <s v="Manutenção e modernização dos serviços de tecnologia da informação e comunicação - MPC"/>
        <s v="Saúde e segurança no contexto ocupacional - FMPIO - SEA"/>
        <s v="Promoção dos direitos humanos e sociais e controle social"/>
        <s v="Capacitação profissional dos agentes públicos - SEF"/>
        <s v="Cooperação técnico-pedagógica com APAES"/>
        <s v="Encargos com estagiários - MPC"/>
        <s v="Encargos gerais com serviços da divida pública da Educação"/>
        <s v="Residência Jurídica - DPE"/>
        <s v="Capacitação profissional dos agentes públicos - FUNJURE - PGE"/>
        <s v="Promoção e incentivo à agroecologia e produção orgânica"/>
        <s v="Telefonia fixa e internet no meio rural - SAR"/>
        <s v="Fomento a boas práticas de gestão pública"/>
        <s v="Manutenção e modernização dos serviços de tecnologia da informação e comunicação - FAPESC"/>
        <s v="Construção do edifício das Promotorias de Justiça de Lages"/>
        <s v="Construção do Fórum da comarca de São Lourenço do Oeste - FRJ"/>
        <s v="Reforma do Fórum da comarca de Fraiburgo - FRJ"/>
        <s v="Pavimentação da SC-467, trecho Jaborá - entr SC-150 (p/ Ouro) / Ct e Acessos a Jaborá e Sta. Helena"/>
        <s v="Reabilitação/aumento capacidade SC-412, trecho BR-101 - Ilhota - Gaspar e contorno de Ilhota"/>
        <s v="Ampliação do Fórum da comarca de Joinville - Sede - FRJ"/>
        <s v="Reab/aum capac SC-114, trecho BR-116 - Itaiópolis - SC-477"/>
        <s v="Elaboração de estudos e planos para o sistema ferroviário estadual"/>
        <s v="Manutenção e melhorias das ptes Colombo M Salles, Pedro Ivo Campos e Hercílio Luz em Fpolis"/>
        <s v="Profissionalização e reintegração social do apenado do complexo penit de São Pedro de Alcântara"/>
        <s v="Reabilitação da SC-135, trecho Porto União - Matos Costa - Caçador"/>
        <s v="Qualificação dos profissionais do Sistema Único de Saúde"/>
        <s v="Apoio à aquicultura e à pesca - SAR"/>
        <s v="Capacitação profissional dos agentes públicos - FMPIO - SEA"/>
        <s v="Apoio para construção ou melhoria nas habitações urbanas - FUNDOSOCIAL"/>
        <s v="Apoio às centrais de penas e medidas alternativas"/>
        <s v="Desapropriação de áreas para obras de infraestrutura"/>
        <s v="Encargos com inativos - Educação - Fundo Financeiro"/>
        <s v="Aquisição, recuperação e ampliação de imóveis do Poder Legislativo"/>
        <s v="Restauração de documentos do arquivo público"/>
        <s v="Saúde e segurança no contexto ocupacional - FESPORTE"/>
        <s v="Gestão de transportes - FRJ"/>
        <s v="Encargos com estagiários - IMA"/>
        <s v="Incentivo financeiro para o cofinanciamento dos centros de especialidades odontológicas"/>
        <s v="Gestão de Gabinete ALESC - 0027"/>
        <s v="Gestão de Gabinete ALESC - 0003"/>
        <s v="Encargos com estagiários - DC"/>
        <s v="Curso de educação continuada"/>
        <s v="Encargos com estagiários - ENA"/>
        <s v="Controle social - efetividade e transparência - FEI"/>
        <s v="Reforma do Fórum da comarca de Anchieta - FRJ"/>
        <s v="Aquisição, construção e reforma de bens imóveis - UDESC/Joinville - CCT"/>
        <s v="Ampliação do Fórum da comarca de Campo Erê - FRJ"/>
        <s v="Reforma do Fórum da comarca de Santo Amaro da Imperatriz - FRJ"/>
        <s v="Reforma do Fórum da comarca de Blumenau - Fórum Universitário - FRJ"/>
        <s v="Aquisição, construção e reforma de bens imóveis - UDESC/São Bento do Sul - CEPLAN"/>
        <s v="Ampliação do hospital Marieta Konder Bornhausen de Itajaí"/>
        <s v="Modernização da frota de veículos, aeronaves e equipamentos de conserv e segurança rodov"/>
        <s v="Aquisição de veículos oficiais - CC"/>
        <s v="Reabilitação/aum capac da SC-477, trecho Canoinhas - Major Vieira - BR-116"/>
        <s v="Saúde e segurança no contexto ocupacional - IMETRO"/>
        <s v="Divulgação e promoção turística de SC em eventos"/>
        <s v="Capacitação profissional dos agentes públicos - DC"/>
        <s v="Realização de cirurgias eletivas ambulatoriais e hospitalares"/>
        <s v="Despesas centralizadas diversas - EGE"/>
        <s v="Aquisição/construção do edifício das Promotorias de Justiça de Brusque"/>
        <s v="Apoio ao sistema viário rural - SIE"/>
        <s v="Ações no programa educacional de resistência às drogas e à violência - PROERD"/>
        <s v="Subvenções econômicas a empresas"/>
        <s v="Encargos com inativos - FAPESC - Fundo Financeiro"/>
        <s v="Administração de pessoal e encargos sociais - ensino profissional - SED"/>
        <s v="Gestão de Gabinete ALESC - 0017"/>
        <s v="Administração e manutenção do terminal rodoviário Rita Maria em Florianópolis"/>
        <s v="Apoio a projetos e entidades de promoção da proteção e garantia dos direitos da criança e adolescent"/>
        <s v="Obras, reformas e melhorias nas instalações físicas - PC"/>
        <s v="Saúde e segurança no contexto ocupacional - FCC"/>
        <s v="Gestão dos contratos de locação - SSP"/>
        <s v="Revitalização da rede física nas UES - lote I - FEDUC - SED"/>
        <s v="Revitalização da rede física nas UES - lote II - FEDUC - SED"/>
        <s v="Implantação da Via Rápida, trecho Criciúma - BR-101 - BID-VI"/>
        <s v="Construção do edifício das Promotorias de Justiça de Chapecó"/>
        <s v="Recuperação e/ou subst de Obras de Artes Correntes e Obras de Arte Especiais"/>
        <s v="Reforma do Fórum da comarca de Joinville - Sede - FRJ"/>
        <s v="Aquisição de bens móveis para serviços administrativos - FPS"/>
        <s v="Digitalização do acervo do arquivo público"/>
        <s v="Renovação da frota - SAP"/>
        <s v="Gestão Administrativa do Trânsito"/>
        <s v="Pavimentação da SC-120, trecho Curitibanos - BR-282 (p/ São José do Cerrito)"/>
        <s v="Fiscalização e regulação de saneamento básico - ARESC"/>
        <s v="Manutenção e modernização dos serviços de tecnologia da informação e comunicação - IMETRO"/>
        <s v="Gestão das atividades das escolas de saúde da Secretaria de Estado da Saúde"/>
        <s v="Capacitação profissional dos agentes públicos - SIE"/>
        <s v="Encargos com estagiários - COHAB"/>
        <s v="Ações complementares para a eficiência educacional"/>
        <s v="Fomentar o desenvolvimento de produtos inovativos por instituições de ensino de CTI em educação"/>
        <s v="Encargos com inativos - IPREV - Fundo Financeiro"/>
        <s v="Capacitação continuada e integrada dos atores das políticas para crianças e adolescentes"/>
        <s v="Subvenção ao prêmio do seguro rural - FDR"/>
        <s v="Gestão e operacionalização do PROCON"/>
        <s v="Encargos com estagiários - SIE"/>
        <s v="Programa de Gestão Ambiental - ALESC Sustentável"/>
        <s v="Adequação, manutenção e conservação de barragens"/>
        <s v="Apoio ao sistema viário urbano - SIE"/>
        <s v="Reforma do prédio do Arquivo Central - FRJ"/>
        <s v="Ampliação do Fórum da comarca de Blumenau - Fórum Universitário - FRJ"/>
        <s v="Construção do laboratório de anatomia patológica do centro de pesquisas oncológicas - CEPON"/>
        <s v="Elaboração de planos diretores, desenv. institucional e sistemas de planejamento de infraestrutura"/>
        <s v="Dragagem, desassoreamento, recuperação e proteção margens rios, córregos, canais e lagoas"/>
        <s v="Realização de exames e ensaios de interesse da saúde pública pelo laboratório central (LACEN)"/>
        <s v="Promoção e preservação da saúde dos colaboradores - FRJ"/>
        <s v="Suporte policial operacional - PC"/>
        <s v="Programa de proteção à vítima e testemunhas de crimes"/>
        <s v="Estruturação e reaparelhamento dos sistemas prisional e socioeducativo - SAP"/>
        <s v="Capacitação de beneficiários do meio rural e pesqueiro - EPAGRI"/>
        <s v="Administração de pessoal terceirizado - IPREV"/>
        <s v="Gestão de contratos compartilhados - FMPIO - SEA"/>
        <s v="Pensão - IPALESC - Fundo Financeiro"/>
        <s v="Encargos com inativos - FESPORTE - Fundo Financeiro"/>
        <s v="Formação do patrimônio do servidor público - PASEP"/>
        <s v="Gestão de Gabinete ALESC - 0019"/>
        <s v="Pagamento de pensão em função de decisão judicial"/>
        <s v="Construção do Fórum da comarca de São José do Cedro - FRJ"/>
        <s v="Aquisição, construção e reforma de bens imóveis - UDESC/Florianópolis - ESAG"/>
        <s v="Implantação do acesso norte de Blumenau - Vila Itoupava - SIE"/>
        <s v="Construção e reforma de terminais rodoviários de passageiros"/>
        <s v="Ampliação do Fórum da comarca de Balneário Camboriú - Sede - FRJ"/>
        <s v="Construção e ampliação de instalações físicas - SSP"/>
        <s v="Manutenção e modernização dos serviços de tecnologia da informação e comunicação - EPROJ"/>
        <s v="Renovação da frota e equipamentos - SSP"/>
        <s v="Pavimentação da SC-390, trecho Anita Garibaldi - Celso Ramos"/>
        <s v="Reabilitação/aumento de capacidade da SC-486, trecho BR-101 - Brusque"/>
        <s v="Fiscalização e regulação de recursos hídricos - ARESC"/>
        <s v="Saúde e segurança no contexto ocupacional - DETRAN"/>
        <s v="Manut e desenvolvimento de tecnologias aplicadas ao controle externo/núcleo de inteligência - MPC"/>
        <s v="Reserva de contingência"/>
        <s v="Encargos com inativos - SES - Fundo Financeiro"/>
        <s v="Fundo garantidor - IPREV"/>
        <s v="Realização de intercâmbio e relações com o mercado nacional e internacional"/>
        <s v="Aquisição/construção do edifício das Promotorias de Justiça de Camboriú"/>
        <s v="Construção do Fórum da comarca de Navegantes - FRJ"/>
        <s v="Construção do Fórum da comarca de Rio do Sul - FRJ"/>
        <s v="Construção do Fórum da comarca de São João Batista - FRJ"/>
        <s v="Reforma do Fórum da comarca de São Joaquim - FRJ"/>
        <s v="Aquisição, construção e reforma de bens imóveis - UDESC/Lages - CAV"/>
        <s v="Reabilitação/aum capac da SC-120, trecho Lebón Régis - Curitibanos - BR-470"/>
        <s v="Construção, recuperação e reaparelhamento da estrutura esportiva escolar"/>
        <s v="Saúde e segurança no contexto ocupacional - SED"/>
        <s v="Realização de procedimentos contemplados na programação pactuada e integrada - PPI"/>
        <s v="Apoiar eventos q gerem fluxo turist. q divulg. destino SC volt. ao aprimor. do seg. turístico"/>
        <s v="Cooperação com municípios para gestão da educação básica"/>
        <s v="Manutenção e modernização dos serviços de tecnologia da informação e comunicação - DC"/>
        <s v="Incentivo financeiro aos municípios que possuem centros de atenção psicossocial - CAPS"/>
        <s v="Reforma do Fórum da comarca da Capital - Fórum do Norte da Ilha - FRJ"/>
        <s v="Pavimentação de acessos a aeroportos no estado de Santa Catarina"/>
        <s v="Ampliação do presídio de Xanxerê"/>
        <s v="Reforma da Sede Paço da Bocaiúva - MPSC"/>
        <s v="Modernização e integração da tecnologia da informação e comunicação - SSP"/>
        <s v="Expansão da estrutura judiciária - SIDEJUD"/>
        <s v="Gestão de acordos de cooperação e convênios - SSP"/>
        <s v="Gestão de ouvidoria - ARESC"/>
        <s v="Gestão e manutenção dos serviços administrativos gerais do GVG"/>
        <s v="Saúde e segurança no contexto ocupacional - IPREV"/>
        <s v="Manutenção e modernização dos serviços de tecnologia da informação e comunicação - ENA"/>
        <s v="Contratação de consultoria, estudos e projetos - SEA"/>
        <s v="Apoio a projetos e entidades de promoção ao envelhecimento ativo, saudável e sustentável dos idosos"/>
        <s v="Tecnologia da informação e comunicação da atividade policial - PC"/>
        <s v="Manutenção das aeronaves do serviço de atendimento médico de urgência"/>
        <s v="Aquisição de combustíveis e lubrificantes - SIE e PMRv"/>
        <s v="Encargos com estagiários - SDE"/>
        <s v="Encargos com estagiários - FCC"/>
        <s v="Encargos com estagiários - DETRAN"/>
        <s v="Apoio aos atletas catarinenses"/>
        <s v="Saúde e segurança no contexto ocupacional - SAP"/>
        <s v="Construção do Fórum da comarca de Curitibanos - FRJ"/>
        <s v="Reforma do Fórum da comarca de São Lourenço do Oeste - FRJ"/>
        <s v="Construção do Fórum da comarca de Urussanga - FRJ"/>
        <s v="Aquisição, construção e reforma de bens imóveis - UDESC/Balneário Camboriú - CESFI"/>
        <s v="Reforma do Fórum da comarca de Santa Cecília - FRJ"/>
        <s v="Aquisição, construção e reforma de bens imóveis - UDESC/Florianópolis - CEAD"/>
        <s v="Sessões e audiências públicas fora da sede do Poder"/>
        <s v="Conservação, operação e monit da via Expressa Sul e acessos em Florianópolis"/>
        <s v="Infraestrutura rural - SAR"/>
        <s v="Manutenção dos serviços de tecnologia da informação FMPIO-SEA"/>
        <s v="Modernização dos serviços de tecnologia da informação - FMPIO - SEA"/>
        <s v="Manutenção e modernização dos serviços de tecnologia da informação e comunicação - FESPORTE"/>
        <s v="Administração e manutenção dos serviços administrativos gerais - SDS"/>
        <s v="Adm e manutenção dos serviços do Centro de Serviços Compartilhados do Centro Administrativo - SEA"/>
        <s v="Gestão do Plano Santa Catarina Saúde - SC Saúde - FPS - SEA"/>
        <s v="Capacitação profissional dos agentes públicos - ARESC"/>
        <s v="Encargos com estagiários - CGE"/>
        <s v="Encargos com estagiários - CC"/>
        <s v="Reforma do Fórum da comarca de Brusque - FRJ"/>
        <s v="Construção do Fórum da comarca de Araquari - FRJ"/>
        <s v="Reforma do Fórum da comarca de Criciúma - FRJ"/>
        <s v="Aquisição, construção e reforma de bens imóveis - UDESC/Chapecó - CEO"/>
        <s v="Ampliação e readequação do hospital Hans Dieter Schmidt - Joinville"/>
        <s v="Reabilitação/aumento de capacidade da SC-407, trecho Biguaçu - Antônio Carlos"/>
        <s v="Aquisição de veículos para a Secretaria de Estado da Saúde"/>
        <s v="Manutenção preventiva dos sinais náuticos"/>
        <s v="Pensão - MILITARES - Fundo Financeiro"/>
        <s v="Programa de autonomia de gestão escolar"/>
        <s v="Conceder bolsas para o incentivo à formação de pesquisadores na área da educação"/>
        <s v="Fiscalização e regulação de gás natural canalizado - ARESC"/>
        <s v="Encargos com estagiários - SSP"/>
        <s v="Campanhas de caráter social, informativo e institucional - FPS - SEA"/>
        <s v="Aquisição, construção e reforma de bens imóveis - UDESC/Florianópolis - CEART"/>
        <s v="Ampliação hospital Regional do Oeste - Chapecó"/>
        <s v="Editais culturais de fomento"/>
        <s v="Sentenças judiciais - IPREV"/>
        <s v="Contagens e estudos de tráfego, levantamentos e estudos para gerência de pavimentos"/>
        <s v="Coordenar, articular e promover relações internacionais - SAI"/>
        <s v="Administração e manutenção dos serviços administrativos gerais - PGE"/>
        <s v="Realização dos serviços de telemedicina"/>
        <s v="Pagamento de sentenças de pequeno valor - PGE - Educação"/>
        <s v="Fornecimento de transporte aéreo às autoridades públicas - CC"/>
        <s v="Saúde e segurança no contexto ocupacional - SIE"/>
        <s v="Manutenção das atividades do conselho estadual de saúde"/>
        <s v="Fomentar projetos e pesquisas nas áreas de desenvolvimento sustentável"/>
        <s v="Encargos com Residência Jurídica - PGE"/>
        <s v="Encargos com estagiários - SAP"/>
        <s v="Construção do edifício das Promotorias de Justiça de Joinville"/>
        <s v="Projetos de engenharia rodoviária - BID-VI"/>
        <s v="Aquisição, construção ou ampliação de espaços físicos do Ministério Público"/>
        <s v="Construção e ampliação de instalações físicas - PM"/>
        <s v="Saúde e segurança no contexto ocupacional - IMA"/>
        <s v="Capacitação profissional dos agentes públicos - SEA"/>
        <s v="Implantação de infraestrutura turística no Estado"/>
        <s v="Educação básica e profissionalizante para os apenados no sistema prisional da SAP"/>
        <s v="Apoio à aquisição, constr, ampl ou reforma de patrimônio público - FUNDOSOCIAL"/>
        <s v="Gestão do Hospital Militar Estadual - PM"/>
        <s v="Participação no capital social - IAZPE"/>
        <s v="Apoio financeiro aos conselhos comunitários - FUNDOSOCIAL"/>
        <s v="Benefício de gestação múltipla - Lei Estadual nº 15.978/2013"/>
        <s v="Apoio às ações na área do esporte - FUNDOSOCIAL"/>
        <s v="Reforma do Fórum da comarca de Ponte Serrada - FRJ"/>
        <s v="Construção, ampliação e reforma da área física do campus da FCEE"/>
        <s v="Manutenção predial - SIDEJUD"/>
        <s v="Sistema gestão e certificação veicular"/>
        <s v="Pensões - MPSC - Fundo Financeiro"/>
        <s v="Formação continuada dos agentes de esporte e lazer"/>
        <s v="Reforma do Fórum da comarca de Mondaí - FRJ"/>
        <s v="Ampliação e reforma de imóveis - FUNPAT - SEA"/>
        <s v="Reabilitação do trecho Mirim Doce - BR-470"/>
        <s v="Construção do Fórum da comarca de Presidente Getúlio - FRJ"/>
        <s v="Obras hidráulicas para controle de vazão de rios e lagoas"/>
        <s v="Gestão de Sistemas Administrativos - SIDEJUD"/>
        <s v="Capacitação profissional dos agentes públicos - CIDASC"/>
        <s v="Profissionalização e reintegração social do apenado da região do planalto serrano"/>
        <s v="Apoio a política de trabalho e renda - SDE"/>
        <s v="Pensões - TJ - Fundo Financeiro"/>
        <s v="Pensão a ex-servidor não estável"/>
        <s v="Incentivo financeiro estadual para o coofinanciamento da atenção primária"/>
        <s v="Gestão de Gabinete ALESC - 0033"/>
        <s v="Encargos com estagiários - FESPORTE"/>
        <s v="Reforma do Fórum da comarca de Lauro Müller - FRJ"/>
        <s v="Reforma do Fórum da comarca de Seara - FRJ"/>
        <s v="Administração e manutenção dos serviços administrativos gerais - SAP"/>
        <s v="Participação no capital social - CIDASC"/>
        <s v="Encargos com inativos - PGTC - Fundo Financeiro"/>
        <s v="Apoiar projetos e programas voltados a empresa de base tecnológica"/>
        <s v="Construção do Fórum da comarca de Sombrio - FRJ"/>
        <s v="Elaboração de estudos e planos para o sistema aquaviário estadual"/>
        <s v="Ampliação do Fórum da comarca de Palmitos - FRJ"/>
        <s v="Serviços financeiros e encargos - SIDEJUD"/>
        <s v="Capacitação profissional dos agentes públicos - EPROJ"/>
        <s v="Modernização, integração e manutenção da tecnologia da informação e comunicação DETRAN"/>
        <s v="Apoio a entidades e eventos esportivos"/>
        <s v="Participação no capital social - CELESC Geração"/>
        <s v="Capacitação profissional dos agentes públicos - FAPESC"/>
        <s v="Aquisição, construção e reforma de bens imóveis - UDESC/Florianópolis - Administração"/>
        <s v="Realização de obras de manutenção, reforma  nas edificações da SES"/>
        <s v="Revitalização de rodovias - obras e supervisão"/>
        <s v="Ampliação do Fórum da comarca de Criciúma - FRJ"/>
        <s v="Levantamentos, estudos e projetos de obras hidráulicas e civis"/>
        <s v="Educação básica e profissionalizante para os menores em conflito com a Lei do socioeducativo da SAP"/>
        <s v="Pagamentos de despesas judiciais - PGE"/>
        <s v="Comunicação social e relação com a sociedade"/>
        <s v="Encargos com precatórios - EGE"/>
        <s v="Auxílio financeiro a estudantes"/>
        <s v="Incrementar valor do cofinanciamento de acordo com o sistema de acreditação"/>
        <s v="Capacitação profissional dos agentes públicos - CGE"/>
        <s v="Profissionalização e reintegração social do apenado da região oeste"/>
        <s v="Reforma do Fórum da comarca de Lages - FRJ"/>
        <s v="Construção do Fórum da comarca de Modelo - FRJ"/>
        <s v="Construção do Fórum da comarca de Garuva - FRJ"/>
        <s v="Melhorias terminais de integração, medidas moderad tráfego e Museu Transp - SITC Joinville - BNDES"/>
        <s v="Construção do Fórum da comarca da Imbituba - FRJ"/>
        <s v="Supervisão regional de obras de infraestrutura"/>
        <s v="Promoção e educação trânsito"/>
        <s v="Caparcitação e formação continuada para gestão de escolas públicas"/>
        <s v="Recuperação de floresta nativa - FDR"/>
        <s v="Participação no capital social - EPAGRI"/>
        <s v="Encargos com estagiários - JUCESC"/>
        <s v="Reforma do Fórum da comarca de Laguna - FRJ"/>
        <s v="Ampliação do Fórum da comarca de Taió - FRJ"/>
        <s v="Construção do Fórum da comarca de Campos Novos - FRJ"/>
        <s v="Fiscalização e regulação de energia elétrica - ARESC"/>
        <s v="Fortalecimento dos comitês de gerenciamento de bacias hidrográficas - SDE"/>
        <s v="Apoio financeiro às associações de pais e professores da educação básica"/>
        <s v="Construção do Almoxarifado Central"/>
        <s v="Reforma do Fórum da comarca de Itajaí - Sede - FRJ"/>
        <s v="Provisão para emendas parlamentares"/>
        <s v="Implantar telecentros de inclusão digital do Programa Beija Flor - SAR"/>
        <s v="Capacitação profissional dos agentes públicos - SAP"/>
        <s v="Sistema de outorga de direito de uso e cobrança de recursos hídricos - SDE"/>
        <s v="Pensão a ex-servidor que não contribui para a previdência/IPREV"/>
        <s v="Elaboração de planos, estudos e projetos p/ sistemas intermodais de transporte, logística e mobilid"/>
        <s v="Pensões - TCE - Fundo Financeiro"/>
        <s v="Pensões extra judiciais e servidores municipais - Fundo Financeiro"/>
        <s v="Programa para a redução das desigualdade sociais - SDE"/>
        <s v="Encargos com estagiários - SEF"/>
        <s v="Implantação e/ou reforma de ferrovias e ramais ferroviários"/>
        <s v="Equipar as unidades da Secretaria de Estado da Saúde"/>
        <s v="Construção dos Centros de Atendimento aos Turistas - CATS"/>
        <s v="Equipar o hospital Regional do Oeste - Chapecó"/>
        <s v="Saúde e segurança no contexto ocupacional - SAR"/>
        <s v="Modernização da estrutura de ensino a distância"/>
        <s v="Encargos com estagiários - ARESC"/>
        <s v="Governança e inovação na gestão pública de SC"/>
        <s v="Reforma do Fórum da comarca de Urubici - FRJ"/>
        <s v="Aquisição, construção e reforma de bens imóveis - UDESC/Laguna - CERES"/>
        <s v="Apoio a projetos de desenvolvimento rural e pesqueiro - SAR"/>
        <s v="Encargos com estagiários - SED"/>
        <s v="Construção do presídio regional de Araranguá"/>
        <s v="Construção/supervisão de pontes ou viadutos, inclusive seus acessos"/>
        <s v="Adequação e melhoria da infraestrutura aquaviária dos portos e hidrovias - SIE"/>
        <s v="Saúde e segurança no contexto ocupacional - CGE"/>
        <s v="Atenção às pessoas egressas do sistema prisional - SAP"/>
        <s v="Participação no capital social - CASAN"/>
        <s v="Pagamento de sentenças de pequeno valor - PGE - Saúde"/>
        <s v="Equipamentos e materiais para atividade-fim da Polícia Civil"/>
        <s v="Pagamento de pensão especial aos excepcionais"/>
        <s v="Reforma do complexo do Tribunal de Justiça - FRJ"/>
        <s v="Ampliação do Fórum da comarca de Santa Rosa do Sul - FRJ"/>
        <s v="Aquisição de bens móveis para serviços administrativos - FMPIO - SEA"/>
        <s v="Promoção e preservação da saúde dos colaboradores - TJ"/>
        <s v="Participação no capital social - HIDROCALDAS"/>
        <s v="Participação no capital social - BRDE"/>
        <s v="Administração e manutenção dos serviços administrativos gerais - TJD"/>
        <s v="Gestão e capacitação dos serviços e projetos do Fundo Garantidor - IPREV"/>
        <s v="Construção do Fórum da comarca de Rio Negrinho - FRJ"/>
        <s v="Ampliação do Fórum da comarca de Porto União - FRJ"/>
        <s v="Reforma do Fórum da comarca de Lebon Régis - FRJ"/>
        <s v="Aquisição, construção e reforma de bens imóveis - UDESC/Florianópolis - FAED"/>
        <s v="Elaboração de estudos e planos para o sistema aeroviário estadual"/>
        <s v="Ampliação da penitenciária de Curitibanos I"/>
        <s v="Pagamento de sentenças de pequeno valor - PGE"/>
        <s v="Ampliação e manutenção dos programas preventivos e educativos - BM"/>
        <s v="Encargos com inativos - TCE - Fundo Financeiro"/>
        <s v="Ampliação do Fórum da comarca de Anchieta - FRJ"/>
        <s v="Reforma do Fórum da comarca de Itapoá - FRJ"/>
        <s v="Construção do Instituto de Cardiologia na região da Grande Florianópolis"/>
        <s v="Manutenção do incentivo da política de atenção hospitalar"/>
        <s v="Promoção de eventos relacionados ao meio ambiente - IMA"/>
        <s v="Apoio financeiro às ações de incentivo à atividade cultural - FUNDOSOCIAL"/>
        <s v="Ações educativas no arquivo público para alunos do ensino superior"/>
        <s v="Capacitação profissional dos agentes públicos - JUCESC"/>
        <s v="Pensão às viúvas de ex-governadores"/>
        <s v="Aquisição, construção e reforma de bens imóveis - UDESC/Florianópolis - CEFID"/>
        <s v="Reforma do Fórum da comarca de Ibirama - FRJ"/>
        <s v="Aquisição, construção e reforma de bens imóveis - UDESC/Ibirama - CEAVI"/>
        <s v="Adquirir equipamentos e mobiliário para as unidades administrativas da SES"/>
        <s v="Auxílio reclusão - Poder Executivo - Fundo Financeiro"/>
        <s v="Polícia Ostensiva Aérea - PM"/>
        <s v="Construção de unidade prisional para a Grande Florianópolis"/>
        <s v="Aquisição construção e reforma de bens imóveis - UDESC/Pinhalzinho-CEO"/>
        <s v="Saúde e segurança no contexto ocupacional - ENA"/>
        <s v="Manter e modernizar os serviços de TI e comunicação com RCT na educação"/>
        <s v="Ampliação do hospital e maternidade Teresa Ramos - Lages"/>
        <s v="Capacitação profissional dos agentes públicos - CC"/>
        <s v="Saúde e segurança no contexto ocupacional - CC"/>
        <s v="Prestação de Assistência Judiciária Gratuita - FRJ"/>
        <s v="Capacitação profissional dos agentes públicos - MPC"/>
        <s v="Pavimentação da SC-370, trecho Urubici - Serra do Corvo Branco - Grão Pará"/>
        <s v="Reabilitação da SC-114, trecho Otacílio Costa - entroncamento BR-282 (p/ Lages)"/>
        <s v="Contratação de consultoria, estudos e projetos para prevenção e preparação aos desastres"/>
        <s v="Administração extraquadro e serviços terceirizados - SIDEJUD"/>
        <s v="Realização de convênios para ações de baixa complexidade"/>
        <s v="Construção do Fórum da comarca da Capital - Fórum do Norte da Ilha - FRJ"/>
        <s v="Reforma do Fórum da comarca de Caçador - FRJ"/>
        <s v="Fomentar pesquisa em saúde"/>
        <s v="Manutenção e modernização dos serviços de tecnologia da informação e comunicação - IMA"/>
        <s v="Encargos com inativos - ARESC - Fundo Financeiro"/>
        <s v="Administração e manutenção dos serviços administrativos gerais - CED"/>
        <s v="Construção do semiaberto em Tubarão"/>
        <s v="Reforma do Fórum da comarca de Campos Novos - FRJ"/>
        <s v="Aquisição de bens móveis para serviços administrativos FUNPAT - SEA"/>
        <s v="Auxílio funeral - IPREV - EGE"/>
        <s v="Construção de ciclovias, ciclofaixas, acostamentos, passeios e calçadas ao longo de rodovias"/>
        <s v="Construção do presídio de Biguaçú"/>
        <s v="Manutenção e modernização dos serviços de tecnologia da informação e comunicação - SDE"/>
        <s v="Levantamentos, estudos e projetos diversos"/>
        <s v="Reforma do Fórum da comarca de Blumenau - Sede - FRJ"/>
        <s v="Construção e adequação de postos da Polícia Militar Rodoviária"/>
        <s v="Construção, reforma e ampliação de unidades do sistema prisional e socioeducativo"/>
        <s v="Pensão a membros de congregação religiosa (salário mínimo)"/>
        <s v="Saúde e segurança no contexto ocupacional - SEF"/>
        <s v="Reforma do Fórum da comarca de Campo Erê - FRJ"/>
        <s v="Encargos com inativos - ENA - Fundo Financeiro"/>
        <s v="Implantação de novo acesso ao ferry boat e ramal rodoferroviário ao Porto São Francisco do Sul"/>
        <s v="Capacitação profissional dos agentes públicos - SUDERF"/>
        <s v="Construção, reforma ou melhoramentos em centros de eventos - FUNDOSOCIAL"/>
        <s v="Construção do Fórum da comarca de Rio do Oeste - FRJ"/>
        <s v="Operação ETE/ETA - regulamentação ambiental"/>
        <s v="Encargos Judiciais - Requisição de Pequeno Valor"/>
        <s v="Construção e aquisição de bens imóveis - FUNPAT - SEA"/>
        <s v="Reforma do Fórum da comarca de Ituporanga - FRJ"/>
        <s v="Ampliação do Fórum da comarca de Ponte Serrada - FRJ"/>
        <s v="Concessão de subvenção aos juros de financiamentos para investimentos nas propriedades rurais - FDR"/>
        <s v="Encargos com estagiários - PC"/>
        <s v="Construção do semiaberto em Joinville"/>
        <s v="Participação no capital social - BADESC"/>
        <s v="Fortalecimento das residências"/>
        <s v="Encargos com estagiários - FCEE"/>
        <s v="Reforma do Fórum da comarca de Balneário Camboriú - Sede - FRJ"/>
        <s v="Campanhas de caráter educacional, informativo e institucional - SED"/>
        <s v="Reforma do Fórum da comarca de Balneário Camboriú - Fórum de Família - FRJ"/>
        <s v="Reforma do Fórum da comarca da Capital - Sede - FRJ"/>
        <s v="Tratamento de pontos críticos e passivos ambientais nas rodovias"/>
      </sharedItems>
    </cacheField>
    <cacheField name="CDSUBACAOCC" numFmtId="0" sqlType="1">
      <sharedItems count="1003">
        <s v="014471"/>
        <s v="005693"/>
        <s v="015003"/>
        <s v="001546"/>
        <s v="014894"/>
        <s v="014801"/>
        <s v="014708"/>
        <s v="005852"/>
        <s v="012972"/>
        <s v="011293"/>
        <s v="013252"/>
        <s v="005697"/>
        <s v="014980"/>
        <s v="014044"/>
        <s v="006766"/>
        <s v="014935"/>
        <s v="014946"/>
        <s v="012757"/>
        <s v="014842"/>
        <s v="014974"/>
        <s v="011775"/>
        <s v="014767"/>
        <s v="007277"/>
        <s v="010154"/>
        <s v="003596"/>
        <s v="014941"/>
        <s v="002216"/>
        <s v="011038"/>
        <s v="010117"/>
        <s v="013138"/>
        <s v="014819"/>
        <s v="014282"/>
        <s v="001858"/>
        <s v="001144"/>
        <s v="006520"/>
        <s v="011562"/>
        <s v="014273"/>
        <s v="014855"/>
        <s v="003698"/>
        <s v="010258"/>
        <s v="001369"/>
        <s v="001882"/>
        <s v="014237"/>
        <s v="011397"/>
        <s v="012978"/>
        <s v="006777"/>
        <s v="008662"/>
        <s v="000959"/>
        <s v="000919"/>
        <s v="001138"/>
        <s v="000884"/>
        <s v="003133"/>
        <s v="001018"/>
        <s v="011134"/>
        <s v="014911"/>
        <s v="000078"/>
        <s v="011449"/>
        <s v="011441"/>
        <s v="014251"/>
        <s v="014690"/>
        <s v="011328"/>
        <s v="005253"/>
        <s v="011135"/>
        <s v="008661"/>
        <s v="004387"/>
        <s v="014811"/>
        <s v="009356"/>
        <s v="010926"/>
        <s v="009358"/>
        <s v="000669"/>
        <s v="014814"/>
        <s v="007856"/>
        <s v="014061"/>
        <s v="002700"/>
        <s v="013006"/>
        <s v="000890"/>
        <s v="001786"/>
        <s v="000934"/>
        <s v="014955"/>
        <s v="014897"/>
        <s v="001008"/>
        <s v="001538"/>
        <s v="002026"/>
        <s v="014722"/>
        <s v="010206"/>
        <s v="003201"/>
        <s v="004216"/>
        <s v="013184"/>
        <s v="011816"/>
        <s v="014872"/>
        <s v="005599"/>
        <s v="014270"/>
        <s v="014997"/>
        <s v="014679"/>
        <s v="004840"/>
        <s v="000134"/>
        <s v="006237"/>
        <s v="010987"/>
        <s v="015002"/>
        <s v="014241"/>
        <s v="011668"/>
        <s v="012434"/>
        <s v="003920"/>
        <s v="014979"/>
        <s v="002117"/>
        <s v="001869"/>
        <s v="002625"/>
        <s v="014040"/>
        <s v="004072"/>
        <s v="013118"/>
        <s v="008419"/>
        <s v="012477"/>
        <s v="006291"/>
        <s v="014230"/>
        <s v="003562"/>
        <s v="014431"/>
        <s v="014706"/>
        <s v="014709"/>
        <s v="014721"/>
        <s v="014975"/>
        <s v="014968"/>
        <s v="014973"/>
        <s v="006763"/>
        <s v="014994"/>
        <s v="006666"/>
        <s v="001714"/>
        <s v="002967"/>
        <s v="014121"/>
        <s v="014674"/>
        <s v="014841"/>
        <s v="005582"/>
        <s v="015000"/>
        <s v="014982"/>
        <s v="014831"/>
        <s v="001001"/>
        <s v="001800"/>
        <s v="000069"/>
        <s v="014785"/>
        <s v="014707"/>
        <s v="006488"/>
        <s v="006499"/>
        <s v="014956"/>
        <s v="002418"/>
        <s v="002069"/>
        <s v="006765"/>
        <s v="012522"/>
        <s v="014157"/>
        <s v="014852"/>
        <s v="015004"/>
        <s v="014051"/>
        <s v="003451"/>
        <s v="001057"/>
        <s v="012512"/>
        <s v="014742"/>
        <s v="014081"/>
        <s v="014682"/>
        <s v="011480"/>
        <s v="011729"/>
        <s v="012606"/>
        <s v="011492"/>
        <s v="014279"/>
        <s v="002301"/>
        <s v="014445"/>
        <s v="014458"/>
        <s v="014300"/>
        <s v="013115"/>
        <s v="013253"/>
        <s v="014446"/>
        <s v="014206"/>
        <s v="013010"/>
        <s v="011834"/>
        <s v="014940"/>
        <s v="011567"/>
        <s v="013002"/>
        <s v="011205"/>
        <s v="002555"/>
        <s v="000183"/>
        <s v="009459"/>
        <s v="014263"/>
        <s v="014506"/>
        <s v="014774"/>
        <s v="014978"/>
        <s v="014104"/>
        <s v="014678"/>
        <s v="014856"/>
        <s v="004650"/>
        <s v="014232"/>
        <s v="014971"/>
        <s v="014976"/>
        <s v="014036"/>
        <s v="006614"/>
        <s v="014692"/>
        <s v="012482"/>
        <s v="008575"/>
        <s v="014988"/>
        <s v="014990"/>
        <s v="011751"/>
        <s v="011345"/>
        <s v="014087"/>
        <s v="011481"/>
        <s v="013017"/>
        <s v="012930"/>
        <s v="014780"/>
        <s v="003626"/>
        <s v="002264"/>
        <s v="014039"/>
        <s v="008100"/>
        <s v="004771"/>
        <s v="011932"/>
        <s v="003781"/>
        <s v="014713"/>
        <s v="006605"/>
        <s v="000893"/>
        <s v="012655"/>
        <s v="014685"/>
        <s v="014701"/>
        <s v="001172"/>
        <s v="013009"/>
        <s v="013131"/>
        <s v="014824"/>
        <s v="014228"/>
        <s v="014200"/>
        <s v="009663"/>
        <s v="006750"/>
        <s v="001635"/>
        <s v="008664"/>
        <s v="014109"/>
        <s v="011053"/>
        <s v="008474"/>
        <s v="014989"/>
        <s v="014995"/>
        <s v="011454"/>
        <s v="004730"/>
        <s v="014272"/>
        <s v="011201"/>
        <s v="005234"/>
        <s v="002899"/>
        <s v="011200"/>
        <s v="006780"/>
        <s v="014695"/>
        <s v="004975"/>
        <s v="011469"/>
        <s v="001217"/>
        <s v="010209"/>
        <s v="015001"/>
        <s v="001142"/>
        <s v="011714"/>
        <s v="006781"/>
        <s v="010180"/>
        <s v="011043"/>
        <s v="014981"/>
        <s v="014762"/>
        <s v="011681"/>
        <s v="014737"/>
        <s v="005200"/>
        <s v="014863"/>
        <s v="014820"/>
        <s v="005310"/>
        <s v="014977"/>
        <s v="001373"/>
        <s v="014972"/>
        <s v="014056"/>
        <s v="014962"/>
        <s v="014642"/>
        <s v="014495"/>
        <s v="012933"/>
        <s v="011640"/>
        <s v="011848"/>
        <s v="014490"/>
        <s v="012926"/>
        <s v="014465"/>
        <s v="014886"/>
        <s v="006685"/>
        <s v="014942"/>
        <s v="014693"/>
        <s v="014034"/>
        <s v="011776"/>
        <s v="003176"/>
        <s v="014859"/>
        <s v="011283"/>
        <s v="013262"/>
        <s v="001124"/>
        <s v="014895"/>
        <s v="014950"/>
        <s v="014828"/>
        <s v="014281"/>
        <s v="012987"/>
        <s v="010584"/>
        <s v="014844"/>
        <s v="011227"/>
        <s v="011047"/>
        <s v="014908"/>
        <s v="001155"/>
        <s v="014085"/>
        <s v="011126"/>
        <s v="014103"/>
        <s v="014752"/>
        <s v="006359"/>
        <s v="008094"/>
        <s v="011107"/>
        <s v="012976"/>
        <s v="011361"/>
        <s v="011490"/>
        <s v="003320"/>
        <s v="010033"/>
        <s v="000570"/>
        <s v="014795"/>
        <s v="011468"/>
        <s v="012511"/>
        <s v="002206"/>
        <s v="014021"/>
        <s v="014934"/>
        <s v="006503"/>
        <s v="011654"/>
        <s v="014449"/>
        <s v="012516"/>
        <s v="014274"/>
        <s v="014275"/>
        <s v="007133"/>
        <s v="014984"/>
        <s v="011110"/>
        <s v="008083"/>
        <s v="014033"/>
        <s v="011478"/>
        <s v="000639"/>
        <s v="012882"/>
        <s v="011489"/>
        <s v="014668"/>
        <s v="014697"/>
        <s v="005030"/>
        <s v="014915"/>
        <s v="014900"/>
        <s v="003609"/>
        <s v="015006"/>
        <s v="011286"/>
        <s v="014992"/>
        <s v="001021"/>
        <s v="014120"/>
        <s v="004617"/>
        <s v="012924"/>
        <s v="014083"/>
        <s v="011336"/>
        <s v="014518"/>
        <s v="014879"/>
        <s v="014162"/>
        <s v="014654"/>
        <s v="014747"/>
        <s v="014278"/>
        <s v="014523"/>
        <s v="012587"/>
        <s v="014105"/>
        <s v="013000"/>
        <s v="014496"/>
        <s v="014440"/>
        <s v="014076"/>
        <s v="014949"/>
        <s v="011557"/>
        <s v="011296"/>
        <s v="014019"/>
        <s v="011793"/>
        <s v="013128"/>
        <s v="014799"/>
        <s v="014914"/>
        <s v="014671"/>
        <s v="012759"/>
        <s v="010905"/>
        <s v="014681"/>
        <s v="014796"/>
        <s v="011094"/>
        <s v="014450"/>
        <s v="014101"/>
        <s v="014716"/>
        <s v="011692"/>
        <s v="011335"/>
        <s v="011774"/>
        <s v="003526"/>
        <s v="011918"/>
        <s v="009350"/>
        <s v="009380"/>
        <s v="001100"/>
        <s v="014953"/>
        <s v="013266"/>
        <s v="012984"/>
        <s v="014089"/>
        <s v="013021"/>
        <s v="011097"/>
        <s v="011438"/>
        <s v="014689"/>
        <s v="014239"/>
        <s v="014987"/>
        <s v="006786"/>
        <s v="014967"/>
        <s v="014783"/>
        <s v="000686"/>
        <s v="014869"/>
        <s v="014179"/>
        <s v="012487"/>
        <s v="014996"/>
        <s v="006518"/>
        <s v="002567"/>
        <s v="014920"/>
        <s v="003913"/>
        <s v="014947"/>
        <s v="014958"/>
        <s v="014700"/>
        <s v="014453"/>
        <s v="014519"/>
        <s v="003711"/>
        <s v="003715"/>
        <s v="011409"/>
        <s v="005311"/>
        <s v="014789"/>
        <s v="009419"/>
        <s v="011394"/>
        <s v="010904"/>
        <s v="013148"/>
        <s v="014930"/>
        <s v="009488"/>
        <s v="014532"/>
        <s v="014773"/>
        <s v="014910"/>
        <s v="012969"/>
        <s v="011042"/>
        <s v="011657"/>
        <s v="014818"/>
        <s v="014037"/>
        <s v="014698"/>
        <s v="003635"/>
        <s v="000991"/>
        <s v="009345"/>
        <s v="009349"/>
        <s v="014899"/>
        <s v="014042"/>
        <s v="014901"/>
        <s v="011910"/>
        <s v="003368"/>
        <s v="014514"/>
        <s v="013087"/>
        <s v="011495"/>
        <s v="014775"/>
        <s v="010532"/>
        <s v="014711"/>
        <s v="014761"/>
        <s v="012970"/>
        <s v="012749"/>
        <s v="001054"/>
        <s v="014437"/>
        <s v="014524"/>
        <s v="014778"/>
        <s v="012912"/>
        <s v="014213"/>
        <s v="014436"/>
        <s v="012586"/>
        <s v="013013"/>
        <s v="005246"/>
        <s v="014986"/>
        <s v="005429"/>
        <s v="004944"/>
        <s v="001128"/>
        <s v="014677"/>
        <s v="011118"/>
        <s v="011095"/>
        <s v="006753"/>
        <s v="014770"/>
        <s v="000860"/>
        <s v="010748"/>
        <s v="014297"/>
        <s v="011814"/>
        <s v="014808"/>
        <s v="004423"/>
        <s v="009342"/>
        <s v="014122"/>
        <s v="014864"/>
        <s v="001059"/>
        <s v="000878"/>
        <s v="014998"/>
        <s v="013212"/>
        <s v="005004"/>
        <s v="001051"/>
        <s v="011625"/>
        <s v="014943"/>
        <s v="012002"/>
        <s v="014759"/>
        <s v="014776"/>
        <s v="012019"/>
        <s v="014847"/>
        <s v="014957"/>
        <s v="014670"/>
        <s v="014688"/>
        <s v="011710"/>
        <s v="014691"/>
        <s v="009785"/>
        <s v="013511"/>
        <s v="001126"/>
        <s v="009343"/>
        <s v="006302"/>
        <s v="008470"/>
        <s v="009462"/>
        <s v="014675"/>
        <s v="015005"/>
        <s v="013264"/>
        <s v="014100"/>
        <s v="011308"/>
        <s v="014849"/>
        <s v="012915"/>
        <s v="013125"/>
        <s v="002240"/>
        <s v="014951"/>
        <s v="014823"/>
        <s v="013270"/>
        <s v="004087"/>
        <s v="014227"/>
        <s v="010919"/>
        <s v="009360"/>
        <s v="014812"/>
        <s v="015008"/>
        <s v="014867"/>
        <s v="011669"/>
        <s v="014029"/>
        <s v="014970"/>
        <s v="001055"/>
        <s v="012588"/>
        <s v="014454"/>
        <s v="014294"/>
        <s v="014158"/>
        <s v="014794"/>
        <s v="000458"/>
        <s v="014298"/>
        <s v="014486"/>
        <s v="014472"/>
        <s v="014945"/>
        <s v="012965"/>
        <s v="002847"/>
        <s v="011437"/>
        <s v="014714"/>
        <s v="014753"/>
        <s v="014797"/>
        <s v="014843"/>
        <s v="013102"/>
        <s v="003538"/>
        <s v="011326"/>
        <s v="011285"/>
        <s v="014718"/>
        <s v="014107"/>
        <s v="014093"/>
        <s v="014271"/>
        <s v="011319"/>
        <s v="014094"/>
        <s v="010907"/>
        <s v="014772"/>
        <s v="012758"/>
        <s v="013199"/>
        <s v="001045"/>
        <s v="001010"/>
        <s v="011477"/>
        <s v="011708"/>
        <s v="014669"/>
        <s v="014991"/>
        <s v="014850"/>
        <s v="014825"/>
        <s v="014924"/>
        <s v="014710"/>
        <s v="001053"/>
        <s v="006679"/>
        <s v="014222"/>
        <s v="011839"/>
        <s v="014485"/>
        <s v="014513"/>
        <s v="014511"/>
        <s v="014749"/>
        <s v="012658"/>
        <s v="014948"/>
        <s v="014264"/>
        <s v="014444"/>
        <s v="014750"/>
        <s v="011906"/>
        <s v="014916"/>
        <s v="014902"/>
        <s v="012453"/>
        <s v="011435"/>
        <s v="014893"/>
        <s v="002297"/>
        <s v="012517"/>
        <s v="011121"/>
        <s v="013221"/>
        <s v="014240"/>
        <s v="014432"/>
        <s v="000978"/>
        <s v="009662"/>
        <s v="014739"/>
        <s v="014848"/>
        <s v="005326"/>
        <s v="011604"/>
        <s v="002023"/>
        <s v="011357"/>
        <s v="014118"/>
        <s v="004717"/>
        <s v="014966"/>
        <s v="015007"/>
        <s v="008088"/>
        <s v="015009"/>
        <s v="011282"/>
        <s v="014854"/>
        <s v="008003"/>
        <s v="012716"/>
        <s v="011633"/>
        <s v="012464"/>
        <s v="014442"/>
        <s v="014290"/>
        <s v="014649"/>
        <s v="014474"/>
        <s v="012959"/>
        <s v="014319"/>
        <s v="010921"/>
        <s v="014483"/>
        <s v="011453"/>
        <s v="011332"/>
        <s v="002702"/>
        <s v="011120"/>
        <s v="012496"/>
        <s v="014443"/>
        <s v="009348"/>
        <s v="001157"/>
        <s v="014861"/>
        <s v="014912"/>
        <s v="014048"/>
        <s v="005980"/>
        <s v="011493"/>
        <s v="014993"/>
        <s v="014969"/>
        <s v="014699"/>
        <s v="014851"/>
        <s v="014904"/>
        <s v="014919"/>
        <s v="014079"/>
        <s v="005317"/>
        <s v="011727"/>
        <s v="014217"/>
        <s v="014221"/>
        <s v="005318"/>
        <s v="012576"/>
        <s v="014456"/>
        <s v="011054"/>
        <s v="014477"/>
        <s v="014928"/>
        <s v="014667"/>
        <s v="014703"/>
        <s v="011324"/>
        <s v="003297"/>
        <s v="014086"/>
        <s v="008577"/>
        <s v="010674"/>
        <s v="012975"/>
        <s v="014805"/>
        <s v="009344"/>
        <s v="014983"/>
        <s v="014283"/>
        <s v="012660"/>
        <s v="011846"/>
        <s v="014954"/>
        <s v="013165"/>
        <s v="012842"/>
        <s v="012843"/>
        <s v="014313"/>
        <s v="012717"/>
        <s v="014448"/>
        <s v="009279"/>
        <s v="014771"/>
        <s v="014860"/>
        <s v="011045"/>
        <s v="014787"/>
        <s v="014301"/>
        <s v="013044"/>
        <s v="003956"/>
        <s v="011464"/>
        <s v="004783"/>
        <s v="003255"/>
        <s v="014917"/>
        <s v="014763"/>
        <s v="009346"/>
        <s v="001955"/>
        <s v="011385"/>
        <s v="014766"/>
        <s v="004205"/>
        <s v="014965"/>
        <s v="014779"/>
        <s v="008579"/>
        <s v="011730"/>
        <s v="014209"/>
        <s v="014229"/>
        <s v="014510"/>
        <s v="014520"/>
        <s v="011254"/>
        <s v="014095"/>
        <s v="013133"/>
        <s v="011917"/>
        <s v="011044"/>
        <s v="002171"/>
        <s v="014720"/>
        <s v="011568"/>
        <s v="014791"/>
        <s v="014810"/>
        <s v="003096"/>
        <s v="014985"/>
        <s v="001056"/>
        <s v="006640"/>
        <s v="014834"/>
        <s v="012932"/>
        <s v="014277"/>
        <s v="011717"/>
        <s v="011837"/>
        <s v="014903"/>
        <s v="012599"/>
        <s v="014441"/>
        <s v="014492"/>
        <s v="013135"/>
        <s v="014944"/>
        <s v="014712"/>
        <s v="009999"/>
        <s v="009347"/>
        <s v="014788"/>
        <s v="014676"/>
        <s v="014170"/>
        <s v="006604"/>
        <s v="006694"/>
        <s v="010507"/>
        <s v="014224"/>
        <s v="005315"/>
        <s v="014476"/>
        <s v="014868"/>
        <s v="014269"/>
        <s v="011320"/>
        <s v="014673"/>
        <s v="007113"/>
        <s v="014723"/>
        <s v="014090"/>
        <s v="014211"/>
        <s v="014433"/>
        <s v="013387"/>
        <s v="014171"/>
        <s v="012605"/>
        <s v="012656"/>
        <s v="013186"/>
        <s v="013047"/>
        <s v="014889"/>
        <s v="014923"/>
        <s v="014906"/>
        <s v="014751"/>
        <s v="014242"/>
        <s v="013098"/>
        <s v="009375"/>
        <s v="014455"/>
        <s v="005024"/>
        <s v="014959"/>
        <s v="014826"/>
        <s v="014883"/>
        <s v="014933"/>
        <s v="006687"/>
        <s v="012471"/>
        <s v="012920"/>
        <s v="009111"/>
        <s v="014216"/>
        <s v="014837"/>
        <s v="001119"/>
        <s v="014452"/>
        <s v="011367"/>
        <s v="002750"/>
        <s v="014734"/>
        <s v="014909"/>
        <s v="002783"/>
        <s v="002496"/>
        <s v="011569"/>
        <s v="013011"/>
        <s v="014790"/>
        <s v="003613"/>
        <s v="006646"/>
        <s v="010529"/>
        <s v="012917"/>
        <s v="005312"/>
        <s v="012191"/>
        <s v="014468"/>
        <s v="014016"/>
        <s v="014280"/>
        <s v="014793"/>
        <s v="009759"/>
        <s v="014764"/>
        <s v="013045"/>
        <s v="006382"/>
        <s v="011570"/>
        <s v="014836"/>
        <s v="012575"/>
        <s v="014952"/>
        <s v="009967"/>
        <s v="014515"/>
        <s v="014892"/>
        <s v="008008"/>
        <s v="011300"/>
        <s v="014845"/>
        <s v="011051"/>
        <s v="014784"/>
        <s v="011443"/>
        <s v="012985"/>
        <s v="014963"/>
        <s v="010929"/>
        <s v="012718"/>
        <s v="014517"/>
        <s v="011114"/>
        <s v="011799"/>
        <s v="014832"/>
        <s v="002355"/>
        <s v="014696"/>
        <s v="014937"/>
        <s v="011106"/>
        <s v="013177"/>
        <s v="014705"/>
        <s v="011111"/>
        <s v="014865"/>
        <s v="011130"/>
        <s v="012909"/>
        <s v="011655"/>
        <s v="012927"/>
        <s v="014960"/>
        <s v="009661"/>
        <s v="014870"/>
        <s v="012913"/>
        <s v="009259"/>
        <s v="014777"/>
        <s v="012916"/>
        <s v="014781"/>
        <s v="014102"/>
        <s v="012973"/>
        <s v="010906"/>
        <s v="014768"/>
        <s v="009660"/>
        <s v="001039"/>
        <s v="011485"/>
        <s v="014999"/>
        <s v="014898"/>
        <s v="010527"/>
        <s v="012472"/>
        <s v="010927"/>
        <s v="014702"/>
        <s v="014813"/>
        <s v="013001"/>
        <s v="011628"/>
        <s v="012961"/>
        <s v="014645"/>
        <s v="014041"/>
        <s v="014905"/>
        <s v="014830"/>
        <s v="014880"/>
        <s v="003207"/>
        <s v="009637"/>
        <s v="005314"/>
        <s v="013268"/>
        <s v="014292"/>
        <s v="012918"/>
        <s v="014512"/>
        <s v="014938"/>
        <s v="008029"/>
        <s v="014829"/>
        <s v="014252"/>
        <s v="014833"/>
        <s v="014715"/>
        <s v="014792"/>
        <s v="010908"/>
        <s v="012431"/>
        <s v="014665"/>
        <s v="006673"/>
        <s v="014320"/>
        <s v="011634"/>
        <s v="014435"/>
        <s v="014822"/>
        <s v="014074"/>
        <s v="011371"/>
        <s v="010216"/>
        <s v="005202"/>
        <s v="012466"/>
        <s v="012925"/>
        <s v="006684"/>
        <s v="013046"/>
        <s v="007658"/>
        <s v="011507"/>
        <s v="012715"/>
        <s v="006689"/>
        <s v="014203"/>
        <s v="011234"/>
        <s v="012007"/>
        <s v="006500"/>
        <s v="001052"/>
        <s v="014746"/>
        <s v="009659"/>
        <s v="013015"/>
        <s v="014769"/>
        <s v="004133"/>
        <s v="012962"/>
        <s v="014148"/>
        <s v="014694"/>
        <s v="012664"/>
        <s v="014672"/>
        <s v="014853"/>
        <s v="013012"/>
        <s v="014961"/>
        <s v="014212"/>
        <s v="005320"/>
        <s v="011341"/>
        <s v="004824"/>
        <s v="012540"/>
        <s v="014434"/>
        <s v="012639"/>
        <s v="014802"/>
        <s v="015010"/>
        <s v="003218"/>
        <s v="014846"/>
        <s v="013109"/>
        <s v="001058"/>
        <s v="006668"/>
        <s v="011728"/>
        <s v="014735"/>
        <s v="014054"/>
        <s v="014704"/>
        <s v="012623"/>
        <s v="014887"/>
        <s v="014717"/>
        <s v="006657"/>
        <s v="014646"/>
        <s v="014655"/>
        <s v="014835"/>
        <s v="012960"/>
        <s v="014881"/>
        <s v="008036"/>
        <s v="013209"/>
        <s v="009359"/>
        <s v="014207"/>
        <s v="012914"/>
        <s v="003811"/>
        <s v="011325"/>
        <s v="006774"/>
        <s v="011116"/>
        <s v="014866"/>
        <s v="005331"/>
        <s v="001060"/>
        <s v="014838"/>
        <s v="014164"/>
        <s v="012709"/>
        <s v="013269"/>
        <s v="009357"/>
        <s v="013132"/>
        <s v="012724"/>
        <s v="014839"/>
        <s v="014925"/>
        <s v="014765"/>
        <s v="012574"/>
        <s v="003607"/>
        <s v="014929"/>
        <s v="014267"/>
        <s v="012928"/>
        <s v="014296"/>
        <s v="014478"/>
        <s v="014686"/>
        <s v="014124"/>
        <s v="011482"/>
        <s v="012919"/>
        <s v="014077"/>
        <s v="011428"/>
        <s v="005650"/>
        <s v="014807"/>
        <s v="014884"/>
        <s v="014877"/>
        <s v="014653"/>
        <s v="012753"/>
        <s v="003267"/>
        <s v="014748"/>
        <s v="012536"/>
        <s v="005039"/>
        <s v="014516"/>
        <s v="006602"/>
        <s v="014457"/>
        <s v="010924"/>
        <s v="001050"/>
        <s v="014927"/>
        <s v="010410"/>
        <s v="014809"/>
        <s v="014760"/>
        <s v="014913"/>
        <s v="011124"/>
        <s v="006386"/>
        <s v="014888"/>
        <s v="014268"/>
        <s v="012750"/>
        <s v="014223"/>
        <s v="014208"/>
        <s v="011418"/>
        <s v="006524"/>
        <s v="014878"/>
        <s v="003224"/>
        <s v="011426"/>
        <s v="000267"/>
        <s v="006680"/>
        <s v="014231"/>
        <s v="014210"/>
        <s v="010517"/>
        <s v="014459"/>
      </sharedItems>
    </cacheField>
    <cacheField name="CDFUNCAO" numFmtId="0" sqlType="3">
      <sharedItems containsSemiMixedTypes="0" containsString="0" containsNumber="1" containsInteger="1" minValue="1" maxValue="99" count="25">
        <n v="26"/>
        <n v="1"/>
        <n v="16"/>
        <n v="4"/>
        <n v="23"/>
        <n v="12"/>
        <n v="10"/>
        <n v="2"/>
        <n v="3"/>
        <n v="13"/>
        <n v="19"/>
        <n v="6"/>
        <n v="18"/>
        <n v="20"/>
        <n v="9"/>
        <n v="14"/>
        <n v="8"/>
        <n v="27"/>
        <n v="28"/>
        <n v="15"/>
        <n v="25"/>
        <n v="17"/>
        <n v="99"/>
        <n v="7"/>
        <n v="11"/>
      </sharedItems>
    </cacheField>
    <cacheField name="CDSUBFUNCAO" numFmtId="0" sqlType="3">
      <sharedItems containsSemiMixedTypes="0" containsString="0" containsNumber="1" containsInteger="1" minValue="31" maxValue="999"/>
    </cacheField>
    <cacheField name="CDNATUREZADESPESA" numFmtId="0" sqlType="12">
      <sharedItems/>
    </cacheField>
    <cacheField name="NMDESPESA" numFmtId="0" sqlType="12">
      <sharedItems/>
    </cacheField>
    <cacheField name="CDFONTERECURSOCC" numFmtId="0" sqlType="1">
      <sharedItems/>
    </cacheField>
    <cacheField name="NMFONTE" numFmtId="0" sqlType="12">
      <sharedItems/>
    </cacheField>
    <cacheField name="CDUGGESTAODESC" numFmtId="0" sqlType="12">
      <sharedItems containsBlank="1" count="6">
        <m/>
        <s v="040092/04092"/>
        <s v="040093/04093"/>
        <s v="470076/47076"/>
        <s v="410011/00001"/>
        <s v="040091/04091"/>
      </sharedItems>
    </cacheField>
    <cacheField name="CDPROGRAMA" numFmtId="0" sqlType="3">
      <sharedItems containsSemiMixedTypes="0" containsString="0" containsNumber="1" containsInteger="1" minValue="100" maxValue="999"/>
    </cacheField>
    <cacheField name="VLINICIAL" numFmtId="0" sqlType="6">
      <sharedItems containsString="0" containsBlank="1" containsNumber="1" containsInteger="1" minValue="1" maxValue="1152418425"/>
    </cacheField>
    <cacheField name="VLATUAL" numFmtId="0" sqlType="6">
      <sharedItems containsString="0" containsBlank="1" containsNumber="1" minValue="-75096000" maxValue="1152418425"/>
    </cacheField>
    <cacheField name="VLSALDO" numFmtId="0" sqlType="6">
      <sharedItems containsString="0" containsBlank="1" containsNumber="1" minValue="0" maxValue="1152418425"/>
    </cacheField>
    <cacheField name="VLDOTACAOBLOQUEADA" numFmtId="0" sqlType="6">
      <sharedItems containsString="0" containsBlank="1" containsNumber="1" containsInteger="1" minValue="0" maxValue="7020000"/>
    </cacheField>
    <cacheField name="VLBLOQUEADO" numFmtId="0" sqlType="6">
      <sharedItems containsString="0" containsBlank="1" containsNumber="1" minValue="250" maxValue="1540487" count="14">
        <m/>
        <n v="28554.69"/>
        <n v="250"/>
        <n v="6764.31"/>
        <n v="1510782.4"/>
        <n v="135753.4"/>
        <n v="3314.75"/>
        <n v="4275.8999999999996"/>
        <n v="1540487"/>
        <n v="430000"/>
        <n v="642739.57999999996"/>
        <n v="133136.56"/>
        <n v="600"/>
        <n v="330649.55"/>
      </sharedItems>
    </cacheField>
    <cacheField name="VLREMAJENAMENTO" numFmtId="0" sqlType="6">
      <sharedItems containsString="0" containsBlank="1" containsNumber="1" minValue="0" maxValue="4583500" count="19">
        <m/>
        <n v="33500"/>
        <n v="0"/>
        <n v="2025000"/>
        <n v="40962.33"/>
        <n v="150000"/>
        <n v="300000"/>
        <n v="1650000"/>
        <n v="15000"/>
        <n v="2160000"/>
        <n v="500000"/>
        <n v="400000"/>
        <n v="735000"/>
        <n v="1131500"/>
        <n v="200000"/>
        <n v="30000"/>
        <n v="4583500"/>
        <n v="2136500"/>
        <n v="13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28"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n v="800000"/>
    <n v="8000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500000"/>
    <n v="5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n v="600000"/>
    <n v="6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n v="101416500"/>
    <n v="101416500"/>
    <m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n v="60000"/>
    <n v="6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m/>
    <m/>
    <n v="1000000"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n v="721592"/>
    <n v="721592"/>
    <m/>
    <x v="0"/>
    <m/>
    <x v="0"/>
    <x v="2"/>
    <x v="0"/>
    <s v="16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n v="28100"/>
    <n v="28100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m/>
    <n v="69103.850000000006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n v="151026"/>
    <n v="151026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1620"/>
    <n v="36162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n v="392850"/>
    <n v="39285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n v="582420"/>
    <n v="58242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n v="17325"/>
    <n v="17325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n v="31532"/>
    <n v="31532"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m/>
    <m/>
    <n v="64680"/>
    <x v="0"/>
    <m/>
    <x v="0"/>
    <x v="0"/>
    <x v="0"/>
    <s v="9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n v="38000"/>
    <n v="38000"/>
    <m/>
    <x v="0"/>
    <m/>
    <x v="0"/>
    <x v="0"/>
    <x v="0"/>
    <s v="91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n v="144995950"/>
    <n v="144995950"/>
    <m/>
    <x v="0"/>
    <m/>
    <x v="0"/>
    <x v="2"/>
    <x v="2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n v="8361824.7800000003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n v="1151480"/>
    <n v="115148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n v="60000"/>
    <n v="60000"/>
    <m/>
    <x v="0"/>
    <m/>
    <x v="0"/>
    <x v="0"/>
    <x v="0"/>
    <s v="47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n v="81528558"/>
    <n v="81528558"/>
    <m/>
    <x v="0"/>
    <m/>
    <x v="0"/>
    <x v="2"/>
    <x v="0"/>
    <s v="11"/>
    <x v="2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n v="35009"/>
    <n v="35009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m/>
    <n v="1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m/>
    <m/>
    <n v="226355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n v="29644"/>
    <n v="29644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n v="80080"/>
    <n v="8008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n v="6719442"/>
    <n v="671944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n v="71412"/>
    <n v="71412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m/>
    <m/>
    <n v="150000"/>
    <x v="0"/>
    <m/>
    <x v="0"/>
    <x v="0"/>
    <x v="2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m/>
    <m/>
    <n v="50000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n v="10000"/>
    <n v="10000"/>
    <m/>
    <x v="0"/>
    <m/>
    <x v="0"/>
    <x v="2"/>
    <x v="0"/>
    <s v="94"/>
    <x v="2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6026.99"/>
    <x v="0"/>
    <m/>
    <x v="0"/>
    <x v="0"/>
    <x v="0"/>
    <s v="39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m/>
    <m/>
    <n v="33356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n v="5394479"/>
    <n v="5394479"/>
    <m/>
    <x v="0"/>
    <m/>
    <x v="0"/>
    <x v="0"/>
    <x v="0"/>
    <s v="91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n v="41370101"/>
    <n v="41370101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n v="447412"/>
    <n v="447412"/>
    <m/>
    <x v="0"/>
    <m/>
    <x v="0"/>
    <x v="0"/>
    <x v="2"/>
    <s v="39"/>
    <x v="0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n v="60000"/>
    <n v="6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n v="684889"/>
    <n v="684889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3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n v="625644.84"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n v="-58000"/>
    <m/>
    <x v="0"/>
    <m/>
    <x v="0"/>
    <x v="0"/>
    <x v="0"/>
    <s v="3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n v="-14233.92"/>
    <m/>
    <x v="0"/>
    <m/>
    <x v="0"/>
    <x v="0"/>
    <x v="2"/>
    <s v="1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m/>
    <n v="355.59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n v="282578.45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m/>
    <m/>
    <n v="1167535"/>
    <x v="0"/>
    <m/>
    <x v="0"/>
    <x v="0"/>
    <x v="0"/>
    <s v="1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m/>
    <n v="108872.39"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n v="65000"/>
    <m/>
    <x v="0"/>
    <m/>
    <x v="0"/>
    <x v="0"/>
    <x v="0"/>
    <s v="18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m/>
    <n v="3500"/>
    <x v="0"/>
    <m/>
    <x v="0"/>
    <x v="0"/>
    <x v="2"/>
    <s v="3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n v="33070"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n v="117030750.3"/>
    <x v="0"/>
    <m/>
    <x v="0"/>
    <x v="0"/>
    <x v="3"/>
    <s v="41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m/>
    <m/>
    <n v="176706.7"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m/>
    <m/>
    <n v="424757.6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1000"/>
    <m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7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n v="28.29"/>
    <x v="0"/>
    <m/>
    <x v="0"/>
    <x v="0"/>
    <x v="2"/>
    <s v="92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m/>
    <x v="0"/>
    <n v="48830.95"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n v="231866.15"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-3260000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n v="191909.8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n v="2819262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n v="1428562.14"/>
    <x v="0"/>
    <m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n v="1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n v="1144019.8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1095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0"/>
    <n v="0"/>
    <x v="0"/>
    <x v="0"/>
    <x v="0"/>
    <s v="30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m/>
    <m/>
    <n v="1612.9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n v="152180.09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n v="82741.070000000007"/>
    <x v="0"/>
    <m/>
    <x v="1"/>
    <x v="1"/>
    <x v="0"/>
    <s v="9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2622.02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n v="0"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m/>
    <n v="1511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5236.5200000000004"/>
    <m/>
    <x v="0"/>
    <m/>
    <x v="0"/>
    <x v="0"/>
    <x v="0"/>
    <s v="3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n v="-500000"/>
    <m/>
    <x v="0"/>
    <m/>
    <x v="0"/>
    <x v="0"/>
    <x v="3"/>
    <s v="4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n v="9045.8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185.5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0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n v="80000"/>
    <m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-1098.75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-14.28"/>
    <m/>
    <x v="0"/>
    <m/>
    <x v="0"/>
    <x v="0"/>
    <x v="0"/>
    <s v="92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n v="2232.15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n v="93614.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n v="0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n v="417660.64"/>
    <m/>
    <x v="0"/>
    <m/>
    <x v="0"/>
    <x v="0"/>
    <x v="0"/>
    <s v="37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n v="205157.53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5030504.55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m/>
    <n v="3237.42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m/>
    <m/>
    <n v="1981830.32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n v="20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m/>
    <m/>
    <n v="227452.28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m/>
    <x v="0"/>
    <n v="0"/>
    <x v="0"/>
    <x v="2"/>
    <x v="0"/>
    <s v="16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n v="54256.5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n v="3269666.79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n v="386740.57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n v="48196.77"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m/>
    <n v="532.53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-76.4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n v="-57000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m/>
    <n v="0"/>
    <x v="0"/>
    <m/>
    <x v="0"/>
    <x v="0"/>
    <x v="0"/>
    <s v="2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n v="2008.1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n v="0"/>
    <x v="0"/>
    <m/>
    <x v="0"/>
    <x v="0"/>
    <x v="0"/>
    <s v="14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n v="2084747.46"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n v="0"/>
    <x v="0"/>
    <x v="2"/>
    <x v="0"/>
    <s v="12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n v="46723.64"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6967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250"/>
    <m/>
    <x v="0"/>
    <m/>
    <x v="1"/>
    <x v="1"/>
    <x v="0"/>
    <s v="4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n v="341611.58"/>
    <x v="0"/>
    <m/>
    <x v="0"/>
    <x v="0"/>
    <x v="2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-3590.6"/>
    <m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n v="-2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17825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m/>
    <n v="30661.87"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n v="44891.519999999997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m/>
    <m/>
    <n v="7240.78"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n v="162021833.0399999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-34000"/>
    <m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-50000"/>
    <m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n v="0"/>
    <x v="0"/>
    <x v="0"/>
    <x v="3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m/>
    <m/>
    <n v="24710473.899999999"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n v="600468.97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n v="39869.339999999997"/>
    <x v="0"/>
    <m/>
    <x v="0"/>
    <x v="2"/>
    <x v="0"/>
    <s v="1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n v="3500000"/>
    <n v="35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n v="15000"/>
    <n v="15000"/>
    <m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n v="960576"/>
    <n v="960576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n v="2356150"/>
    <n v="235615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m/>
    <m/>
    <n v="40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n v="252501"/>
    <n v="252501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n v="950272"/>
    <n v="950272"/>
    <m/>
    <x v="0"/>
    <m/>
    <x v="0"/>
    <x v="0"/>
    <x v="0"/>
    <s v="36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n v="20000"/>
    <n v="20000"/>
    <m/>
    <x v="0"/>
    <m/>
    <x v="0"/>
    <x v="0"/>
    <x v="2"/>
    <s v="30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m/>
    <m/>
    <n v="300000"/>
    <x v="0"/>
    <m/>
    <x v="0"/>
    <x v="0"/>
    <x v="3"/>
    <s v="4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n v="16000"/>
    <n v="16000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n v="113924"/>
    <n v="113924"/>
    <m/>
    <x v="0"/>
    <m/>
    <x v="0"/>
    <x v="0"/>
    <x v="0"/>
    <s v="4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n v="99091"/>
    <n v="99091"/>
    <m/>
    <x v="0"/>
    <m/>
    <x v="0"/>
    <x v="0"/>
    <x v="0"/>
    <s v="3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n v="32738"/>
    <n v="32738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n v="5000000"/>
    <n v="5000000"/>
    <m/>
    <x v="0"/>
    <m/>
    <x v="0"/>
    <x v="0"/>
    <x v="4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n v="300000"/>
    <n v="300000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n v="657690.54"/>
    <x v="0"/>
    <m/>
    <x v="0"/>
    <x v="2"/>
    <x v="2"/>
    <s v="13"/>
    <x v="2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n v="2000000"/>
    <n v="2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n v="49662"/>
    <n v="4966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n v="14456"/>
    <n v="14456"/>
    <m/>
    <x v="0"/>
    <m/>
    <x v="0"/>
    <x v="2"/>
    <x v="2"/>
    <s v="13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n v="576000"/>
    <n v="576000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m/>
    <m/>
    <n v="6255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5019076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m/>
    <n v="10620777.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n v="30000000"/>
    <n v="300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n v="915143.1"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n v="426013.2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m/>
    <m/>
    <n v="14326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n v="2500000"/>
    <n v="25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m/>
    <m/>
    <n v="187000"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n v="266182"/>
    <n v="2661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n v="400928"/>
    <n v="400928"/>
    <m/>
    <x v="0"/>
    <m/>
    <x v="0"/>
    <x v="3"/>
    <x v="0"/>
    <s v="21"/>
    <x v="3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n v="284703"/>
    <n v="284703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n v="157559"/>
    <m/>
    <x v="0"/>
    <m/>
    <x v="0"/>
    <x v="0"/>
    <x v="0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n v="96320"/>
    <m/>
    <x v="0"/>
    <m/>
    <x v="0"/>
    <x v="0"/>
    <x v="0"/>
    <s v="18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0000"/>
    <m/>
    <x v="0"/>
    <m/>
    <x v="0"/>
    <x v="0"/>
    <x v="0"/>
    <s v="36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n v="1622848.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n v="1577746.16"/>
    <x v="0"/>
    <m/>
    <x v="0"/>
    <x v="0"/>
    <x v="0"/>
    <s v="39"/>
    <x v="0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m/>
    <n v="570841.16"/>
    <x v="0"/>
    <m/>
    <x v="0"/>
    <x v="2"/>
    <x v="0"/>
    <s v="9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n v="254320.75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m/>
    <n v="91900"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m/>
    <n v="579747.16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-8981.15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n v="56016.74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n v="-6000"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451582.38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Receitas -  Fundo de Melhoria da Policia Civil"/>
    <m/>
    <n v="706"/>
    <m/>
    <m/>
    <n v="0"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644147.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605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m/>
    <m/>
    <n v="301105.21999999997"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n v="6265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m/>
    <n v="1000000"/>
    <x v="0"/>
    <m/>
    <x v="0"/>
    <x v="0"/>
    <x v="4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m/>
    <n v="57501.98"/>
    <x v="0"/>
    <m/>
    <x v="0"/>
    <x v="0"/>
    <x v="0"/>
    <s v="4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n v="850000"/>
    <x v="0"/>
    <m/>
    <x v="0"/>
    <x v="0"/>
    <x v="4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n v="0"/>
    <x v="0"/>
    <x v="2"/>
    <x v="0"/>
    <s v="16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n v="7300"/>
    <m/>
    <x v="0"/>
    <m/>
    <x v="1"/>
    <x v="1"/>
    <x v="0"/>
    <s v="40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m/>
    <m/>
    <n v="240027.34"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n v="18128.7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500000"/>
    <m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11664"/>
    <m/>
    <x v="0"/>
    <m/>
    <x v="0"/>
    <x v="0"/>
    <x v="0"/>
    <s v="3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n v="204837.35"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Atos do Departamento de Transportes e Terminais - DETER -Outras Taxas Vinculadas - Recurso"/>
    <m/>
    <n v="900"/>
    <m/>
    <m/>
    <n v="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n v="52.74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6920.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886166.01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n v="13335603.91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n v="13810.31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m/>
    <x v="0"/>
    <n v="33799.18"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705.72"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2226"/>
    <m/>
    <x v="0"/>
    <m/>
    <x v="0"/>
    <x v="0"/>
    <x v="0"/>
    <s v="4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n v="20000"/>
    <m/>
    <x v="0"/>
    <m/>
    <x v="0"/>
    <x v="0"/>
    <x v="2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m/>
    <n v="551673.47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n v="556298"/>
    <x v="0"/>
    <m/>
    <x v="0"/>
    <x v="0"/>
    <x v="0"/>
    <s v="3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n v="34555575.359999999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n v="71522.37"/>
    <x v="0"/>
    <m/>
    <x v="0"/>
    <x v="2"/>
    <x v="0"/>
    <s v="92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n v="352807.21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n v="2442825.7999999998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n v="1320.91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m/>
    <n v="235000"/>
    <x v="0"/>
    <m/>
    <x v="0"/>
    <x v="0"/>
    <x v="0"/>
    <s v="3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-6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n v="0"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m/>
    <x v="0"/>
    <n v="0"/>
    <x v="0"/>
    <x v="0"/>
    <x v="2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n v="5000"/>
    <m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19531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m/>
    <m/>
    <n v="972592.05"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m/>
    <n v="36367.17"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44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-3674385.8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n v="30861"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395045.92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m/>
    <n v="108905.93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0014480.010000002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35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n v="373332.93"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-44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m/>
    <n v="1066004.96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n v="71157.86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n v="-66009.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-440000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-1270601.1399999999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m/>
    <n v="62109.87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n v="21701.18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n v="171261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n v="0"/>
    <x v="0"/>
    <m/>
    <x v="1"/>
    <x v="1"/>
    <x v="0"/>
    <s v="51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4000000"/>
    <m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-4489000"/>
    <m/>
    <x v="0"/>
    <m/>
    <x v="0"/>
    <x v="0"/>
    <x v="0"/>
    <s v="4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n v="12076614.289999999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n v="0"/>
    <x v="0"/>
    <m/>
    <x v="0"/>
    <x v="0"/>
    <x v="0"/>
    <s v="35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m/>
    <n v="1065137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762836.2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m/>
    <n v="0"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n v="689765.4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n v="57750"/>
    <n v="5775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n v="439375"/>
    <n v="439375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m/>
    <m/>
    <n v="27878.63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n v="240000"/>
    <n v="240000"/>
    <m/>
    <x v="0"/>
    <m/>
    <x v="0"/>
    <x v="0"/>
    <x v="0"/>
    <s v="0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n v="500000"/>
    <n v="500000"/>
    <m/>
    <x v="0"/>
    <m/>
    <x v="0"/>
    <x v="0"/>
    <x v="0"/>
    <s v="30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m/>
    <m/>
    <n v="1065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n v="20089004"/>
    <n v="20089004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n v="2715832"/>
    <n v="2715832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m/>
    <n v="1368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n v="1200000"/>
    <n v="1200000"/>
    <m/>
    <x v="0"/>
    <m/>
    <x v="0"/>
    <x v="2"/>
    <x v="2"/>
    <s v="13"/>
    <x v="2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n v="309000"/>
    <n v="3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n v="27550"/>
    <n v="2755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m/>
    <m/>
    <n v="40500"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n v="141550"/>
    <n v="141550"/>
    <m/>
    <x v="0"/>
    <m/>
    <x v="0"/>
    <x v="0"/>
    <x v="0"/>
    <s v="36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n v="12411"/>
    <n v="12411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n v="10000"/>
    <n v="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n v="30000"/>
    <n v="30000"/>
    <m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n v="27783"/>
    <n v="27783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n v="560000"/>
    <n v="56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n v="244208"/>
    <n v="244208"/>
    <m/>
    <x v="0"/>
    <m/>
    <x v="0"/>
    <x v="0"/>
    <x v="0"/>
    <s v="37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53504917.990000002"/>
    <x v="0"/>
    <m/>
    <x v="0"/>
    <x v="0"/>
    <x v="0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n v="135000"/>
    <n v="135000"/>
    <m/>
    <x v="0"/>
    <m/>
    <x v="0"/>
    <x v="0"/>
    <x v="0"/>
    <s v="4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n v="115000"/>
    <n v="115000"/>
    <m/>
    <x v="0"/>
    <m/>
    <x v="0"/>
    <x v="0"/>
    <x v="2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m/>
    <n v="0"/>
    <x v="0"/>
    <m/>
    <x v="1"/>
    <x v="1"/>
    <x v="0"/>
    <s v="39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m/>
    <m/>
    <n v="45619.85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n v="1328106"/>
    <n v="13281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n v="133635"/>
    <n v="133635"/>
    <m/>
    <x v="0"/>
    <m/>
    <x v="0"/>
    <x v="0"/>
    <x v="0"/>
    <s v="5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m/>
    <m/>
    <n v="1399999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m/>
    <m/>
    <n v="258773.5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n v="790012"/>
    <n v="790012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n v="44248066.240000002"/>
    <x v="0"/>
    <m/>
    <x v="0"/>
    <x v="2"/>
    <x v="0"/>
    <s v="11"/>
    <x v="2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m/>
    <m/>
    <n v="40820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n v="361018"/>
    <n v="361018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n v="1522306"/>
    <n v="152230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m/>
    <m/>
    <n v="0"/>
    <x v="0"/>
    <m/>
    <x v="1"/>
    <x v="4"/>
    <x v="0"/>
    <s v="71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n v="90000"/>
    <n v="9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n v="150000"/>
    <n v="150000"/>
    <m/>
    <x v="0"/>
    <m/>
    <x v="0"/>
    <x v="0"/>
    <x v="0"/>
    <s v="4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m/>
    <m/>
    <n v="80917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n v="15016188"/>
    <n v="15016188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m/>
    <n v="416284.94"/>
    <x v="0"/>
    <m/>
    <x v="0"/>
    <x v="2"/>
    <x v="0"/>
    <s v="9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m/>
    <m/>
    <n v="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1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19962.490000000002"/>
    <m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m/>
    <n v="918.06"/>
    <x v="0"/>
    <m/>
    <x v="0"/>
    <x v="0"/>
    <x v="0"/>
    <s v="4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n v="29112812.760000002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n v="1450000"/>
    <m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531138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4797718.96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Contrato Dív.Pública BNDES ACELERA SC - Operação de crédito interna"/>
    <m/>
    <n v="101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n v="-5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n v="919599.31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n v="-90000"/>
    <m/>
    <x v="0"/>
    <m/>
    <x v="0"/>
    <x v="0"/>
    <x v="0"/>
    <s v="2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n v="248227.53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38722.69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m/>
    <n v="263.29000000000002"/>
    <x v="0"/>
    <m/>
    <x v="0"/>
    <x v="0"/>
    <x v="0"/>
    <s v="47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m/>
    <x v="2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7200"/>
    <m/>
    <x v="0"/>
    <m/>
    <x v="0"/>
    <x v="2"/>
    <x v="0"/>
    <s v="92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m/>
    <n v="12236.55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n v="5019.67"/>
    <x v="0"/>
    <m/>
    <x v="0"/>
    <x v="0"/>
    <x v="3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3000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n v="285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n v="-15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m/>
    <n v="0"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n v="33740.68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74230.1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-1975574.07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n v="-822.1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n v="2676.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1350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n v="-146650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m/>
    <m/>
    <n v="280000.11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n v="193391.52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n v="72665.960000000006"/>
    <m/>
    <x v="0"/>
    <m/>
    <x v="0"/>
    <x v="0"/>
    <x v="0"/>
    <s v="91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n v="648270.9300000000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m/>
    <n v="59735.5"/>
    <x v="0"/>
    <m/>
    <x v="1"/>
    <x v="1"/>
    <x v="0"/>
    <s v="9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n v="6670"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69506.179999999993"/>
    <m/>
    <x v="0"/>
    <m/>
    <x v="0"/>
    <x v="0"/>
    <x v="0"/>
    <s v="9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252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n v="2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n v="16252.74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9029.44"/>
    <m/>
    <x v="0"/>
    <m/>
    <x v="0"/>
    <x v="0"/>
    <x v="0"/>
    <s v="30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n v="502728.54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n v="272424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n v="0"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m/>
    <n v="6549251.5899999999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n v="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n v="87.44"/>
    <x v="0"/>
    <m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n v="-2853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n v="-147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n v="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Recursos de Outras Fontes - Exercício Corrente - Outras Taxas Vinculadas - Custas Judiciai"/>
    <m/>
    <n v="93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-87763.65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-13280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916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m/>
    <x v="0"/>
    <n v="0"/>
    <x v="0"/>
    <x v="0"/>
    <x v="0"/>
    <s v="59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99825"/>
    <m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m/>
    <n v="7"/>
    <x v="0"/>
    <m/>
    <x v="0"/>
    <x v="0"/>
    <x v="0"/>
    <s v="93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77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m/>
    <x v="0"/>
    <n v="0"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n v="139363.20000000001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n v="100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m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m/>
    <m/>
    <n v="860382.43"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n v="5000000"/>
    <n v="5000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n v="2900000"/>
    <n v="2900000"/>
    <m/>
    <x v="0"/>
    <m/>
    <x v="0"/>
    <x v="2"/>
    <x v="0"/>
    <s v="13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n v="50000"/>
    <n v="50000"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n v="65000"/>
    <n v="65000"/>
    <m/>
    <x v="0"/>
    <m/>
    <x v="0"/>
    <x v="0"/>
    <x v="2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n v="84000"/>
    <n v="84000"/>
    <m/>
    <x v="0"/>
    <m/>
    <x v="0"/>
    <x v="2"/>
    <x v="0"/>
    <s v="94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n v="2143220"/>
    <n v="214322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n v="52576"/>
    <n v="52576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n v="200000"/>
    <n v="20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n v="76834"/>
    <n v="76834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n v="24956"/>
    <n v="24956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n v="81781"/>
    <n v="8178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m/>
    <m/>
    <n v="219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324735"/>
    <n v="324735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n v="33477955"/>
    <n v="33477955"/>
    <m/>
    <x v="0"/>
    <m/>
    <x v="0"/>
    <x v="2"/>
    <x v="0"/>
    <s v="04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n v="1227704"/>
    <n v="122770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n v="40000"/>
    <n v="40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n v="126523"/>
    <n v="1265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m/>
    <n v="110000"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n v="400000"/>
    <n v="400000"/>
    <m/>
    <x v="0"/>
    <m/>
    <x v="1"/>
    <x v="1"/>
    <x v="0"/>
    <s v="20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n v="15286"/>
    <n v="15286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m/>
    <m/>
    <n v="758886.77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n v="35276585"/>
    <n v="3527658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n v="100000"/>
    <n v="100000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n v="222182"/>
    <n v="222182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n v="37763"/>
    <n v="3776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m/>
    <n v="45759"/>
    <x v="0"/>
    <m/>
    <x v="0"/>
    <x v="0"/>
    <x v="0"/>
    <s v="4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m/>
    <m/>
    <n v="20000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n v="3564200"/>
    <n v="3564200"/>
    <m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n v="7356"/>
    <n v="7356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m/>
    <m/>
    <n v="2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m/>
    <m/>
    <n v="15000"/>
    <x v="0"/>
    <m/>
    <x v="0"/>
    <x v="0"/>
    <x v="0"/>
    <s v="93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m/>
    <m/>
    <n v="9400000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n v="30000"/>
    <n v="30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n v="250000"/>
    <n v="250000"/>
    <m/>
    <x v="0"/>
    <m/>
    <x v="0"/>
    <x v="0"/>
    <x v="0"/>
    <s v="36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m/>
    <m/>
    <n v="1810000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n v="100000"/>
    <n v="100000"/>
    <m/>
    <x v="0"/>
    <m/>
    <x v="0"/>
    <x v="0"/>
    <x v="0"/>
    <s v="3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612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n v="22200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m/>
    <m/>
    <n v="22200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93051.83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n v="194339.42"/>
    <x v="0"/>
    <m/>
    <x v="0"/>
    <x v="0"/>
    <x v="0"/>
    <s v="93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80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n v="0"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n v="80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86496.1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n v="605000"/>
    <x v="0"/>
    <m/>
    <x v="0"/>
    <x v="0"/>
    <x v="0"/>
    <s v="2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n v="-6714.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59974.7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m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n v="12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n v="74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315.4299999999998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n v="-2477.64"/>
    <m/>
    <x v="0"/>
    <m/>
    <x v="0"/>
    <x v="0"/>
    <x v="2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Sem Contrato de Dívida Pública - Remuneração de rec.vinculados - Fonte Tes  - Ex.Anterior"/>
    <m/>
    <n v="5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241093.24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n v="5265.35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0344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4145.85000000000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m/>
    <n v="88136.87"/>
    <x v="0"/>
    <m/>
    <x v="0"/>
    <x v="0"/>
    <x v="0"/>
    <s v="93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50000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m/>
    <m/>
    <n v="317593.64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-190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n v="330.6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n v="26736910.32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m/>
    <x v="0"/>
    <n v="28899.99"/>
    <x v="0"/>
    <x v="0"/>
    <x v="0"/>
    <s v="2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m/>
    <n v="1578.55"/>
    <x v="0"/>
    <m/>
    <x v="1"/>
    <x v="1"/>
    <x v="0"/>
    <s v="35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n v="-54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n v="101612.75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m/>
    <n v="40.24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n v="3530674.44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n v="221508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n v="20777.080000000002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m/>
    <x v="0"/>
    <n v="0"/>
    <x v="0"/>
    <x v="2"/>
    <x v="0"/>
    <s v="07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n v="18375.509999999998"/>
    <x v="0"/>
    <m/>
    <x v="0"/>
    <x v="0"/>
    <x v="2"/>
    <s v="1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n v="28944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n v="-77154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391580.1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-245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m/>
    <x v="0"/>
    <n v="710901.4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m/>
    <n v="44422.720000000001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m/>
    <n v="127840.61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n v="310721.94"/>
    <x v="0"/>
    <m/>
    <x v="0"/>
    <x v="0"/>
    <x v="0"/>
    <s v="5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m/>
    <x v="0"/>
    <m/>
    <x v="1"/>
    <x v="1"/>
    <x v="0"/>
    <s v="34"/>
    <x v="1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m/>
    <m/>
    <n v="704001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n v="18788326"/>
    <n v="18788326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m/>
    <m/>
    <n v="16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m/>
    <m/>
    <n v="250000"/>
    <x v="0"/>
    <m/>
    <x v="0"/>
    <x v="0"/>
    <x v="0"/>
    <s v="93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n v="58012"/>
    <n v="5801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n v="35230"/>
    <n v="3523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n v="700000"/>
    <n v="7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n v="889940"/>
    <n v="889940"/>
    <m/>
    <x v="0"/>
    <m/>
    <x v="1"/>
    <x v="1"/>
    <x v="0"/>
    <s v="51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n v="100000"/>
    <n v="100000"/>
    <m/>
    <x v="0"/>
    <m/>
    <x v="0"/>
    <x v="0"/>
    <x v="0"/>
    <s v="92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n v="12456757"/>
    <n v="12456757"/>
    <m/>
    <x v="0"/>
    <m/>
    <x v="0"/>
    <x v="0"/>
    <x v="5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n v="57050"/>
    <n v="57050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n v="2000"/>
    <n v="2000"/>
    <m/>
    <x v="0"/>
    <m/>
    <x v="0"/>
    <x v="0"/>
    <x v="2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n v="55964"/>
    <n v="55964"/>
    <m/>
    <x v="0"/>
    <m/>
    <x v="0"/>
    <x v="0"/>
    <x v="0"/>
    <s v="4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n v="6786"/>
    <n v="6786"/>
    <m/>
    <x v="0"/>
    <m/>
    <x v="0"/>
    <x v="0"/>
    <x v="0"/>
    <s v="3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m/>
    <m/>
    <n v="43800"/>
    <x v="0"/>
    <m/>
    <x v="1"/>
    <x v="1"/>
    <x v="3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n v="3643"/>
    <n v="3643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n v="176987045"/>
    <n v="176987045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n v="20000"/>
    <n v="20000"/>
    <m/>
    <x v="0"/>
    <m/>
    <x v="0"/>
    <x v="2"/>
    <x v="0"/>
    <s v="16"/>
    <x v="2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n v="33757"/>
    <n v="33757"/>
    <m/>
    <x v="0"/>
    <m/>
    <x v="0"/>
    <x v="0"/>
    <x v="3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n v="9100000"/>
    <n v="9100000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n v="219"/>
    <n v="219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n v="15840000"/>
    <n v="15840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n v="500000"/>
    <n v="500000"/>
    <m/>
    <x v="0"/>
    <m/>
    <x v="0"/>
    <x v="0"/>
    <x v="2"/>
    <s v="32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n v="2000000"/>
    <n v="2000000"/>
    <m/>
    <x v="0"/>
    <m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331418.8"/>
    <x v="0"/>
    <m/>
    <x v="1"/>
    <x v="1"/>
    <x v="0"/>
    <s v="34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m/>
    <n v="960794"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n v="472017"/>
    <n v="4720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n v="1000000"/>
    <n v="1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n v="-900"/>
    <m/>
    <x v="0"/>
    <m/>
    <x v="0"/>
    <x v="0"/>
    <x v="2"/>
    <s v="93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-650000"/>
    <m/>
    <x v="0"/>
    <m/>
    <x v="1"/>
    <x v="1"/>
    <x v="0"/>
    <s v="39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n v="-2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31000"/>
    <m/>
    <x v="0"/>
    <m/>
    <x v="0"/>
    <x v="0"/>
    <x v="0"/>
    <s v="3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1427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n v="106000"/>
    <m/>
    <x v="0"/>
    <m/>
    <x v="0"/>
    <x v="0"/>
    <x v="0"/>
    <s v="3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m/>
    <x v="0"/>
    <n v="0"/>
    <x v="0"/>
    <x v="0"/>
    <x v="0"/>
    <s v="31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n v="622827.87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49300.07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4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n v="78824.73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n v="-60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n v="730677.37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0"/>
    <s v="4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9610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n v="41756.92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-1290.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m/>
    <x v="0"/>
    <n v="0"/>
    <x v="0"/>
    <x v="2"/>
    <x v="0"/>
    <s v="94"/>
    <x v="2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n v="592442.25"/>
    <m/>
    <x v="0"/>
    <m/>
    <x v="1"/>
    <x v="1"/>
    <x v="0"/>
    <s v="92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10035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7113.48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-213783.5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122000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n v="58944.6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n v="51654.15"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n v="10301.01"/>
    <x v="0"/>
    <m/>
    <x v="0"/>
    <x v="0"/>
    <x v="0"/>
    <s v="9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m/>
    <x v="0"/>
    <n v="0"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33375"/>
    <m/>
    <x v="0"/>
    <m/>
    <x v="0"/>
    <x v="0"/>
    <x v="0"/>
    <s v="4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m/>
    <m/>
    <n v="3071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n v="1962.34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n v="296000"/>
    <m/>
    <x v="0"/>
    <m/>
    <x v="0"/>
    <x v="0"/>
    <x v="2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n v="2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n v="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n v="258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n v="-92963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2645.28"/>
    <m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m/>
    <n v="0"/>
    <x v="0"/>
    <m/>
    <x v="0"/>
    <x v="0"/>
    <x v="0"/>
    <s v="2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n v="1243888.33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Rede Viver sem Limites - Exercícios Anteriores"/>
    <m/>
    <n v="430"/>
    <m/>
    <m/>
    <n v="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Receitas - Fundo de Melhoria do Corpo de Bombeiros Militar"/>
    <m/>
    <n v="708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n v="-135500"/>
    <m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60464.25"/>
    <m/>
    <x v="0"/>
    <m/>
    <x v="0"/>
    <x v="0"/>
    <x v="0"/>
    <s v="5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n v="-14975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2516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m/>
    <n v="989520.12"/>
    <x v="0"/>
    <m/>
    <x v="1"/>
    <x v="1"/>
    <x v="0"/>
    <s v="34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m/>
    <n v="93655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n v="78188.990000000005"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n v="2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n v="6039418"/>
    <n v="6039418"/>
    <m/>
    <x v="0"/>
    <m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n v="247848660"/>
    <n v="247848660"/>
    <m/>
    <x v="0"/>
    <m/>
    <x v="0"/>
    <x v="2"/>
    <x v="2"/>
    <s v="13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n v="8000000"/>
    <n v="8000000"/>
    <m/>
    <x v="0"/>
    <m/>
    <x v="0"/>
    <x v="0"/>
    <x v="0"/>
    <s v="33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n v="166100"/>
    <n v="166100"/>
    <m/>
    <x v="0"/>
    <m/>
    <x v="0"/>
    <x v="2"/>
    <x v="0"/>
    <s v="05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n v="100000"/>
    <n v="100000"/>
    <m/>
    <x v="0"/>
    <m/>
    <x v="0"/>
    <x v="2"/>
    <x v="2"/>
    <s v="92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m/>
    <m/>
    <n v="100000"/>
    <x v="0"/>
    <m/>
    <x v="1"/>
    <x v="1"/>
    <x v="0"/>
    <s v="92"/>
    <x v="1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n v="230000"/>
    <n v="230000"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n v="400000"/>
    <n v="40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n v="118500"/>
    <n v="1185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n v="23367834"/>
    <n v="23367834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n v="100193"/>
    <n v="100193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n v="557746"/>
    <n v="557746"/>
    <m/>
    <x v="0"/>
    <m/>
    <x v="0"/>
    <x v="2"/>
    <x v="2"/>
    <s v="13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n v="15000"/>
    <n v="15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33908.5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n v="195899"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n v="46806"/>
    <n v="46806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m/>
    <m/>
    <n v="529193"/>
    <x v="0"/>
    <m/>
    <x v="0"/>
    <x v="0"/>
    <x v="0"/>
    <s v="39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n v="110000"/>
    <n v="110000"/>
    <m/>
    <x v="0"/>
    <m/>
    <x v="0"/>
    <x v="0"/>
    <x v="0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n v="6200"/>
    <n v="62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m/>
    <m/>
    <n v="581753.51"/>
    <x v="0"/>
    <m/>
    <x v="0"/>
    <x v="0"/>
    <x v="0"/>
    <s v="48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n v="10500000"/>
    <n v="105000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n v="1292414"/>
    <n v="12924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n v="2800000"/>
    <n v="2800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m/>
    <n v="16376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n v="6674"/>
    <n v="667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n v="1219935.75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n v="870680"/>
    <n v="87068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n v="3892"/>
    <n v="3892"/>
    <m/>
    <x v="0"/>
    <m/>
    <x v="0"/>
    <x v="0"/>
    <x v="0"/>
    <s v="33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1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n v="312"/>
    <n v="312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m/>
    <m/>
    <n v="1000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n v="21410"/>
    <n v="21410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m/>
    <m/>
    <n v="3697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m/>
    <m/>
    <n v="175000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n v="600000"/>
    <n v="600000"/>
    <m/>
    <x v="0"/>
    <m/>
    <x v="1"/>
    <x v="1"/>
    <x v="0"/>
    <s v="34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n v="469437.81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n v="3500000"/>
    <n v="3500000"/>
    <m/>
    <x v="0"/>
    <m/>
    <x v="0"/>
    <x v="2"/>
    <x v="0"/>
    <s v="12"/>
    <x v="2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m/>
    <m/>
    <n v="400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n v="50000"/>
    <n v="50000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n v="27059673"/>
    <n v="27059673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n v="500000000"/>
    <n v="5000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n v="3000000"/>
    <m/>
    <x v="0"/>
    <m/>
    <x v="1"/>
    <x v="1"/>
    <x v="0"/>
    <s v="40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n v="5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m/>
    <n v="653906.9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500000"/>
    <m/>
    <x v="0"/>
    <m/>
    <x v="0"/>
    <x v="0"/>
    <x v="0"/>
    <s v="18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n v="346602.6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70000"/>
    <m/>
    <x v="0"/>
    <m/>
    <x v="0"/>
    <x v="0"/>
    <x v="0"/>
    <s v="2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52029.25"/>
    <x v="0"/>
    <m/>
    <x v="1"/>
    <x v="1"/>
    <x v="0"/>
    <s v="34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n v="501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n v="50"/>
    <m/>
    <x v="0"/>
    <m/>
    <x v="0"/>
    <x v="0"/>
    <x v="0"/>
    <s v="92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n v="54839.69"/>
    <m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n v="-95035.6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159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n v="12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m/>
    <x v="0"/>
    <n v="25256.87"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m/>
    <m/>
    <n v="768656.13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n v="10629400.15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9301306.7300000004"/>
    <m/>
    <x v="0"/>
    <m/>
    <x v="1"/>
    <x v="1"/>
    <x v="0"/>
    <s v="51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10963.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7731.75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-13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-126.24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m/>
    <n v="0"/>
    <x v="0"/>
    <m/>
    <x v="1"/>
    <x v="1"/>
    <x v="0"/>
    <s v="51"/>
    <x v="1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-2269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m/>
    <n v="26116.39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m/>
    <n v="93588.05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3560490.16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770458.78"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0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n v="1000"/>
    <m/>
    <x v="0"/>
    <m/>
    <x v="0"/>
    <x v="2"/>
    <x v="0"/>
    <s v="05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n v="-15000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m/>
    <n v="256142.25"/>
    <x v="0"/>
    <m/>
    <x v="0"/>
    <x v="0"/>
    <x v="4"/>
    <s v="92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m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-30390.5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n v="60000"/>
    <m/>
    <x v="0"/>
    <m/>
    <x v="0"/>
    <x v="0"/>
    <x v="0"/>
    <s v="08"/>
    <x v="0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m/>
    <n v="15721.25"/>
    <x v="0"/>
    <m/>
    <x v="1"/>
    <x v="5"/>
    <x v="0"/>
    <s v="65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m/>
    <x v="0"/>
    <n v="0"/>
    <x v="0"/>
    <x v="2"/>
    <x v="0"/>
    <s v="13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8618.55000000000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n v="-75000"/>
    <m/>
    <x v="0"/>
    <m/>
    <x v="0"/>
    <x v="0"/>
    <x v="0"/>
    <s v="3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5939731.0700000003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19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-8319.7999999999993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3773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n v="-353182.73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182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-29788.5"/>
    <m/>
    <x v="0"/>
    <m/>
    <x v="0"/>
    <x v="0"/>
    <x v="0"/>
    <s v="3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n v="45685.46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n v="640159"/>
    <x v="0"/>
    <m/>
    <x v="0"/>
    <x v="0"/>
    <x v="3"/>
    <s v="4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974565.21"/>
    <x v="1"/>
    <x v="1"/>
    <x v="0"/>
    <s v="5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15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n v="-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-6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163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n v="7347923"/>
    <n v="7347923"/>
    <m/>
    <x v="0"/>
    <m/>
    <x v="0"/>
    <x v="2"/>
    <x v="0"/>
    <s v="1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n v="108168"/>
    <n v="108168"/>
    <m/>
    <x v="0"/>
    <m/>
    <x v="0"/>
    <x v="0"/>
    <x v="2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n v="47120"/>
    <n v="47120"/>
    <m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n v="54538"/>
    <n v="54538"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n v="10000000"/>
    <n v="10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n v="29461"/>
    <n v="29461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n v="40810"/>
    <n v="4081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n v="2400000"/>
    <n v="2400000"/>
    <m/>
    <x v="0"/>
    <m/>
    <x v="0"/>
    <x v="2"/>
    <x v="0"/>
    <s v="67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n v="10000"/>
    <n v="10000"/>
    <m/>
    <x v="0"/>
    <m/>
    <x v="0"/>
    <x v="0"/>
    <x v="0"/>
    <s v="92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m/>
    <m/>
    <n v="3449064"/>
    <x v="0"/>
    <m/>
    <x v="1"/>
    <x v="5"/>
    <x v="0"/>
    <s v="65"/>
    <x v="4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m/>
    <m/>
    <n v="30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n v="20000"/>
    <n v="20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n v="1500000"/>
    <n v="15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m/>
    <m/>
    <n v="39615.760000000002"/>
    <x v="0"/>
    <m/>
    <x v="0"/>
    <x v="0"/>
    <x v="2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m/>
    <m/>
    <n v="200000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m/>
    <m/>
    <n v="500000"/>
    <x v="0"/>
    <m/>
    <x v="0"/>
    <x v="0"/>
    <x v="1"/>
    <s v="41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n v="7500"/>
    <n v="75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-49300.07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2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n v="1340"/>
    <m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m/>
    <n v="99999.4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500000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m/>
    <n v="5000"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Sem Contrato de Dívida Pública - Remuneração de rec.vinculados - Fonte Tes  - Ex.Anterior"/>
    <m/>
    <n v="55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-500000"/>
    <m/>
    <x v="0"/>
    <m/>
    <x v="0"/>
    <x v="0"/>
    <x v="0"/>
    <s v="3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m/>
    <x v="0"/>
    <n v="0.72"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188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n v="179414.72"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0444.14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m/>
    <n v="100"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951669.21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40587.9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m/>
    <n v="0"/>
    <x v="0"/>
    <m/>
    <x v="1"/>
    <x v="1"/>
    <x v="1"/>
    <s v="42"/>
    <x v="1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430270.3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n v="4097.2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n v="1989695.36"/>
    <x v="0"/>
    <m/>
    <x v="0"/>
    <x v="0"/>
    <x v="0"/>
    <s v="5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m/>
    <m/>
    <n v="259631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n v="562105.87"/>
    <m/>
    <x v="0"/>
    <m/>
    <x v="1"/>
    <x v="1"/>
    <x v="0"/>
    <s v="9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2000"/>
    <m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-200000"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13826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Taxa de Prestação de Serviços Ambientais -Outras Taxas Vinculadas - Recursos de Outras Fon"/>
    <m/>
    <n v="34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n v="-2405310"/>
    <m/>
    <x v="0"/>
    <m/>
    <x v="0"/>
    <x v="2"/>
    <x v="0"/>
    <s v="11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460022.3"/>
    <m/>
    <x v="0"/>
    <m/>
    <x v="1"/>
    <x v="1"/>
    <x v="0"/>
    <s v="40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000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n v="-19000"/>
    <m/>
    <x v="0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n v="19927.48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n v="315485595.95999998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702201.3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-939278.09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m/>
    <n v="0"/>
    <x v="0"/>
    <m/>
    <x v="0"/>
    <x v="0"/>
    <x v="0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202912.03"/>
    <m/>
    <x v="0"/>
    <m/>
    <x v="0"/>
    <x v="0"/>
    <x v="2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n v="-100000"/>
    <m/>
    <x v="0"/>
    <m/>
    <x v="0"/>
    <x v="0"/>
    <x v="3"/>
    <s v="41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3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-8334737.5300000003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n v="549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5302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n v="-8668.33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n v="-5292058.13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n v="13219468"/>
    <n v="13219468"/>
    <m/>
    <x v="0"/>
    <m/>
    <x v="0"/>
    <x v="2"/>
    <x v="0"/>
    <s v="11"/>
    <x v="2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n v="180000"/>
    <n v="180000"/>
    <m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m/>
    <m/>
    <n v="1200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n v="1250000"/>
    <n v="1250000"/>
    <m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n v="38298632"/>
    <n v="38298632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n v="12814"/>
    <n v="12814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n v="14884"/>
    <x v="0"/>
    <m/>
    <x v="0"/>
    <x v="0"/>
    <x v="0"/>
    <s v="3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n v="83319"/>
    <n v="83319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n v="73312"/>
    <n v="73312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n v="40000"/>
    <n v="4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n v="1515096"/>
    <n v="1515096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n v="104260"/>
    <n v="104260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n v="40000"/>
    <n v="4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n v="700730"/>
    <n v="70073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n v="10000"/>
    <n v="10000"/>
    <m/>
    <x v="0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n v="4042507"/>
    <n v="4042507"/>
    <m/>
    <x v="0"/>
    <m/>
    <x v="0"/>
    <x v="2"/>
    <x v="0"/>
    <s v="11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n v="145844"/>
    <n v="14584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n v="87050000"/>
    <n v="87050000"/>
    <m/>
    <x v="0"/>
    <m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n v="157502"/>
    <n v="1575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m/>
    <m/>
    <n v="105954"/>
    <x v="0"/>
    <m/>
    <x v="0"/>
    <x v="0"/>
    <x v="0"/>
    <s v="4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n v="43000"/>
    <n v="43000"/>
    <m/>
    <x v="0"/>
    <m/>
    <x v="0"/>
    <x v="0"/>
    <x v="2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n v="4185252"/>
    <n v="4185252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m/>
    <m/>
    <n v="5000000"/>
    <x v="0"/>
    <m/>
    <x v="1"/>
    <x v="1"/>
    <x v="3"/>
    <s v="4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n v="60000"/>
    <n v="60000"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n v="100000"/>
    <n v="100000"/>
    <m/>
    <x v="0"/>
    <m/>
    <x v="0"/>
    <x v="0"/>
    <x v="2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n v="562051"/>
    <n v="562051"/>
    <m/>
    <x v="0"/>
    <m/>
    <x v="0"/>
    <x v="3"/>
    <x v="0"/>
    <s v="21"/>
    <x v="3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m/>
    <m/>
    <n v="5000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n v="900000"/>
    <n v="9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4721.899999999999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n v="1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3765.6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m/>
    <n v="22128.0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n v="-5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n v="11145.8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32478.84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m/>
    <n v="68567.679999999993"/>
    <x v="0"/>
    <m/>
    <x v="0"/>
    <x v="0"/>
    <x v="4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m/>
    <n v="0"/>
    <x v="0"/>
    <m/>
    <x v="0"/>
    <x v="0"/>
    <x v="2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m/>
    <n v="841.56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n v="1079649.71"/>
    <m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50000"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n v="5182213.62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4037.5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m/>
    <n v="17876.64"/>
    <x v="0"/>
    <m/>
    <x v="1"/>
    <x v="1"/>
    <x v="0"/>
    <s v="40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-156788.72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m/>
    <m/>
    <n v="50335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400"/>
    <m/>
    <x v="0"/>
    <m/>
    <x v="0"/>
    <x v="0"/>
    <x v="0"/>
    <s v="47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75434.210000000006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n v="1025880.41"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1540"/>
    <m/>
    <x v="0"/>
    <m/>
    <x v="0"/>
    <x v="0"/>
    <x v="0"/>
    <s v="39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m/>
    <x v="3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0"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2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Sem Contrato de Dívida Pública - Remuneração de rec.vinculados - Outras Fontes - Ex.Corren"/>
    <m/>
    <n v="706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n v="-23908.85"/>
    <m/>
    <x v="0"/>
    <m/>
    <x v="0"/>
    <x v="0"/>
    <x v="0"/>
    <s v="35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-3375.86"/>
    <m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n v="-30263.32"/>
    <m/>
    <x v="0"/>
    <m/>
    <x v="0"/>
    <x v="2"/>
    <x v="2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-98175"/>
    <m/>
    <x v="0"/>
    <m/>
    <x v="0"/>
    <x v="0"/>
    <x v="0"/>
    <s v="9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n v="68684.850000000006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n v="0"/>
    <x v="0"/>
    <m/>
    <x v="0"/>
    <x v="2"/>
    <x v="0"/>
    <s v="01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852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n v="-45684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n v="-1296982.9099999999"/>
    <m/>
    <x v="0"/>
    <m/>
    <x v="0"/>
    <x v="0"/>
    <x v="0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3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82428.81"/>
    <m/>
    <x v="0"/>
    <m/>
    <x v="1"/>
    <x v="1"/>
    <x v="0"/>
    <s v="93"/>
    <x v="1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n v="-200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m/>
    <n v="3179852.65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n v="623.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m/>
    <n v="595838.9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n v="2500000"/>
    <n v="25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298361.03999999998"/>
    <x v="0"/>
    <m/>
    <x v="0"/>
    <x v="0"/>
    <x v="0"/>
    <s v="40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m/>
    <n v="397126.44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n v="1700000"/>
    <n v="1700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n v="9557700"/>
    <n v="95577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m/>
    <m/>
    <n v="40000"/>
    <x v="0"/>
    <m/>
    <x v="0"/>
    <x v="0"/>
    <x v="0"/>
    <s v="35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n v="44950"/>
    <n v="449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n v="70100"/>
    <n v="701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n v="24894"/>
    <n v="24894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n v="463885"/>
    <n v="463885"/>
    <m/>
    <x v="0"/>
    <m/>
    <x v="0"/>
    <x v="2"/>
    <x v="0"/>
    <s v="13"/>
    <x v="2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n v="22898798"/>
    <n v="22898798"/>
    <m/>
    <x v="0"/>
    <m/>
    <x v="0"/>
    <x v="0"/>
    <x v="0"/>
    <s v="91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m/>
    <m/>
    <n v="75000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n v="330344.18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n v="140000"/>
    <n v="140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n v="145000"/>
    <n v="14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m/>
    <n v="15800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n v="460000"/>
    <n v="46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n v="3454440"/>
    <n v="345444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n v="120000"/>
    <n v="120000"/>
    <m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n v="3000"/>
    <n v="3000"/>
    <m/>
    <x v="0"/>
    <m/>
    <x v="0"/>
    <x v="0"/>
    <x v="0"/>
    <s v="08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m/>
    <n v="9860000"/>
    <x v="0"/>
    <m/>
    <x v="0"/>
    <x v="0"/>
    <x v="0"/>
    <s v="3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n v="70000"/>
    <n v="7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n v="238561"/>
    <n v="238561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m/>
    <n v="84293.65"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m/>
    <n v="9054.4500000000007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m/>
    <m/>
    <n v="5000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n v="1920210"/>
    <n v="19202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n v="80000"/>
    <n v="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n v="982089736"/>
    <n v="982089736"/>
    <m/>
    <x v="0"/>
    <m/>
    <x v="0"/>
    <x v="2"/>
    <x v="0"/>
    <s v="0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n v="66550"/>
    <n v="6655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m/>
    <n v="200000"/>
    <x v="0"/>
    <m/>
    <x v="0"/>
    <x v="0"/>
    <x v="0"/>
    <s v="14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m/>
    <n v="380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-100"/>
    <m/>
    <x v="0"/>
    <m/>
    <x v="0"/>
    <x v="0"/>
    <x v="0"/>
    <s v="9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m/>
    <x v="0"/>
    <m/>
    <x v="0"/>
    <x v="0"/>
    <x v="0"/>
    <s v="14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m/>
    <n v="5450"/>
    <x v="0"/>
    <m/>
    <x v="0"/>
    <x v="0"/>
    <x v="2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60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123239.73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980304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m/>
    <n v="0"/>
    <x v="0"/>
    <m/>
    <x v="0"/>
    <x v="0"/>
    <x v="0"/>
    <s v="1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n v="4980293.63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n v="7320746.76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n v="912061.6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n v="9271228.939999999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2"/>
    <s v="9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n v="78631.66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237.86"/>
    <m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5259.81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Receitas - Fundo de Melhoria do Corpo de Bombeiros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n v="1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m/>
    <n v="299943.56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m/>
    <n v="0"/>
    <x v="0"/>
    <m/>
    <x v="1"/>
    <x v="1"/>
    <x v="1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m/>
    <n v="122657.82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m/>
    <n v="25999.5"/>
    <x v="0"/>
    <m/>
    <x v="0"/>
    <x v="0"/>
    <x v="0"/>
    <s v="3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m/>
    <n v="2381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n v="35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n v="31596.41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-4400"/>
    <m/>
    <x v="0"/>
    <m/>
    <x v="0"/>
    <x v="0"/>
    <x v="4"/>
    <s v="41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n v="91998.720000000001"/>
    <x v="0"/>
    <x v="0"/>
    <x v="0"/>
    <s v="3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n v="10700"/>
    <m/>
    <x v="0"/>
    <m/>
    <x v="0"/>
    <x v="0"/>
    <x v="0"/>
    <s v="92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935000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1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25757140.84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347402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n v="-50000"/>
    <m/>
    <x v="0"/>
    <m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-244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5000"/>
    <m/>
    <x v="0"/>
    <m/>
    <x v="0"/>
    <x v="0"/>
    <x v="0"/>
    <s v="39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-1445490.16"/>
    <m/>
    <x v="0"/>
    <m/>
    <x v="1"/>
    <x v="1"/>
    <x v="0"/>
    <s v="51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n v="20290.66999999999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68100"/>
    <m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5671604.8200000003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-2525000"/>
    <m/>
    <x v="0"/>
    <m/>
    <x v="1"/>
    <x v="1"/>
    <x v="0"/>
    <s v="52"/>
    <x v="1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n v="0"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n v="-5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m/>
    <m/>
    <n v="35001.72"/>
    <x v="0"/>
    <m/>
    <x v="0"/>
    <x v="0"/>
    <x v="0"/>
    <s v="30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m/>
    <m/>
    <n v="5000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n v="3000000"/>
    <n v="3000000"/>
    <m/>
    <x v="0"/>
    <m/>
    <x v="1"/>
    <x v="1"/>
    <x v="0"/>
    <s v="40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n v="60000"/>
    <n v="60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m/>
    <m/>
    <n v="1800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n v="21151"/>
    <n v="21151"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n v="138207"/>
    <n v="138207"/>
    <m/>
    <x v="0"/>
    <m/>
    <x v="0"/>
    <x v="2"/>
    <x v="0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n v="52576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n v="83319"/>
    <n v="83319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n v="234070"/>
    <n v="234070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n v="8000"/>
    <n v="8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n v="37200"/>
    <n v="37200"/>
    <m/>
    <x v="0"/>
    <m/>
    <x v="1"/>
    <x v="1"/>
    <x v="0"/>
    <s v="20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n v="130000"/>
    <n v="13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n v="340313"/>
    <n v="340313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m/>
    <m/>
    <n v="474747.59"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n v="3965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n v="15000"/>
    <n v="15000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n v="2112807"/>
    <n v="2112807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n v="40459"/>
    <n v="40459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n v="41175.51"/>
    <x v="0"/>
    <m/>
    <x v="0"/>
    <x v="2"/>
    <x v="0"/>
    <s v="16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400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6100"/>
    <m/>
    <x v="0"/>
    <m/>
    <x v="0"/>
    <x v="2"/>
    <x v="0"/>
    <s v="92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n v="-15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4618.8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n v="586.20000000000005"/>
    <m/>
    <x v="0"/>
    <m/>
    <x v="0"/>
    <x v="0"/>
    <x v="0"/>
    <s v="30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6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m/>
    <n v="1054676.5900000001"/>
    <x v="0"/>
    <m/>
    <x v="0"/>
    <x v="0"/>
    <x v="0"/>
    <s v="18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n v="45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1380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m/>
    <n v="53.13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n v="144142.76999999999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14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650000"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-108000"/>
    <m/>
    <x v="0"/>
    <m/>
    <x v="1"/>
    <x v="1"/>
    <x v="0"/>
    <s v="30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-77401.7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n v="963254.96"/>
    <x v="0"/>
    <m/>
    <x v="0"/>
    <x v="0"/>
    <x v="6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n v="100000"/>
    <m/>
    <x v="0"/>
    <m/>
    <x v="0"/>
    <x v="2"/>
    <x v="0"/>
    <s v="9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-1166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n v="72940"/>
    <m/>
    <x v="0"/>
    <m/>
    <x v="1"/>
    <x v="1"/>
    <x v="0"/>
    <s v="20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Recursos de Outras Fontes - Exercício Corrente - Outras Taxas Vinculadas - Taxa de Ficaliz"/>
    <m/>
    <n v="706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n v="3146"/>
    <x v="0"/>
    <m/>
    <x v="0"/>
    <x v="0"/>
    <x v="0"/>
    <s v="3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n v="3000"/>
    <m/>
    <x v="0"/>
    <m/>
    <x v="0"/>
    <x v="0"/>
    <x v="0"/>
    <s v="92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37499.72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m/>
    <n v="35000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n v="-12484.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115275.5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n v="610943.43999999994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m/>
    <x v="0"/>
    <n v="0"/>
    <x v="0"/>
    <x v="0"/>
    <x v="0"/>
    <s v="31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m/>
    <n v="2000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n v="4000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m/>
    <n v="26.4"/>
    <x v="0"/>
    <m/>
    <x v="1"/>
    <x v="1"/>
    <x v="0"/>
    <s v="52"/>
    <x v="1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n v="-1577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381259.54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397907.5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3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-860.3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n v="5000"/>
    <m/>
    <x v="0"/>
    <m/>
    <x v="0"/>
    <x v="3"/>
    <x v="0"/>
    <s v="22"/>
    <x v="3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n v="221533"/>
    <n v="221533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n v="30000"/>
    <n v="3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n v="4725493"/>
    <n v="4725493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n v="378911"/>
    <n v="37891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n v="156827"/>
    <n v="156827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n v="17602"/>
    <n v="17602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n v="4124176"/>
    <n v="4124176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m/>
    <m/>
    <n v="1274836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n v="949222"/>
    <n v="949222"/>
    <m/>
    <x v="0"/>
    <m/>
    <x v="0"/>
    <x v="0"/>
    <x v="0"/>
    <s v="39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m/>
    <m/>
    <n v="10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m/>
    <m/>
    <n v="87361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m/>
    <m/>
    <n v="5000"/>
    <x v="0"/>
    <m/>
    <x v="1"/>
    <x v="1"/>
    <x v="0"/>
    <s v="5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n v="1100000"/>
    <n v="11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n v="10000"/>
    <n v="10000"/>
    <m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m/>
    <n v="0"/>
    <x v="0"/>
    <m/>
    <x v="1"/>
    <x v="1"/>
    <x v="0"/>
    <s v="6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300000"/>
    <m/>
    <x v="0"/>
    <m/>
    <x v="0"/>
    <x v="0"/>
    <x v="0"/>
    <s v="93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n v="30000.52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-1800000"/>
    <m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4064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m/>
    <n v="52411.26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4600"/>
    <m/>
    <x v="0"/>
    <m/>
    <x v="0"/>
    <x v="0"/>
    <x v="2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n v="110315.92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m/>
    <n v="0"/>
    <x v="0"/>
    <m/>
    <x v="0"/>
    <x v="0"/>
    <x v="0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n v="10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n v="70829.78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1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5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250423.59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m/>
    <n v="339127.22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to Dív.Pública BB2 PACTO SC - Contrapartida Out emprest- Oper crédito interna-ex ant"/>
    <m/>
    <n v="110"/>
    <m/>
    <m/>
    <n v="0"/>
    <x v="0"/>
    <m/>
    <x v="1"/>
    <x v="1"/>
    <x v="0"/>
    <s v="9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2065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n v="-14472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m/>
    <n v="5599.3"/>
    <x v="0"/>
    <m/>
    <x v="0"/>
    <x v="0"/>
    <x v="0"/>
    <s v="93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-3649522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de Vigilância Sanitá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24577.11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8875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n v="1368.8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500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n v="-511844.79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364272.88"/>
    <m/>
    <x v="0"/>
    <m/>
    <x v="0"/>
    <x v="0"/>
    <x v="0"/>
    <s v="3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m/>
    <x v="0"/>
    <n v="0"/>
    <x v="0"/>
    <x v="0"/>
    <x v="3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-19000"/>
    <m/>
    <x v="0"/>
    <m/>
    <x v="0"/>
    <x v="0"/>
    <x v="0"/>
    <s v="4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n v="120000"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-780"/>
    <m/>
    <x v="0"/>
    <m/>
    <x v="0"/>
    <x v="0"/>
    <x v="0"/>
    <s v="14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n v="-1817758"/>
    <m/>
    <x v="0"/>
    <m/>
    <x v="0"/>
    <x v="0"/>
    <x v="5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Recursos Minerais - CFEM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Receitas - Fundo para Melhoria da Polícia Militar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n v="8395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-1107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-255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2592"/>
    <x v="0"/>
    <m/>
    <x v="0"/>
    <x v="3"/>
    <x v="0"/>
    <s v="22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n v="30000"/>
    <n v="30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n v="1130400"/>
    <n v="1130400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m/>
    <m/>
    <n v="10612"/>
    <x v="0"/>
    <m/>
    <x v="1"/>
    <x v="1"/>
    <x v="0"/>
    <s v="5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n v="487822"/>
    <n v="487822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n v="324735"/>
    <n v="324735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n v="1196901"/>
    <n v="1196901"/>
    <m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n v="300000"/>
    <n v="3000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n v="100000"/>
    <n v="100000"/>
    <m/>
    <x v="0"/>
    <m/>
    <x v="0"/>
    <x v="2"/>
    <x v="0"/>
    <s v="13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m/>
    <m/>
    <n v="3500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m/>
    <m/>
    <n v="97170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n v="5000000"/>
    <n v="5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90000"/>
    <x v="0"/>
    <m/>
    <x v="0"/>
    <x v="2"/>
    <x v="0"/>
    <s v="0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n v="2000000"/>
    <n v="2000000"/>
    <m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n v="45391"/>
    <n v="45391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n v="22000000"/>
    <n v="220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m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n v="2750"/>
    <m/>
    <x v="0"/>
    <m/>
    <x v="0"/>
    <x v="0"/>
    <x v="0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n v="-149202.01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n v="386279.18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10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n v="15275.54"/>
    <m/>
    <x v="0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8670.23"/>
    <m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m/>
    <x v="1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-35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12000"/>
    <m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-2153006.2000000002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m/>
    <n v="70829.78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4336.38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3771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n v="152.51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16980"/>
    <m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m/>
    <n v="0"/>
    <x v="0"/>
    <m/>
    <x v="0"/>
    <x v="0"/>
    <x v="2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m/>
    <m/>
    <n v="3900000"/>
    <x v="0"/>
    <m/>
    <x v="0"/>
    <x v="0"/>
    <x v="2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5559972"/>
    <m/>
    <x v="0"/>
    <m/>
    <x v="1"/>
    <x v="4"/>
    <x v="0"/>
    <s v="71"/>
    <x v="3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6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n v="-1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137036.69"/>
    <m/>
    <x v="0"/>
    <m/>
    <x v="0"/>
    <x v="0"/>
    <x v="0"/>
    <s v="4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Contrato Dív.Pública - BID 2900 RODOVIAS VI - Remun rec.vinculados - Out ftes -Ex.Anterior"/>
    <m/>
    <n v="110"/>
    <m/>
    <m/>
    <n v="0"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m/>
    <n v="589800"/>
    <x v="0"/>
    <m/>
    <x v="1"/>
    <x v="1"/>
    <x v="0"/>
    <s v="52"/>
    <x v="1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n v="-12456757"/>
    <m/>
    <x v="0"/>
    <m/>
    <x v="0"/>
    <x v="0"/>
    <x v="5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73885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9505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797926.78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m/>
    <n v="0"/>
    <x v="0"/>
    <m/>
    <x v="0"/>
    <x v="0"/>
    <x v="4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n v="-10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n v="4958.1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Atos do Departamento de Transportes e Terminais - DETER -Outras Taxas Vinculadas - Recurso"/>
    <m/>
    <n v="990"/>
    <m/>
    <m/>
    <n v="0"/>
    <x v="0"/>
    <m/>
    <x v="1"/>
    <x v="4"/>
    <x v="0"/>
    <s v="7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n v="65505"/>
    <n v="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n v="6000"/>
    <n v="6000"/>
    <m/>
    <x v="0"/>
    <m/>
    <x v="0"/>
    <x v="2"/>
    <x v="0"/>
    <s v="92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n v="31723"/>
    <n v="317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m/>
    <m/>
    <n v="5672475"/>
    <x v="0"/>
    <m/>
    <x v="0"/>
    <x v="0"/>
    <x v="7"/>
    <s v="4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n v="250000"/>
    <n v="250000"/>
    <m/>
    <x v="0"/>
    <m/>
    <x v="0"/>
    <x v="0"/>
    <x v="0"/>
    <s v="39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n v="800000"/>
    <n v="8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n v="385556"/>
    <n v="385556"/>
    <m/>
    <x v="0"/>
    <m/>
    <x v="0"/>
    <x v="3"/>
    <x v="0"/>
    <s v="22"/>
    <x v="3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n v="16545470"/>
    <n v="16545470"/>
    <m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7188.79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2000000"/>
    <m/>
    <x v="0"/>
    <m/>
    <x v="0"/>
    <x v="0"/>
    <x v="0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n v="-116789"/>
    <m/>
    <x v="0"/>
    <m/>
    <x v="0"/>
    <x v="0"/>
    <x v="0"/>
    <s v="3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25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42891.1"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n v="23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n v="1054676.5900000001"/>
    <m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499.7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m/>
    <n v="1500000"/>
    <x v="0"/>
    <m/>
    <x v="0"/>
    <x v="0"/>
    <x v="7"/>
    <s v="45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2640.1"/>
    <m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37916.17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n v="-18622.740000000002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m/>
    <n v="645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n v="0"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209566.5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n v="4.8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48563.51"/>
    <m/>
    <x v="0"/>
    <m/>
    <x v="1"/>
    <x v="1"/>
    <x v="0"/>
    <s v="51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n v="4600.05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-1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m/>
    <x v="0"/>
    <n v="0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m/>
    <n v="79836.679999999993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n v="3596679"/>
    <x v="0"/>
    <m/>
    <x v="1"/>
    <x v="4"/>
    <x v="0"/>
    <s v="71"/>
    <x v="3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n v="-217.17"/>
    <m/>
    <x v="0"/>
    <m/>
    <x v="0"/>
    <x v="0"/>
    <x v="2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-33260"/>
    <m/>
    <x v="0"/>
    <m/>
    <x v="0"/>
    <x v="0"/>
    <x v="0"/>
    <s v="93"/>
    <x v="0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-147137.57999999999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5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m/>
    <x v="0"/>
    <n v="0"/>
    <x v="0"/>
    <x v="0"/>
    <x v="0"/>
    <s v="4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m/>
    <n v="249000"/>
    <x v="0"/>
    <m/>
    <x v="0"/>
    <x v="0"/>
    <x v="0"/>
    <s v="3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-2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n v="0"/>
    <x v="0"/>
    <m/>
    <x v="0"/>
    <x v="2"/>
    <x v="0"/>
    <s v="94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n v="-3154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6109"/>
    <m/>
    <x v="0"/>
    <m/>
    <x v="0"/>
    <x v="0"/>
    <x v="2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m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m/>
    <m/>
    <n v="9787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n v="448000"/>
    <n v="448000"/>
    <m/>
    <x v="0"/>
    <m/>
    <x v="0"/>
    <x v="0"/>
    <x v="0"/>
    <s v="30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m/>
    <m/>
    <n v="500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m/>
    <m/>
    <n v="500000"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n v="360000"/>
    <n v="360000"/>
    <m/>
    <x v="0"/>
    <m/>
    <x v="1"/>
    <x v="1"/>
    <x v="0"/>
    <s v="40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n v="1000000"/>
    <n v="1000000"/>
    <m/>
    <x v="0"/>
    <m/>
    <x v="1"/>
    <x v="1"/>
    <x v="0"/>
    <s v="34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m/>
    <m/>
    <n v="5000"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m/>
    <m/>
    <n v="2000000"/>
    <x v="0"/>
    <m/>
    <x v="0"/>
    <x v="0"/>
    <x v="0"/>
    <s v="91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m/>
    <m/>
    <n v="40000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4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Receitas - Fundo para Melhoria da Polícia Militar"/>
    <m/>
    <n v="707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300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n v="44134.400000000001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m/>
    <n v="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n v="544.6"/>
    <m/>
    <x v="0"/>
    <m/>
    <x v="0"/>
    <x v="2"/>
    <x v="0"/>
    <s v="94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m/>
    <n v="31300"/>
    <x v="0"/>
    <m/>
    <x v="0"/>
    <x v="0"/>
    <x v="2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Sem Contrato de Dívida Pública - Remuneração de rec.vinculados - Fonte Tes  - Ex.Anterior"/>
    <m/>
    <n v="32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n v="8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n v="71998"/>
    <m/>
    <x v="0"/>
    <m/>
    <x v="1"/>
    <x v="1"/>
    <x v="0"/>
    <s v="20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m/>
    <n v="16470.490000000002"/>
    <x v="0"/>
    <m/>
    <x v="0"/>
    <x v="0"/>
    <x v="0"/>
    <s v="9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m/>
    <n v="570777.77"/>
    <x v="0"/>
    <m/>
    <x v="0"/>
    <x v="2"/>
    <x v="0"/>
    <s v="11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n v="963.9"/>
    <m/>
    <x v="0"/>
    <m/>
    <x v="0"/>
    <x v="0"/>
    <x v="0"/>
    <s v="9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m/>
    <x v="0"/>
    <n v="2718046"/>
    <x v="1"/>
    <x v="1"/>
    <x v="0"/>
    <s v="52"/>
    <x v="1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m/>
    <x v="0"/>
    <n v="0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4842144.2300000004"/>
    <m/>
    <x v="0"/>
    <m/>
    <x v="0"/>
    <x v="2"/>
    <x v="0"/>
    <s v="0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m/>
    <x v="0"/>
    <n v="32430.29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m/>
    <x v="0"/>
    <m/>
    <x v="0"/>
    <x v="2"/>
    <x v="0"/>
    <s v="67"/>
    <x v="2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m/>
    <n v="2604.1999999999998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n v="-50415.41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22618.400000000001"/>
    <x v="0"/>
    <m/>
    <x v="0"/>
    <x v="0"/>
    <x v="0"/>
    <s v="31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-388.9"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-9800"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25600"/>
    <m/>
    <x v="0"/>
    <m/>
    <x v="0"/>
    <x v="0"/>
    <x v="0"/>
    <s v="39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n v="-3845261"/>
    <m/>
    <x v="0"/>
    <m/>
    <x v="0"/>
    <x v="0"/>
    <x v="5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9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n v="52291.67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566.74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m/>
    <n v="2366.9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n v="-61035.44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000000"/>
    <m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m/>
    <m/>
    <n v="23000"/>
    <x v="0"/>
    <m/>
    <x v="0"/>
    <x v="0"/>
    <x v="2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n v="358590"/>
    <n v="35859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n v="516000"/>
    <n v="516000"/>
    <m/>
    <x v="0"/>
    <m/>
    <x v="0"/>
    <x v="0"/>
    <x v="0"/>
    <s v="3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n v="108077"/>
    <n v="108077"/>
    <m/>
    <x v="0"/>
    <m/>
    <x v="0"/>
    <x v="0"/>
    <x v="2"/>
    <s v="13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n v="157559"/>
    <n v="15755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n v="110000"/>
    <n v="11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-945865.92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54000"/>
    <m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732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22000"/>
    <m/>
    <x v="0"/>
    <m/>
    <x v="0"/>
    <x v="2"/>
    <x v="0"/>
    <s v="1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n v="0"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2500000"/>
    <m/>
    <x v="0"/>
    <m/>
    <x v="1"/>
    <x v="1"/>
    <x v="0"/>
    <s v="40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-8325.89"/>
    <m/>
    <x v="0"/>
    <m/>
    <x v="1"/>
    <x v="1"/>
    <x v="0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9595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58487.95"/>
    <m/>
    <x v="0"/>
    <m/>
    <x v="0"/>
    <x v="0"/>
    <x v="0"/>
    <s v="9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n v="16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m/>
    <n v="280000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680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18707.900000000001"/>
    <m/>
    <x v="0"/>
    <m/>
    <x v="0"/>
    <x v="2"/>
    <x v="0"/>
    <s v="11"/>
    <x v="2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10061.64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4701674.22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n v="2558841.61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n v="293184.0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n v="-7300"/>
    <m/>
    <x v="0"/>
    <m/>
    <x v="0"/>
    <x v="2"/>
    <x v="0"/>
    <s v="05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n v="25459.5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563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n v="-1340.5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981000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SUS - Demais Receitas - Exercícios Anteriores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m/>
    <x v="0"/>
    <n v="0"/>
    <x v="0"/>
    <x v="0"/>
    <x v="0"/>
    <s v="15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n v="-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n v="4440803.5999999996"/>
    <m/>
    <x v="0"/>
    <m/>
    <x v="0"/>
    <x v="0"/>
    <x v="4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n v="-75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2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n v="1955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n v="181000"/>
    <m/>
    <x v="0"/>
    <m/>
    <x v="1"/>
    <x v="1"/>
    <x v="0"/>
    <s v="52"/>
    <x v="1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-16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n v="0"/>
    <x v="0"/>
    <m/>
    <x v="0"/>
    <x v="2"/>
    <x v="0"/>
    <s v="0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648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38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300000"/>
    <m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n v="-145398.14000000001"/>
    <m/>
    <x v="0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B2 PACTO por SC - Remuner rec.vinculados - Ex.Anterior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n v="-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m/>
    <x v="0"/>
    <m/>
    <x v="0"/>
    <x v="0"/>
    <x v="0"/>
    <s v="35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n v="366.31"/>
    <m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m/>
    <n v="30000"/>
    <x v="0"/>
    <m/>
    <x v="0"/>
    <x v="0"/>
    <x v="0"/>
    <s v="15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n v="505032"/>
    <n v="50503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m/>
    <m/>
    <n v="15000"/>
    <x v="0"/>
    <m/>
    <x v="0"/>
    <x v="0"/>
    <x v="2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n v="30000"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500"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m/>
    <x v="0"/>
    <n v="0"/>
    <x v="0"/>
    <x v="0"/>
    <x v="2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n v="50000"/>
    <m/>
    <x v="0"/>
    <m/>
    <x v="0"/>
    <x v="0"/>
    <x v="0"/>
    <s v="1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n v="-100"/>
    <m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n v="-20000"/>
    <m/>
    <x v="0"/>
    <m/>
    <x v="0"/>
    <x v="0"/>
    <x v="0"/>
    <s v="47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4047635.37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n v="3445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718000"/>
    <m/>
    <x v="0"/>
    <m/>
    <x v="1"/>
    <x v="1"/>
    <x v="0"/>
    <s v="34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n v="125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m/>
    <n v="9912.6"/>
    <x v="0"/>
    <m/>
    <x v="0"/>
    <x v="2"/>
    <x v="0"/>
    <s v="92"/>
    <x v="2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m/>
    <n v="4300000"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n v="2159.12"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m/>
    <n v="89.56"/>
    <x v="0"/>
    <m/>
    <x v="0"/>
    <x v="0"/>
    <x v="2"/>
    <s v="47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1000000"/>
    <x v="1"/>
    <x v="1"/>
    <x v="0"/>
    <s v="40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n v="-24670.61"/>
    <m/>
    <x v="0"/>
    <m/>
    <x v="0"/>
    <x v="2"/>
    <x v="0"/>
    <s v="92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m/>
    <n v="2397071.7000000002"/>
    <x v="0"/>
    <m/>
    <x v="0"/>
    <x v="0"/>
    <x v="0"/>
    <s v="4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n v="3567562.32"/>
    <m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1609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2515"/>
    <m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-805"/>
    <m/>
    <x v="0"/>
    <m/>
    <x v="0"/>
    <x v="0"/>
    <x v="0"/>
    <s v="49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n v="15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n v="139.68"/>
    <m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15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n v="10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n v="3000000"/>
    <n v="3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m/>
    <m/>
    <n v="10000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n v="3500000"/>
    <n v="35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n v="35000"/>
    <n v="35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n v="539500"/>
    <n v="539500"/>
    <m/>
    <x v="0"/>
    <m/>
    <x v="0"/>
    <x v="0"/>
    <x v="0"/>
    <s v="4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n v="600000"/>
    <n v="600000"/>
    <m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n v="200000"/>
    <n v="200000"/>
    <m/>
    <x v="0"/>
    <m/>
    <x v="1"/>
    <x v="1"/>
    <x v="0"/>
    <s v="39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n v="2280000"/>
    <n v="2280000"/>
    <m/>
    <x v="0"/>
    <m/>
    <x v="0"/>
    <x v="2"/>
    <x v="2"/>
    <s v="9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n v="700000"/>
    <n v="700000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m/>
    <m/>
    <n v="20000"/>
    <x v="0"/>
    <m/>
    <x v="0"/>
    <x v="2"/>
    <x v="0"/>
    <s v="17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n v="2800000"/>
    <n v="28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n v="800000"/>
    <n v="8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n v="120000"/>
    <n v="1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n v="6000"/>
    <n v="6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n v="243614.11"/>
    <x v="0"/>
    <m/>
    <x v="0"/>
    <x v="2"/>
    <x v="0"/>
    <s v="11"/>
    <x v="2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n v="165000"/>
    <n v="165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n v="100648"/>
    <n v="100648"/>
    <m/>
    <x v="0"/>
    <m/>
    <x v="0"/>
    <x v="0"/>
    <x v="0"/>
    <s v="3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n v="36767"/>
    <n v="36767"/>
    <m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n v="5000"/>
    <n v="5000"/>
    <m/>
    <x v="0"/>
    <m/>
    <x v="0"/>
    <x v="2"/>
    <x v="0"/>
    <s v="1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n v="17000"/>
    <n v="17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n v="1000000"/>
    <n v="1000000"/>
    <m/>
    <x v="0"/>
    <m/>
    <x v="0"/>
    <x v="2"/>
    <x v="0"/>
    <s v="11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m/>
    <m/>
    <n v="53606.64"/>
    <x v="0"/>
    <m/>
    <x v="0"/>
    <x v="0"/>
    <x v="0"/>
    <s v="9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n v="468569"/>
    <n v="468569"/>
    <m/>
    <x v="0"/>
    <m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n v="15000"/>
    <n v="15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n v="134000"/>
    <n v="134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n v="100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n v="15000"/>
    <n v="15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n v="1710954"/>
    <n v="1710954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n v="6255"/>
    <n v="6255"/>
    <m/>
    <x v="0"/>
    <m/>
    <x v="0"/>
    <x v="3"/>
    <x v="0"/>
    <s v="22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n v="4808567"/>
    <n v="4808567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n v="200000"/>
    <n v="2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n v="10000000"/>
    <n v="10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m/>
    <n v="3095.19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m/>
    <n v="42727.21"/>
    <x v="0"/>
    <m/>
    <x v="0"/>
    <x v="0"/>
    <x v="0"/>
    <s v="92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n v="25000"/>
    <n v="25000"/>
    <m/>
    <x v="0"/>
    <m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n v="337155"/>
    <n v="337155"/>
    <m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n v="1733964.71"/>
    <x v="0"/>
    <m/>
    <x v="0"/>
    <x v="0"/>
    <x v="2"/>
    <s v="13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n v="60000"/>
    <n v="60000"/>
    <m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n v="2431808"/>
    <n v="2431808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n v="8002"/>
    <n v="800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n v="7512000"/>
    <n v="7512000"/>
    <m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m/>
    <n v="100"/>
    <x v="0"/>
    <m/>
    <x v="0"/>
    <x v="0"/>
    <x v="0"/>
    <s v="4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4273189.1500000004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n v="266987.28000000003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m/>
    <x v="0"/>
    <n v="914.51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-450574.08000000002"/>
    <m/>
    <x v="0"/>
    <m/>
    <x v="1"/>
    <x v="1"/>
    <x v="0"/>
    <s v="40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11776006.77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m/>
    <m/>
    <n v="8591.7000000000007"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3788365.05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n v="140796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m/>
    <n v="445743.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n v="407069.7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m/>
    <n v="5401812.3099999996"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307283.7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m/>
    <n v="0"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n v="31611.97"/>
    <x v="0"/>
    <m/>
    <x v="0"/>
    <x v="2"/>
    <x v="0"/>
    <s v="1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9376180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22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500000"/>
    <m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n v="213111.9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n v="108818732"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-1566562.15"/>
    <m/>
    <x v="0"/>
    <m/>
    <x v="1"/>
    <x v="1"/>
    <x v="0"/>
    <s v="51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m/>
    <m/>
    <n v="172192.08"/>
    <x v="0"/>
    <m/>
    <x v="0"/>
    <x v="0"/>
    <x v="0"/>
    <s v="40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m/>
    <n v="3040594.28"/>
    <x v="0"/>
    <m/>
    <x v="0"/>
    <x v="3"/>
    <x v="0"/>
    <s v="21"/>
    <x v="3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m/>
    <n v="47000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-245994.36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m/>
    <n v="731969.3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m/>
    <n v="17066.86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n v="16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m/>
    <m/>
    <n v="106248.2"/>
    <x v="0"/>
    <m/>
    <x v="1"/>
    <x v="1"/>
    <x v="0"/>
    <s v="52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326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n v="34650.65"/>
    <m/>
    <x v="0"/>
    <m/>
    <x v="0"/>
    <x v="0"/>
    <x v="0"/>
    <s v="9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5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n v="89894.81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n v="8008.78"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n v="45088.99"/>
    <m/>
    <x v="0"/>
    <m/>
    <x v="0"/>
    <x v="2"/>
    <x v="0"/>
    <s v="0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n v="564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n v="72552.12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25730"/>
    <m/>
    <x v="0"/>
    <m/>
    <x v="0"/>
    <x v="0"/>
    <x v="2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n v="3370930.77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1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2391.2800000000002"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n v="3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m/>
    <n v="18183.4000000000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192536.74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n v="83801.5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13678.32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n v="1120000"/>
    <m/>
    <x v="0"/>
    <m/>
    <x v="0"/>
    <x v="0"/>
    <x v="0"/>
    <s v="0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m/>
    <n v="0"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n v="0"/>
    <x v="0"/>
    <x v="2"/>
    <x v="0"/>
    <s v="1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93960"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m/>
    <n v="47355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m/>
    <m/>
    <n v="44305.919999999998"/>
    <x v="0"/>
    <m/>
    <x v="0"/>
    <x v="0"/>
    <x v="0"/>
    <s v="47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m/>
    <m/>
    <n v="14598358.890000001"/>
    <x v="0"/>
    <m/>
    <x v="0"/>
    <x v="2"/>
    <x v="0"/>
    <s v="9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n v="661819.49"/>
    <m/>
    <x v="0"/>
    <m/>
    <x v="1"/>
    <x v="1"/>
    <x v="2"/>
    <s v="9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m/>
    <m/>
    <n v="169821.67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n v="3822.86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Recursos de outras fontes - Exercício Corrente - Outras taxas vinculadas - Taxa de Fiscali"/>
    <m/>
    <n v="9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n v="14002917.449999999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n v="35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n v="6480.43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n v="-2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n v="113267.95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2819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m/>
    <m/>
    <n v="51820"/>
    <x v="0"/>
    <m/>
    <x v="0"/>
    <x v="0"/>
    <x v="0"/>
    <s v="4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m/>
    <n v="14118.83"/>
    <x v="0"/>
    <m/>
    <x v="0"/>
    <x v="0"/>
    <x v="2"/>
    <s v="4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m/>
    <x v="0"/>
    <n v="0"/>
    <x v="0"/>
    <x v="0"/>
    <x v="1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n v="838064.62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n v="10778.81"/>
    <x v="0"/>
    <m/>
    <x v="0"/>
    <x v="2"/>
    <x v="0"/>
    <s v="92"/>
    <x v="2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n v="222166.53"/>
    <x v="0"/>
    <m/>
    <x v="0"/>
    <x v="2"/>
    <x v="0"/>
    <s v="92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n v="20465.689999999999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n v="18389"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-37773.83"/>
    <m/>
    <x v="0"/>
    <m/>
    <x v="1"/>
    <x v="1"/>
    <x v="0"/>
    <s v="93"/>
    <x v="1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m/>
    <n v="38511.4"/>
    <x v="0"/>
    <m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n v="3269.14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m/>
    <x v="0"/>
    <m/>
    <x v="0"/>
    <x v="0"/>
    <x v="0"/>
    <s v="34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m/>
    <n v="5000000"/>
    <x v="0"/>
    <m/>
    <x v="1"/>
    <x v="1"/>
    <x v="0"/>
    <s v="51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m/>
    <n v="80017.320000000007"/>
    <x v="0"/>
    <m/>
    <x v="0"/>
    <x v="0"/>
    <x v="0"/>
    <s v="3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n v="15424.63"/>
    <x v="0"/>
    <m/>
    <x v="0"/>
    <x v="0"/>
    <x v="0"/>
    <s v="5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n v="11891"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n v="1950533.34"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-1000000"/>
    <m/>
    <x v="0"/>
    <m/>
    <x v="1"/>
    <x v="1"/>
    <x v="0"/>
    <s v="51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07358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-128000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49277.26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-2844.16"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-834.01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n v="-1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n v="170580.4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n v="1658648.77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n v="-13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m/>
    <n v="41867.910000000003"/>
    <x v="0"/>
    <m/>
    <x v="1"/>
    <x v="1"/>
    <x v="0"/>
    <s v="3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n v="0"/>
    <x v="0"/>
    <m/>
    <x v="0"/>
    <x v="0"/>
    <x v="0"/>
    <s v="35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m/>
    <n v="692080.61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n v="-10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n v="3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m/>
    <n v="54391.8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m/>
    <m/>
    <n v="30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m/>
    <m/>
    <n v="130770.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n v="20000"/>
    <n v="200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n v="830000"/>
    <n v="83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n v="20000"/>
    <n v="20000"/>
    <m/>
    <x v="0"/>
    <m/>
    <x v="0"/>
    <x v="2"/>
    <x v="0"/>
    <s v="17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m/>
    <m/>
    <n v="40000"/>
    <x v="0"/>
    <m/>
    <x v="0"/>
    <x v="0"/>
    <x v="0"/>
    <s v="14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n v="308742"/>
    <n v="308742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n v="10000"/>
    <n v="10000"/>
    <m/>
    <x v="0"/>
    <m/>
    <x v="0"/>
    <x v="0"/>
    <x v="0"/>
    <s v="92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n v="273337"/>
    <n v="27333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n v="50000"/>
    <n v="50000"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n v="67376"/>
    <n v="67376"/>
    <m/>
    <x v="0"/>
    <m/>
    <x v="0"/>
    <x v="2"/>
    <x v="0"/>
    <s v="05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n v="208563"/>
    <n v="208563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n v="291210"/>
    <n v="29121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n v="94268"/>
    <n v="94268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n v="20000"/>
    <n v="2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n v="79354"/>
    <n v="79354"/>
    <m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m/>
    <m/>
    <n v="174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n v="158268"/>
    <n v="15826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m/>
    <n v="7000"/>
    <x v="0"/>
    <m/>
    <x v="0"/>
    <x v="0"/>
    <x v="2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m/>
    <n v="116163.19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m/>
    <n v="46319.43"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n v="37763"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n v="124165"/>
    <n v="124165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n v="208492"/>
    <n v="208492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n v="299548130"/>
    <n v="299548130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n v="1761576"/>
    <n v="1761576"/>
    <m/>
    <x v="0"/>
    <m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m/>
    <m/>
    <n v="84887.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m/>
    <m/>
    <n v="2850000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n v="169931264"/>
    <n v="169931264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m/>
    <n v="602333.32999999996"/>
    <x v="0"/>
    <m/>
    <x v="0"/>
    <x v="0"/>
    <x v="2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n v="8364883"/>
    <n v="8364883"/>
    <m/>
    <x v="0"/>
    <m/>
    <x v="0"/>
    <x v="0"/>
    <x v="0"/>
    <s v="39"/>
    <x v="0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m/>
    <m/>
    <n v="0"/>
    <x v="0"/>
    <m/>
    <x v="0"/>
    <x v="2"/>
    <x v="0"/>
    <s v="07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m/>
    <m/>
    <n v="2727822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n v="1900000"/>
    <n v="19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n v="900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Recursos de Outras Fontes - Exercício Corrente - Outras Taxas Vinculadas - Taxa de Fiscali"/>
    <m/>
    <n v="95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m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m/>
    <n v="1420661.68"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5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n v="61968.4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25000"/>
    <m/>
    <x v="0"/>
    <m/>
    <x v="0"/>
    <x v="0"/>
    <x v="0"/>
    <s v="36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m/>
    <n v="0"/>
    <x v="0"/>
    <m/>
    <x v="0"/>
    <x v="0"/>
    <x v="0"/>
    <s v="4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n v="20940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n v="1367426.15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n v="5403924.7300000004"/>
    <x v="0"/>
    <m/>
    <x v="0"/>
    <x v="0"/>
    <x v="0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6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n v="54.89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n v="37548.160000000003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n v="3458051.72"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-3493.8"/>
    <m/>
    <x v="0"/>
    <m/>
    <x v="0"/>
    <x v="0"/>
    <x v="0"/>
    <s v="32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n v="1483724.37"/>
    <m/>
    <x v="0"/>
    <m/>
    <x v="1"/>
    <x v="1"/>
    <x v="1"/>
    <s v="42"/>
    <x v="1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n v="70000000"/>
    <m/>
    <x v="0"/>
    <m/>
    <x v="0"/>
    <x v="2"/>
    <x v="0"/>
    <s v="0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m/>
    <n v="15000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Medicamentos de Dispensação  Excepcional -  Convênio Sistema Único de Saúde - Exercício Co"/>
    <m/>
    <n v="44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n v="13399947.6"/>
    <x v="0"/>
    <m/>
    <x v="1"/>
    <x v="1"/>
    <x v="0"/>
    <s v="93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n v="198958592.28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n v="440976.47"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m/>
    <m/>
    <n v="8441.620000000000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n v="125000"/>
    <m/>
    <x v="0"/>
    <m/>
    <x v="0"/>
    <x v="0"/>
    <x v="0"/>
    <s v="3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-62031.26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n v="1612722.16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Contrato Dív.Pública - BNDES PROINVEST/CAMINHOS DESENV. - Remun rec.vinculados - Ex.Anter."/>
    <m/>
    <n v="100"/>
    <m/>
    <m/>
    <n v="0"/>
    <x v="0"/>
    <m/>
    <x v="1"/>
    <x v="1"/>
    <x v="0"/>
    <s v="34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m/>
    <n v="22728.55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m/>
    <n v="6000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n v="895160.8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m/>
    <n v="1729152.5"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n v="35068.2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744.08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32997320.989999998"/>
    <x v="0"/>
    <m/>
    <x v="0"/>
    <x v="2"/>
    <x v="0"/>
    <s v="01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m/>
    <x v="0"/>
    <n v="0"/>
    <x v="0"/>
    <x v="0"/>
    <x v="0"/>
    <s v="1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n v="799476.06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152741.78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n v="92280.1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50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2983289.0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n v="1747177.5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n v="-1441.77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m/>
    <n v="497900"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m/>
    <n v="3777.57"/>
    <x v="0"/>
    <m/>
    <x v="0"/>
    <x v="0"/>
    <x v="0"/>
    <s v="4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2500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4197.21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m/>
    <x v="0"/>
    <x v="0"/>
    <x v="3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88553.74"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-6398706.7999999998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m/>
    <n v="730908.12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m/>
    <n v="130525"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n v="3348.47"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m/>
    <m/>
    <n v="37271.2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n v="560000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n v="339794.74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m/>
    <x v="0"/>
    <n v="466000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13280"/>
    <m/>
    <x v="0"/>
    <m/>
    <x v="1"/>
    <x v="1"/>
    <x v="0"/>
    <s v="51"/>
    <x v="1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m/>
    <m/>
    <n v="163620"/>
    <x v="0"/>
    <m/>
    <x v="0"/>
    <x v="0"/>
    <x v="0"/>
    <s v="4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1336861.45"/>
    <m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m/>
    <n v="3032338.78"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Contrato Dív.Pública - BID 2172 PROFISCO - Remuner rec.vinculados - Ex.Anterior"/>
    <m/>
    <n v="83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Receitas - Fundo Estadual de Defesa Civil - Exercícios Anteriores"/>
    <m/>
    <n v="735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n v="-3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-20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m/>
    <n v="132358.31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n v="6600"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n v="116424.25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m/>
    <n v="1868.4"/>
    <x v="0"/>
    <m/>
    <x v="0"/>
    <x v="2"/>
    <x v="2"/>
    <s v="13"/>
    <x v="2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n v="1558061.05"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146759.04000000001"/>
    <m/>
    <x v="0"/>
    <m/>
    <x v="0"/>
    <x v="0"/>
    <x v="0"/>
    <s v="14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1700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n v="-123648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n v="-145605"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n v="0"/>
    <x v="0"/>
    <m/>
    <x v="0"/>
    <x v="0"/>
    <x v="1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n v="-2944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1410.94"/>
    <m/>
    <x v="0"/>
    <m/>
    <x v="0"/>
    <x v="0"/>
    <x v="2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n v="326405.71999999997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n v="-623.5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14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n v="48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n v="-300000"/>
    <m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m/>
    <m/>
    <n v="892.75"/>
    <x v="0"/>
    <m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m/>
    <x v="0"/>
    <m/>
    <x v="0"/>
    <x v="3"/>
    <x v="0"/>
    <s v="2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180000"/>
    <m/>
    <x v="0"/>
    <m/>
    <x v="0"/>
    <x v="0"/>
    <x v="1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n v="-80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m/>
    <n v="135400.13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n v="600000"/>
    <n v="600000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n v="100000"/>
    <n v="100000"/>
    <m/>
    <x v="0"/>
    <m/>
    <x v="0"/>
    <x v="0"/>
    <x v="0"/>
    <s v="08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n v="200000"/>
    <n v="20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n v="5431097"/>
    <n v="5431097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m/>
    <m/>
    <n v="8508.7999999999993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851233"/>
    <n v="2851233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n v="2034600"/>
    <n v="20346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n v="900"/>
    <n v="9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n v="5300"/>
    <n v="5300"/>
    <m/>
    <x v="0"/>
    <m/>
    <x v="0"/>
    <x v="2"/>
    <x v="0"/>
    <s v="92"/>
    <x v="2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m/>
    <m/>
    <n v="587383.42000000004"/>
    <x v="0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n v="337200"/>
    <n v="337200"/>
    <m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m/>
    <m/>
    <n v="1185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m/>
    <m/>
    <n v="24000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n v="307000"/>
    <n v="307000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n v="149816"/>
    <n v="149816"/>
    <m/>
    <x v="0"/>
    <m/>
    <x v="0"/>
    <x v="0"/>
    <x v="2"/>
    <s v="1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n v="36368"/>
    <n v="36368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n v="233009"/>
    <n v="233009"/>
    <m/>
    <x v="0"/>
    <m/>
    <x v="0"/>
    <x v="2"/>
    <x v="2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n v="126258"/>
    <n v="1262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n v="62000"/>
    <n v="62000"/>
    <m/>
    <x v="0"/>
    <m/>
    <x v="0"/>
    <x v="0"/>
    <x v="0"/>
    <s v="20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n v="6000"/>
    <n v="6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n v="10000"/>
    <n v="10000"/>
    <m/>
    <x v="0"/>
    <m/>
    <x v="0"/>
    <x v="2"/>
    <x v="0"/>
    <s v="05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n v="170000"/>
    <n v="17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n v="740691.04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n v="3000000"/>
    <n v="300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m/>
    <m/>
    <n v="42631.11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m/>
    <m/>
    <n v="1990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n v="22926"/>
    <n v="22926"/>
    <m/>
    <x v="0"/>
    <m/>
    <x v="0"/>
    <x v="0"/>
    <x v="0"/>
    <s v="38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n v="75526"/>
    <n v="75526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n v="111090"/>
    <n v="11109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n v="45000"/>
    <n v="45000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n v="450000"/>
    <n v="450000"/>
    <m/>
    <x v="0"/>
    <m/>
    <x v="0"/>
    <x v="0"/>
    <x v="0"/>
    <s v="9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n v="18500"/>
    <n v="18500"/>
    <m/>
    <x v="0"/>
    <m/>
    <x v="0"/>
    <x v="2"/>
    <x v="0"/>
    <s v="92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m/>
    <m/>
    <n v="25000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n v="134135"/>
    <n v="134135"/>
    <m/>
    <x v="0"/>
    <m/>
    <x v="0"/>
    <x v="0"/>
    <x v="0"/>
    <s v="47"/>
    <x v="0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n v="80000"/>
    <n v="80000"/>
    <m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n v="128503068.72"/>
    <x v="0"/>
    <m/>
    <x v="0"/>
    <x v="2"/>
    <x v="0"/>
    <s v="11"/>
    <x v="2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n v="118730"/>
    <n v="11873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n v="70000000"/>
    <n v="70000000"/>
    <m/>
    <x v="0"/>
    <m/>
    <x v="0"/>
    <x v="2"/>
    <x v="0"/>
    <s v="0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0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4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-3509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-231144.58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m/>
    <n v="112.76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n v="30551861.32"/>
    <x v="0"/>
    <m/>
    <x v="0"/>
    <x v="0"/>
    <x v="0"/>
    <s v="39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390936.2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m/>
    <n v="197704.45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n v="545.55999999999995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-9270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42.72"/>
    <m/>
    <x v="0"/>
    <m/>
    <x v="0"/>
    <x v="0"/>
    <x v="0"/>
    <s v="3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711192.68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n v="0"/>
    <x v="0"/>
    <m/>
    <x v="0"/>
    <x v="0"/>
    <x v="0"/>
    <s v="46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425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n v="3131695.8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m/>
    <n v="11869.26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7007.15"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11521.14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m/>
    <n v="980"/>
    <x v="0"/>
    <m/>
    <x v="0"/>
    <x v="0"/>
    <x v="0"/>
    <s v="36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m/>
    <n v="1897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47531.2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n v="12916.0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n v="96476.62"/>
    <x v="0"/>
    <m/>
    <x v="0"/>
    <x v="2"/>
    <x v="0"/>
    <s v="94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m/>
    <n v="0"/>
    <x v="0"/>
    <m/>
    <x v="0"/>
    <x v="0"/>
    <x v="0"/>
    <s v="18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n v="5652.13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n v="-1161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m/>
    <m/>
    <n v="3503887.44"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m/>
    <n v="268182.5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m/>
    <m/>
    <n v="26015.69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n v="80975.25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11094.9"/>
    <m/>
    <x v="0"/>
    <m/>
    <x v="0"/>
    <x v="0"/>
    <x v="0"/>
    <s v="3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10000"/>
    <x v="0"/>
    <m/>
    <x v="0"/>
    <x v="0"/>
    <x v="0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n v="-300000"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8283.75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m/>
    <x v="0"/>
    <n v="63272.639999999999"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n v="0"/>
    <x v="0"/>
    <m/>
    <x v="0"/>
    <x v="0"/>
    <x v="0"/>
    <s v="15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12354.79"/>
    <m/>
    <x v="0"/>
    <m/>
    <x v="0"/>
    <x v="0"/>
    <x v="2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m/>
    <x v="0"/>
    <n v="1437"/>
    <x v="0"/>
    <x v="0"/>
    <x v="0"/>
    <s v="3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m/>
    <m/>
    <n v="351141.07"/>
    <x v="0"/>
    <m/>
    <x v="0"/>
    <x v="0"/>
    <x v="0"/>
    <s v="91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m/>
    <n v="2343740.6800000002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m/>
    <m/>
    <n v="299686.46999999997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25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Sem Contrato de Dívida Pública - Remuneração de rec.vinculados - Outr Fontes - Ex.Anterior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n v="17610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825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-231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745472.32"/>
    <x v="0"/>
    <m/>
    <x v="1"/>
    <x v="1"/>
    <x v="0"/>
    <s v="4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Receitas -  Fundo de Melhoria da Policia Civil"/>
    <m/>
    <n v="707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n v="105401.16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m/>
    <n v="284409.65000000002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m/>
    <n v="1376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2000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n v="-126860.97"/>
    <m/>
    <x v="0"/>
    <m/>
    <x v="0"/>
    <x v="2"/>
    <x v="0"/>
    <s v="1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n v="-5000"/>
    <m/>
    <x v="0"/>
    <m/>
    <x v="0"/>
    <x v="2"/>
    <x v="0"/>
    <s v="1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172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m/>
    <n v="0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n v="4035.85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n v="1747251.99"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n v="1160243.52"/>
    <x v="0"/>
    <m/>
    <x v="0"/>
    <x v="0"/>
    <x v="3"/>
    <s v="4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m/>
    <m/>
    <n v="14453507.68"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m/>
    <n v="11808.26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n v="881749.6"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176125.84"/>
    <m/>
    <x v="0"/>
    <m/>
    <x v="0"/>
    <x v="0"/>
    <x v="0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m/>
    <n v="3058447.1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n v="-1127269.99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n v="156242.9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m/>
    <x v="0"/>
    <n v="0"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m/>
    <m/>
    <n v="42025.95"/>
    <x v="0"/>
    <m/>
    <x v="0"/>
    <x v="0"/>
    <x v="0"/>
    <s v="3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m/>
    <m/>
    <n v="62217.4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-131897.75"/>
    <m/>
    <x v="0"/>
    <m/>
    <x v="1"/>
    <x v="1"/>
    <x v="0"/>
    <s v="9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-60000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58368.3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n v="800000"/>
    <n v="800000"/>
    <m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n v="100000"/>
    <n v="100000"/>
    <m/>
    <x v="0"/>
    <m/>
    <x v="0"/>
    <x v="0"/>
    <x v="0"/>
    <s v="35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n v="1075555844"/>
    <n v="1075555844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n v="16341346"/>
    <n v="16341346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n v="1000"/>
    <n v="1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n v="5392.08"/>
    <x v="0"/>
    <m/>
    <x v="0"/>
    <x v="0"/>
    <x v="0"/>
    <s v="3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m/>
    <n v="62038.14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n v="9977"/>
    <n v="9977"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n v="32148"/>
    <n v="32148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n v="115727"/>
    <n v="115727"/>
    <m/>
    <x v="0"/>
    <m/>
    <x v="0"/>
    <x v="2"/>
    <x v="0"/>
    <s v="92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n v="10354"/>
    <n v="10354"/>
    <m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n v="274335"/>
    <n v="274335"/>
    <m/>
    <x v="0"/>
    <m/>
    <x v="0"/>
    <x v="0"/>
    <x v="0"/>
    <s v="14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n v="92000"/>
    <n v="92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n v="76691"/>
    <n v="76691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n v="38184"/>
    <n v="38184"/>
    <m/>
    <x v="0"/>
    <m/>
    <x v="0"/>
    <x v="2"/>
    <x v="0"/>
    <s v="13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n v="76071"/>
    <n v="76071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n v="21283"/>
    <x v="0"/>
    <m/>
    <x v="0"/>
    <x v="0"/>
    <x v="0"/>
    <s v="3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n v="54519"/>
    <n v="54519"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n v="10000"/>
    <n v="1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n v="369950"/>
    <n v="369950"/>
    <m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m/>
    <m/>
    <n v="8000000"/>
    <x v="0"/>
    <m/>
    <x v="0"/>
    <x v="0"/>
    <x v="4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m/>
    <m/>
    <n v="130000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m/>
    <m/>
    <n v="4900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n v="46676.56"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n v="1"/>
    <n v="1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m/>
    <m/>
    <n v="40000"/>
    <x v="0"/>
    <m/>
    <x v="0"/>
    <x v="0"/>
    <x v="2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3424186.4"/>
    <x v="0"/>
    <m/>
    <x v="0"/>
    <x v="0"/>
    <x v="2"/>
    <s v="3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n v="50000"/>
    <n v="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n v="358745"/>
    <n v="358745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n v="651370"/>
    <n v="65137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m/>
    <m/>
    <n v="8000"/>
    <x v="0"/>
    <m/>
    <x v="0"/>
    <x v="0"/>
    <x v="0"/>
    <s v="0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n v="65000"/>
    <n v="65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22181"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n v="606415"/>
    <n v="60641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m/>
    <m/>
    <n v="7290950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m/>
    <n v="1616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n v="797663"/>
    <n v="797663"/>
    <m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m/>
    <m/>
    <n v="181666.68"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n v="5000000"/>
    <n v="5000000"/>
    <m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n v="50000"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n v="1000000"/>
    <n v="1000000"/>
    <m/>
    <x v="0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m/>
    <m/>
    <n v="100000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m/>
    <m/>
    <n v="356809.95"/>
    <x v="0"/>
    <m/>
    <x v="0"/>
    <x v="0"/>
    <x v="0"/>
    <s v="37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40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n v="149000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000000"/>
    <m/>
    <x v="0"/>
    <m/>
    <x v="0"/>
    <x v="2"/>
    <x v="0"/>
    <s v="94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400000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Demais Receitas de Fontes Detalhadas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m/>
    <n v="542612.55000000005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-2112845.66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n v="0"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m/>
    <n v="0"/>
    <x v="0"/>
    <m/>
    <x v="0"/>
    <x v="0"/>
    <x v="0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n v="-1280032.19"/>
    <m/>
    <x v="0"/>
    <m/>
    <x v="0"/>
    <x v="0"/>
    <x v="0"/>
    <s v="48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m/>
    <n v="684.33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m/>
    <m/>
    <n v="132622"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1686279.1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6186.7"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m/>
    <n v="785.07"/>
    <x v="0"/>
    <m/>
    <x v="0"/>
    <x v="0"/>
    <x v="0"/>
    <s v="93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n v="40637.300000000003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n v="3912.67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n v="16190.39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n v="1606401.84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n v="-23000000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m/>
    <m/>
    <n v="87512.97"/>
    <x v="0"/>
    <m/>
    <x v="0"/>
    <x v="0"/>
    <x v="0"/>
    <s v="47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500"/>
    <m/>
    <x v="0"/>
    <m/>
    <x v="0"/>
    <x v="0"/>
    <x v="0"/>
    <s v="33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43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"/>
    <m/>
    <x v="0"/>
    <m/>
    <x v="0"/>
    <x v="0"/>
    <x v="0"/>
    <s v="46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n v="50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n v="-1106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52016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m/>
    <n v="55590.69"/>
    <x v="0"/>
    <m/>
    <x v="0"/>
    <x v="0"/>
    <x v="0"/>
    <s v="4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189.01"/>
    <m/>
    <x v="0"/>
    <m/>
    <x v="0"/>
    <x v="0"/>
    <x v="0"/>
    <s v="4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45547.04999999999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n v="160320.26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m/>
    <n v="5000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n v="16774.91"/>
    <x v="0"/>
    <m/>
    <x v="0"/>
    <x v="2"/>
    <x v="0"/>
    <s v="05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-1046598.71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m/>
    <n v="923706.69"/>
    <x v="0"/>
    <m/>
    <x v="1"/>
    <x v="1"/>
    <x v="0"/>
    <s v="51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n v="5674456.1500000004"/>
    <x v="0"/>
    <m/>
    <x v="0"/>
    <x v="0"/>
    <x v="7"/>
    <s v="4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m/>
    <x v="0"/>
    <n v="34192"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n v="7340137.2599999998"/>
    <x v="0"/>
    <m/>
    <x v="1"/>
    <x v="1"/>
    <x v="0"/>
    <s v="51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2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0.23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n v="1510222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m/>
    <x v="0"/>
    <n v="9513.2099999999991"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n v="3000000"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150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m/>
    <m/>
    <n v="34763.120000000003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4672"/>
    <m/>
    <x v="0"/>
    <m/>
    <x v="0"/>
    <x v="0"/>
    <x v="0"/>
    <s v="1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5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n v="-89.56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n v="1247149.8999999999"/>
    <x v="0"/>
    <m/>
    <x v="0"/>
    <x v="2"/>
    <x v="0"/>
    <s v="05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4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n v="-6000"/>
    <m/>
    <x v="0"/>
    <m/>
    <x v="0"/>
    <x v="0"/>
    <x v="0"/>
    <s v="08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-200571.33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m/>
    <n v="107000"/>
    <x v="0"/>
    <m/>
    <x v="0"/>
    <x v="0"/>
    <x v="0"/>
    <s v="33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n v="-12814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n v="-5032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6789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n v="-4954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485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n v="1764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n v="-9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Receitas - Fundo para Melhoria da Polícia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n v="44948989.399999999"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m/>
    <m/>
    <n v="2000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m/>
    <m/>
    <n v="30050"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n v="100000"/>
    <n v="100000"/>
    <m/>
    <x v="0"/>
    <m/>
    <x v="0"/>
    <x v="0"/>
    <x v="3"/>
    <s v="41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n v="279254"/>
    <n v="279254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m/>
    <m/>
    <n v="1000"/>
    <x v="0"/>
    <m/>
    <x v="0"/>
    <x v="0"/>
    <x v="0"/>
    <s v="35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m/>
    <n v="43598.58"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n v="7120170"/>
    <n v="712017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n v="1008688"/>
    <n v="1008688"/>
    <m/>
    <x v="0"/>
    <m/>
    <x v="0"/>
    <x v="0"/>
    <x v="5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n v="46000"/>
    <n v="46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n v="58754"/>
    <n v="587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n v="70000"/>
    <n v="70000"/>
    <m/>
    <x v="0"/>
    <m/>
    <x v="0"/>
    <x v="0"/>
    <x v="0"/>
    <s v="39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n v="1000000"/>
    <n v="1000000"/>
    <m/>
    <x v="0"/>
    <m/>
    <x v="0"/>
    <x v="0"/>
    <x v="0"/>
    <s v="2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n v="234031"/>
    <n v="234031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n v="22966"/>
    <n v="22966"/>
    <m/>
    <x v="0"/>
    <m/>
    <x v="0"/>
    <x v="0"/>
    <x v="0"/>
    <s v="9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n v="1000000"/>
    <n v="1000000"/>
    <m/>
    <x v="0"/>
    <m/>
    <x v="1"/>
    <x v="1"/>
    <x v="1"/>
    <s v="42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n v="10919"/>
    <n v="10919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n v="896.78"/>
    <x v="0"/>
    <m/>
    <x v="0"/>
    <x v="2"/>
    <x v="0"/>
    <s v="16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n v="28945"/>
    <n v="289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n v="400000"/>
    <n v="4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2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n v="208612"/>
    <n v="208612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m/>
    <m/>
    <n v="35249.620000000003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n v="3500000"/>
    <n v="3500000"/>
    <m/>
    <x v="0"/>
    <m/>
    <x v="0"/>
    <x v="0"/>
    <x v="0"/>
    <s v="34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n v="3500000"/>
    <n v="35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n v="116085.44"/>
    <x v="0"/>
    <m/>
    <x v="1"/>
    <x v="1"/>
    <x v="0"/>
    <s v="52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n v="58000000"/>
    <n v="58000000"/>
    <m/>
    <x v="0"/>
    <m/>
    <x v="0"/>
    <x v="2"/>
    <x v="0"/>
    <s v="0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m/>
    <m/>
    <n v="64401"/>
    <x v="0"/>
    <m/>
    <x v="0"/>
    <x v="2"/>
    <x v="2"/>
    <s v="92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n v="29446"/>
    <n v="29446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n v="180000"/>
    <n v="180000"/>
    <m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n v="-2079655.33"/>
    <m/>
    <x v="0"/>
    <m/>
    <x v="0"/>
    <x v="2"/>
    <x v="0"/>
    <s v="11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84640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m/>
    <m/>
    <n v="92394.31"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158921.82999999999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40000"/>
    <x v="0"/>
    <m/>
    <x v="1"/>
    <x v="1"/>
    <x v="0"/>
    <s v="2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 Anterior - Remuneração de Disponibilidade Bancária-J"/>
    <m/>
    <n v="93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-1046300"/>
    <m/>
    <x v="0"/>
    <m/>
    <x v="0"/>
    <x v="0"/>
    <x v="0"/>
    <s v="4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n v="400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n v="6778145.7800000003"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n v="308908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m/>
    <x v="0"/>
    <n v="0"/>
    <x v="1"/>
    <x v="1"/>
    <x v="0"/>
    <s v="2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1957.64"/>
    <x v="0"/>
    <m/>
    <x v="0"/>
    <x v="0"/>
    <x v="0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n v="1681.73"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n v="589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m/>
    <m/>
    <n v="1573587.24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m/>
    <n v="0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m/>
    <n v="995.3"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1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m/>
    <n v="0"/>
    <x v="0"/>
    <m/>
    <x v="0"/>
    <x v="0"/>
    <x v="0"/>
    <s v="0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n v="618.55999999999995"/>
    <x v="0"/>
    <m/>
    <x v="0"/>
    <x v="2"/>
    <x v="0"/>
    <s v="07"/>
    <x v="2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7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m/>
    <n v="2319935.84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m/>
    <n v="110996.1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m/>
    <n v="700000"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n v="32513.63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n v="747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-155000"/>
    <m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n v="3228.72"/>
    <x v="0"/>
    <m/>
    <x v="0"/>
    <x v="0"/>
    <x v="2"/>
    <s v="1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m/>
    <x v="0"/>
    <n v="0"/>
    <x v="0"/>
    <x v="2"/>
    <x v="0"/>
    <s v="94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m/>
    <n v="24933.21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39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n v="11261.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2580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enitenciário do Estado de Santa Catarina - FUPESC"/>
    <m/>
    <n v="990"/>
    <m/>
    <m/>
    <n v="0"/>
    <x v="0"/>
    <m/>
    <x v="0"/>
    <x v="3"/>
    <x v="0"/>
    <s v="21"/>
    <x v="3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n v="-84664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-1408.86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n v="-5800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-22787.93"/>
    <m/>
    <x v="0"/>
    <m/>
    <x v="0"/>
    <x v="0"/>
    <x v="2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n v="4449.22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n v="27900"/>
    <m/>
    <x v="0"/>
    <m/>
    <x v="1"/>
    <x v="1"/>
    <x v="0"/>
    <s v="30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n v="3219552.91"/>
    <x v="0"/>
    <m/>
    <x v="0"/>
    <x v="2"/>
    <x v="0"/>
    <s v="11"/>
    <x v="2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m/>
    <n v="24000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236611.6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n v="0"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m/>
    <x v="0"/>
    <n v="4200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m/>
    <x v="0"/>
    <m/>
    <x v="0"/>
    <x v="0"/>
    <x v="0"/>
    <s v="37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2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n v="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-1700"/>
    <m/>
    <x v="0"/>
    <m/>
    <x v="1"/>
    <x v="1"/>
    <x v="0"/>
    <s v="30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-1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m/>
    <n v="1534.9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n v="1151.5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n v="0"/>
    <x v="0"/>
    <m/>
    <x v="0"/>
    <x v="0"/>
    <x v="0"/>
    <s v="14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n v="7200"/>
    <m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n v="2335054.0499999998"/>
    <x v="0"/>
    <m/>
    <x v="1"/>
    <x v="1"/>
    <x v="0"/>
    <s v="52"/>
    <x v="1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n v="2000000"/>
    <n v="20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n v="93000"/>
    <n v="93000"/>
    <m/>
    <x v="0"/>
    <m/>
    <x v="0"/>
    <x v="0"/>
    <x v="0"/>
    <s v="47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n v="25339000"/>
    <n v="25339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5000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n v="163500"/>
    <n v="163500"/>
    <m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n v="1157388"/>
    <n v="1157388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n v="642851"/>
    <n v="642851"/>
    <m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n v="500000"/>
    <n v="500000"/>
    <m/>
    <x v="0"/>
    <m/>
    <x v="0"/>
    <x v="0"/>
    <x v="0"/>
    <s v="4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n v="8000"/>
    <n v="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n v="29010"/>
    <n v="2901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n v="20000"/>
    <n v="20000"/>
    <m/>
    <x v="0"/>
    <m/>
    <x v="0"/>
    <x v="0"/>
    <x v="2"/>
    <s v="1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n v="120000"/>
    <n v="12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5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n v="270179"/>
    <n v="270179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n v="247000"/>
    <n v="247000"/>
    <m/>
    <x v="0"/>
    <m/>
    <x v="0"/>
    <x v="0"/>
    <x v="3"/>
    <s v="4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n v="832658"/>
    <n v="832658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n v="15000"/>
    <n v="15000"/>
    <m/>
    <x v="0"/>
    <m/>
    <x v="0"/>
    <x v="0"/>
    <x v="2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n v="73708"/>
    <n v="73708"/>
    <m/>
    <x v="0"/>
    <m/>
    <x v="0"/>
    <x v="2"/>
    <x v="0"/>
    <s v="16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n v="153580"/>
    <n v="15358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n v="1005978"/>
    <n v="1005978"/>
    <m/>
    <x v="0"/>
    <m/>
    <x v="0"/>
    <x v="0"/>
    <x v="0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n v="51820"/>
    <n v="51820"/>
    <m/>
    <x v="0"/>
    <m/>
    <x v="0"/>
    <x v="0"/>
    <x v="0"/>
    <s v="14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m/>
    <m/>
    <n v="208492"/>
    <x v="0"/>
    <m/>
    <x v="1"/>
    <x v="5"/>
    <x v="0"/>
    <s v="66"/>
    <x v="4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m/>
    <m/>
    <n v="200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m/>
    <m/>
    <n v="9958.6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m/>
    <m/>
    <n v="1500000"/>
    <x v="0"/>
    <m/>
    <x v="0"/>
    <x v="0"/>
    <x v="0"/>
    <s v="93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m/>
    <m/>
    <n v="100000"/>
    <x v="0"/>
    <m/>
    <x v="0"/>
    <x v="2"/>
    <x v="0"/>
    <s v="91"/>
    <x v="2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n v="800000"/>
    <n v="8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2464481.379999999"/>
    <x v="0"/>
    <m/>
    <x v="0"/>
    <x v="0"/>
    <x v="0"/>
    <s v="4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n v="456329"/>
    <n v="456329"/>
    <m/>
    <x v="0"/>
    <m/>
    <x v="1"/>
    <x v="1"/>
    <x v="0"/>
    <s v="5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n v="18500000"/>
    <n v="185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n v="70000"/>
    <n v="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-300000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m/>
    <x v="0"/>
    <n v="2592930.4900000002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478.59"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31115.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n v="575484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m/>
    <n v="912061.63"/>
    <x v="0"/>
    <m/>
    <x v="1"/>
    <x v="1"/>
    <x v="0"/>
    <s v="51"/>
    <x v="1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n v="14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m/>
    <n v="14856.8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m/>
    <n v="98700"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n v="-1000"/>
    <m/>
    <x v="0"/>
    <m/>
    <x v="0"/>
    <x v="0"/>
    <x v="2"/>
    <s v="92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n v="143517.7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n v="0"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m/>
    <m/>
    <n v="2580008.91"/>
    <x v="0"/>
    <m/>
    <x v="0"/>
    <x v="2"/>
    <x v="0"/>
    <s v="94"/>
    <x v="2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-74000"/>
    <m/>
    <x v="0"/>
    <m/>
    <x v="0"/>
    <x v="0"/>
    <x v="0"/>
    <s v="47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n v="2230000"/>
    <m/>
    <x v="0"/>
    <m/>
    <x v="1"/>
    <x v="1"/>
    <x v="0"/>
    <s v="34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n v="2370.9"/>
    <m/>
    <x v="0"/>
    <m/>
    <x v="0"/>
    <x v="0"/>
    <x v="0"/>
    <s v="1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n v="360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n v="-9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3300000"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n v="199824.09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-8903638.9000000004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55954.8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m/>
    <n v="8065.26"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n v="1807978.91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8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n v="3626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n v="-2980.8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m/>
    <n v="0"/>
    <x v="0"/>
    <m/>
    <x v="0"/>
    <x v="0"/>
    <x v="0"/>
    <s v="1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4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m/>
    <x v="0"/>
    <n v="0"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m/>
    <m/>
    <n v="1268542.5900000001"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m/>
    <n v="5093.26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n v="2422748.71"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n v="1395539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m/>
    <n v="8027.06"/>
    <x v="0"/>
    <m/>
    <x v="0"/>
    <x v="0"/>
    <x v="0"/>
    <s v="47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238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n v="-12000"/>
    <m/>
    <x v="0"/>
    <m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n v="10004.219999999999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m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n v="-883051.96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n v="-200000"/>
    <m/>
    <x v="0"/>
    <m/>
    <x v="0"/>
    <x v="2"/>
    <x v="0"/>
    <s v="9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n v="427377.26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n v="1850516.37"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113408.92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n v="443895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Recursos de Outras Fontes - Exercício Corrente - Outras Taxas Vinculadas - Taxa de Ficaliz"/>
    <m/>
    <n v="706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-128.56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-3288"/>
    <m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-1230781.25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n v="8779037.3800000008"/>
    <x v="0"/>
    <m/>
    <x v="0"/>
    <x v="0"/>
    <x v="0"/>
    <s v="3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n v="69699.679999999993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7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n v="-5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n v="-100000"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18243.09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4268008.5199999996"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n v="76521"/>
    <n v="76521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n v="750000"/>
    <n v="750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n v="15000000"/>
    <n v="15000000"/>
    <m/>
    <x v="0"/>
    <m/>
    <x v="0"/>
    <x v="0"/>
    <x v="0"/>
    <s v="93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n v="20000"/>
    <n v="20000"/>
    <m/>
    <x v="0"/>
    <m/>
    <x v="1"/>
    <x v="1"/>
    <x v="0"/>
    <s v="39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m/>
    <m/>
    <n v="20000"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n v="11409501"/>
    <n v="11409501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n v="1939991"/>
    <n v="1939991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n v="40000"/>
    <n v="40000"/>
    <m/>
    <x v="0"/>
    <m/>
    <x v="0"/>
    <x v="0"/>
    <x v="0"/>
    <s v="4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n v="206014"/>
    <n v="206014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n v="274100"/>
    <n v="274100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n v="113924"/>
    <n v="113924"/>
    <m/>
    <x v="0"/>
    <m/>
    <x v="0"/>
    <x v="0"/>
    <x v="2"/>
    <s v="13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n v="50384"/>
    <n v="50384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n v="43521"/>
    <n v="43521"/>
    <m/>
    <x v="0"/>
    <m/>
    <x v="0"/>
    <x v="0"/>
    <x v="2"/>
    <s v="39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n v="34650"/>
    <n v="34650"/>
    <m/>
    <x v="0"/>
    <m/>
    <x v="0"/>
    <x v="0"/>
    <x v="0"/>
    <s v="14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n v="3450000"/>
    <n v="34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n v="10000000"/>
    <n v="10000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n v="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n v="237629"/>
    <n v="237629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81111"/>
    <x v="0"/>
    <m/>
    <x v="0"/>
    <x v="0"/>
    <x v="0"/>
    <s v="33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m/>
    <m/>
    <n v="1000000"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n v="60412"/>
    <n v="60412"/>
    <m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n v="1000000"/>
    <n v="1000000"/>
    <m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n v="20000"/>
    <n v="20000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m/>
    <m/>
    <n v="2500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n v="14200000"/>
    <n v="142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n v="1300000"/>
    <n v="13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n v="2774590"/>
    <n v="277459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5254"/>
    <n v="35254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m/>
    <m/>
    <n v="6837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m/>
    <m/>
    <n v="1198680"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m/>
    <n v="222007.02"/>
    <x v="0"/>
    <m/>
    <x v="0"/>
    <x v="0"/>
    <x v="4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n v="370000"/>
    <n v="37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n v="300000"/>
    <n v="300000"/>
    <m/>
    <x v="0"/>
    <m/>
    <x v="0"/>
    <x v="0"/>
    <x v="0"/>
    <s v="35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32000"/>
    <m/>
    <x v="0"/>
    <m/>
    <x v="0"/>
    <x v="0"/>
    <x v="2"/>
    <s v="4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9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485000"/>
    <m/>
    <x v="0"/>
    <m/>
    <x v="0"/>
    <x v="2"/>
    <x v="2"/>
    <s v="13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m/>
    <n v="6815.2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n v="24704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n v="8200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n v="-23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n v="0"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m/>
    <n v="598004"/>
    <x v="0"/>
    <m/>
    <x v="0"/>
    <x v="0"/>
    <x v="0"/>
    <s v="91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57972.35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8488"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n v="0"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n v="-128500"/>
    <m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n v="57196877.259999998"/>
    <x v="0"/>
    <m/>
    <x v="0"/>
    <x v="0"/>
    <x v="5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631655.34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m/>
    <m/>
    <n v="6858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n v="229575.5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m/>
    <x v="0"/>
    <n v="0"/>
    <x v="0"/>
    <x v="2"/>
    <x v="0"/>
    <s v="94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-106162.56"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m/>
    <n v="323636.07"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n v="661819.49"/>
    <m/>
    <x v="0"/>
    <m/>
    <x v="1"/>
    <x v="1"/>
    <x v="2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737669.2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m/>
    <n v="425.05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n v="-137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n v="-11260.16"/>
    <m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n v="1093543.1499999999"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m/>
    <n v="31620"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1489614.68"/>
    <m/>
    <x v="0"/>
    <m/>
    <x v="0"/>
    <x v="0"/>
    <x v="0"/>
    <s v="14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6080"/>
    <m/>
    <x v="0"/>
    <m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n v="14837.66"/>
    <m/>
    <x v="0"/>
    <m/>
    <x v="0"/>
    <x v="2"/>
    <x v="0"/>
    <s v="01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n v="-35492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n v="-12814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624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n v="-259108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2218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717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m/>
    <n v="2000"/>
    <x v="0"/>
    <m/>
    <x v="1"/>
    <x v="1"/>
    <x v="0"/>
    <s v="20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m/>
    <n v="1000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n v="1500000"/>
    <m/>
    <x v="0"/>
    <m/>
    <x v="1"/>
    <x v="1"/>
    <x v="0"/>
    <s v="40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n v="300000"/>
    <n v="3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n v="600000"/>
    <n v="6000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n v="200000"/>
    <n v="200000"/>
    <m/>
    <x v="0"/>
    <m/>
    <x v="0"/>
    <x v="2"/>
    <x v="0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n v="183582"/>
    <n v="183582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m/>
    <m/>
    <n v="17000"/>
    <x v="0"/>
    <m/>
    <x v="1"/>
    <x v="1"/>
    <x v="3"/>
    <s v="4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n v="100000"/>
    <n v="100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m/>
    <m/>
    <n v="500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n v="100000"/>
    <n v="1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m/>
    <m/>
    <n v="200000"/>
    <x v="0"/>
    <m/>
    <x v="0"/>
    <x v="0"/>
    <x v="0"/>
    <s v="35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m/>
    <n v="27736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n v="3850000"/>
    <n v="38500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n v="58273"/>
    <n v="58273"/>
    <m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n v="175000"/>
    <n v="175000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m/>
    <m/>
    <n v="25000000"/>
    <x v="0"/>
    <m/>
    <x v="1"/>
    <x v="1"/>
    <x v="1"/>
    <s v="4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m/>
    <m/>
    <n v="6655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n v="-1000"/>
    <m/>
    <x v="0"/>
    <m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n v="100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234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n v="-5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n v="-35000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m/>
    <n v="38975.08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968217.72"/>
    <m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n v="29999.97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3367547.95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n v="12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m/>
    <n v="8314464.9500000002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567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m/>
    <n v="303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m/>
    <n v="330212.2"/>
    <x v="0"/>
    <m/>
    <x v="1"/>
    <x v="1"/>
    <x v="0"/>
    <s v="51"/>
    <x v="1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917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m/>
    <n v="191174.3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m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n v="-53000"/>
    <m/>
    <x v="0"/>
    <m/>
    <x v="0"/>
    <x v="2"/>
    <x v="0"/>
    <s v="16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n v="237492.12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m/>
    <n v="5000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m/>
    <n v="2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m/>
    <x v="0"/>
    <n v="0"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-256"/>
    <m/>
    <x v="0"/>
    <m/>
    <x v="0"/>
    <x v="0"/>
    <x v="0"/>
    <s v="4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7165.65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200000"/>
    <m/>
    <x v="0"/>
    <m/>
    <x v="1"/>
    <x v="1"/>
    <x v="0"/>
    <s v="34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m/>
    <x v="0"/>
    <m/>
    <x v="1"/>
    <x v="1"/>
    <x v="2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n v="23183.47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-24000"/>
    <m/>
    <x v="0"/>
    <m/>
    <x v="0"/>
    <x v="0"/>
    <x v="0"/>
    <s v="15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16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-1030.96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13500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n v="-81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-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9010000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n v="-30135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n v="57000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n v="-173688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34167.54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114406707.02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n v="965000"/>
    <x v="0"/>
    <m/>
    <x v="0"/>
    <x v="0"/>
    <x v="0"/>
    <s v="30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n v="150000"/>
    <n v="150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n v="1116000"/>
    <n v="11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n v="1100000"/>
    <n v="110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m/>
    <m/>
    <n v="56976.28"/>
    <x v="0"/>
    <m/>
    <x v="0"/>
    <x v="0"/>
    <x v="0"/>
    <s v="9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n v="1046882"/>
    <x v="0"/>
    <m/>
    <x v="0"/>
    <x v="0"/>
    <x v="3"/>
    <s v="41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m/>
    <m/>
    <n v="150000"/>
    <x v="0"/>
    <m/>
    <x v="1"/>
    <x v="1"/>
    <x v="1"/>
    <s v="4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m/>
    <m/>
    <n v="29769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n v="26491"/>
    <n v="26491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n v="500000"/>
    <n v="500000"/>
    <m/>
    <x v="0"/>
    <m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n v="1463108"/>
    <n v="1463108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m/>
    <m/>
    <n v="190000"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n v="20000"/>
    <n v="2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m/>
    <m/>
    <n v="500000"/>
    <x v="0"/>
    <m/>
    <x v="1"/>
    <x v="1"/>
    <x v="0"/>
    <s v="34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n v="5000000"/>
    <n v="5000000"/>
    <m/>
    <x v="0"/>
    <m/>
    <x v="1"/>
    <x v="1"/>
    <x v="1"/>
    <s v="42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m/>
    <m/>
    <n v="7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254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n v="0"/>
    <x v="0"/>
    <m/>
    <x v="0"/>
    <x v="0"/>
    <x v="2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100000"/>
    <m/>
    <x v="0"/>
    <m/>
    <x v="0"/>
    <x v="0"/>
    <x v="0"/>
    <s v="35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-50000"/>
    <m/>
    <x v="0"/>
    <m/>
    <x v="0"/>
    <x v="0"/>
    <x v="0"/>
    <s v="15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n v="760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2000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n v="10469377"/>
    <x v="0"/>
    <m/>
    <x v="1"/>
    <x v="1"/>
    <x v="0"/>
    <s v="51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m/>
    <n v="83.46"/>
    <x v="0"/>
    <m/>
    <x v="0"/>
    <x v="0"/>
    <x v="0"/>
    <s v="3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71200"/>
    <m/>
    <x v="0"/>
    <m/>
    <x v="0"/>
    <x v="2"/>
    <x v="0"/>
    <s v="12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12380.27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m/>
    <n v="94576.75"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m/>
    <n v="194922.43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21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328067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m/>
    <n v="1603.6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n v="355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m/>
    <n v="1998103.2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n v="515778.6"/>
    <m/>
    <x v="0"/>
    <m/>
    <x v="0"/>
    <x v="0"/>
    <x v="0"/>
    <s v="9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n v="50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9641.34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n v="4867.88"/>
    <x v="0"/>
    <m/>
    <x v="0"/>
    <x v="0"/>
    <x v="0"/>
    <s v="93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n v="19368"/>
    <m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m/>
    <n v="2529100.37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n v="12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n v="10381.6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n v="43453.1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-5000"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n v="-75950"/>
    <m/>
    <x v="0"/>
    <m/>
    <x v="0"/>
    <x v="2"/>
    <x v="0"/>
    <s v="16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8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m/>
    <n v="287.58999999999997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000"/>
    <m/>
    <x v="0"/>
    <m/>
    <x v="0"/>
    <x v="0"/>
    <x v="0"/>
    <s v="47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9946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Receitas - Fundo de Melhoria do Corpo de Bombeiros Militar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SUS - Demais Receitas - Exercícios Anterior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m/>
    <x v="0"/>
    <n v="0"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n v="-26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3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n v="500000"/>
    <n v="500000"/>
    <m/>
    <x v="0"/>
    <m/>
    <x v="0"/>
    <x v="0"/>
    <x v="0"/>
    <s v="1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n v="149816"/>
    <n v="149816"/>
    <m/>
    <x v="0"/>
    <m/>
    <x v="0"/>
    <x v="0"/>
    <x v="0"/>
    <s v="46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n v="10000"/>
    <n v="1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n v="96937"/>
    <n v="96937"/>
    <m/>
    <x v="0"/>
    <m/>
    <x v="0"/>
    <x v="2"/>
    <x v="2"/>
    <s v="92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n v="95000"/>
    <n v="95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n v="1626630"/>
    <n v="1626630"/>
    <m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n v="5900000"/>
    <n v="5900000"/>
    <m/>
    <x v="0"/>
    <m/>
    <x v="0"/>
    <x v="0"/>
    <x v="0"/>
    <s v="3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m/>
    <m/>
    <n v="5000"/>
    <x v="0"/>
    <m/>
    <x v="0"/>
    <x v="2"/>
    <x v="0"/>
    <s v="92"/>
    <x v="2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m/>
    <n v="992000"/>
    <x v="0"/>
    <m/>
    <x v="1"/>
    <x v="1"/>
    <x v="0"/>
    <s v="52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n v="2000000"/>
    <n v="200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n v="501"/>
    <n v="501"/>
    <m/>
    <x v="0"/>
    <m/>
    <x v="0"/>
    <x v="0"/>
    <x v="0"/>
    <s v="93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n v="14735213"/>
    <n v="14735213"/>
    <m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n v="528000"/>
    <n v="528000"/>
    <m/>
    <x v="0"/>
    <m/>
    <x v="1"/>
    <x v="1"/>
    <x v="0"/>
    <s v="34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m/>
    <m/>
    <n v="15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n v="150500000"/>
    <n v="150500000"/>
    <m/>
    <x v="0"/>
    <m/>
    <x v="0"/>
    <x v="2"/>
    <x v="0"/>
    <s v="0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320000"/>
    <m/>
    <x v="0"/>
    <m/>
    <x v="0"/>
    <x v="3"/>
    <x v="0"/>
    <s v="22"/>
    <x v="3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501860.1"/>
    <m/>
    <x v="0"/>
    <m/>
    <x v="0"/>
    <x v="0"/>
    <x v="0"/>
    <s v="2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n v="11355044.970000001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m/>
    <n v="101779.07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-13000"/>
    <m/>
    <x v="0"/>
    <m/>
    <x v="0"/>
    <x v="2"/>
    <x v="0"/>
    <s v="07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m/>
    <n v="61481.61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-128714.89"/>
    <m/>
    <x v="0"/>
    <m/>
    <x v="0"/>
    <x v="0"/>
    <x v="2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320"/>
    <m/>
    <x v="0"/>
    <m/>
    <x v="0"/>
    <x v="0"/>
    <x v="0"/>
    <s v="36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n v="370000"/>
    <m/>
    <x v="0"/>
    <m/>
    <x v="0"/>
    <x v="0"/>
    <x v="0"/>
    <s v="39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563082.87"/>
    <m/>
    <x v="0"/>
    <m/>
    <x v="0"/>
    <x v="0"/>
    <x v="1"/>
    <s v="41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n v="109689.77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n v="4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n v="1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m/>
    <n v="0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ícia Militar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-20504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m/>
    <n v="392858.8"/>
    <x v="0"/>
    <m/>
    <x v="0"/>
    <x v="0"/>
    <x v="0"/>
    <s v="39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m/>
    <n v="133965.56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6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30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de Melhoria do Corpo de Bombeiros Militar"/>
    <m/>
    <n v="990"/>
    <m/>
    <m/>
    <n v="0"/>
    <x v="0"/>
    <m/>
    <x v="1"/>
    <x v="4"/>
    <x v="0"/>
    <s v="71"/>
    <x v="3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8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n v="-30804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749092.55000000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n v="17000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-386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9087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n v="-25000"/>
    <m/>
    <x v="0"/>
    <m/>
    <x v="0"/>
    <x v="0"/>
    <x v="0"/>
    <s v="3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1000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m/>
    <x v="0"/>
    <n v="100.17"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n v="426664"/>
    <n v="426664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n v="150000"/>
    <n v="150000"/>
    <m/>
    <x v="0"/>
    <m/>
    <x v="0"/>
    <x v="0"/>
    <x v="2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n v="0"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m/>
    <m/>
    <n v="5300"/>
    <x v="0"/>
    <m/>
    <x v="0"/>
    <x v="0"/>
    <x v="0"/>
    <s v="40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m/>
    <m/>
    <n v="8290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n v="20000"/>
    <n v="20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n v="413970"/>
    <n v="413970"/>
    <m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n v="14884"/>
    <n v="14884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n v="526447"/>
    <n v="52644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n v="108077"/>
    <n v="108077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n v="231000"/>
    <n v="231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n v="160000"/>
    <n v="16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m/>
    <m/>
    <n v="10000"/>
    <x v="0"/>
    <m/>
    <x v="0"/>
    <x v="0"/>
    <x v="0"/>
    <s v="67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n v="200000"/>
    <n v="200000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n v="2114000"/>
    <n v="2114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n v="180000"/>
    <n v="18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m/>
    <m/>
    <n v="94619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n v="300000"/>
    <n v="300000"/>
    <m/>
    <x v="0"/>
    <m/>
    <x v="0"/>
    <x v="0"/>
    <x v="0"/>
    <s v="37"/>
    <x v="0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m/>
    <m/>
    <n v="97810"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n v="10000000"/>
    <n v="10000000"/>
    <m/>
    <x v="0"/>
    <m/>
    <x v="0"/>
    <x v="0"/>
    <x v="1"/>
    <s v="41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721.9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21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n v="44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16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n v="0"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4173.16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4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5067524.3600000003"/>
    <m/>
    <x v="0"/>
    <m/>
    <x v="0"/>
    <x v="2"/>
    <x v="0"/>
    <s v="1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79538.53999999999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50000"/>
    <m/>
    <x v="0"/>
    <m/>
    <x v="0"/>
    <x v="0"/>
    <x v="0"/>
    <s v="91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n v="-849.1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5419517.6299999999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n v="20700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Recursos de Outras Fontes - Exercício Corrente - Outras Taxas Vinculadas - Taxa de Fiscali"/>
    <m/>
    <n v="950"/>
    <m/>
    <m/>
    <n v="0"/>
    <x v="0"/>
    <m/>
    <x v="0"/>
    <x v="2"/>
    <x v="0"/>
    <s v="9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Receitas - Fundo Estadual de Defesa Civil"/>
    <m/>
    <n v="73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n v="-14725"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n v="56669.8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n v="148787.69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n v="-2997.7"/>
    <m/>
    <x v="0"/>
    <m/>
    <x v="0"/>
    <x v="0"/>
    <x v="0"/>
    <s v="33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12.58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n v="-8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00"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n v="3000"/>
    <m/>
    <x v="0"/>
    <m/>
    <x v="0"/>
    <x v="0"/>
    <x v="0"/>
    <s v="4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n v="264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m/>
    <x v="0"/>
    <n v="677469.6"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100000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60728.22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m/>
    <n v="0"/>
    <x v="0"/>
    <m/>
    <x v="0"/>
    <x v="0"/>
    <x v="2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n v="106000"/>
    <m/>
    <x v="0"/>
    <m/>
    <x v="1"/>
    <x v="1"/>
    <x v="0"/>
    <s v="52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n v="25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4000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61114.52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m/>
    <x v="0"/>
    <n v="3176.3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49361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Recursos de outras fontes - Exercício Corrente - Outras taxas vinculadas - Taxa de Fiscali"/>
    <m/>
    <n v="90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n v="20000"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m/>
    <m/>
    <n v="100000"/>
    <x v="0"/>
    <m/>
    <x v="0"/>
    <x v="0"/>
    <x v="0"/>
    <s v="15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m/>
    <m/>
    <n v="2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m/>
    <m/>
    <n v="200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n v="76358"/>
    <n v="76358"/>
    <m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m/>
    <m/>
    <n v="4466.5200000000004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n v="422000"/>
    <n v="422000"/>
    <m/>
    <x v="0"/>
    <m/>
    <x v="0"/>
    <x v="2"/>
    <x v="0"/>
    <s v="05"/>
    <x v="2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n v="450000"/>
    <n v="45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m/>
    <m/>
    <n v="804.59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n v="29750"/>
    <n v="2975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m/>
    <m/>
    <n v="60000"/>
    <x v="0"/>
    <m/>
    <x v="0"/>
    <x v="0"/>
    <x v="0"/>
    <s v="37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m/>
    <m/>
    <n v="70509"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m/>
    <m/>
    <n v="25000"/>
    <x v="0"/>
    <m/>
    <x v="0"/>
    <x v="0"/>
    <x v="0"/>
    <s v="3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n v="4259552"/>
    <n v="4259552"/>
    <m/>
    <x v="0"/>
    <m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n v="202447"/>
    <n v="202447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8765.719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383.39"/>
    <m/>
    <x v="0"/>
    <m/>
    <x v="0"/>
    <x v="0"/>
    <x v="0"/>
    <s v="47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3180"/>
    <m/>
    <x v="0"/>
    <m/>
    <x v="0"/>
    <x v="0"/>
    <x v="0"/>
    <s v="3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220000"/>
    <m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n v="11550"/>
    <m/>
    <x v="0"/>
    <m/>
    <x v="1"/>
    <x v="1"/>
    <x v="0"/>
    <s v="9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780948.44"/>
    <x v="0"/>
    <m/>
    <x v="0"/>
    <x v="0"/>
    <x v="0"/>
    <s v="39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68877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29384.57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n v="0"/>
    <x v="0"/>
    <m/>
    <x v="0"/>
    <x v="0"/>
    <x v="0"/>
    <s v="33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m/>
    <x v="0"/>
    <n v="0"/>
    <x v="0"/>
    <x v="2"/>
    <x v="0"/>
    <s v="03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-20000"/>
    <m/>
    <x v="0"/>
    <m/>
    <x v="0"/>
    <x v="2"/>
    <x v="0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n v="363800"/>
    <m/>
    <x v="0"/>
    <m/>
    <x v="1"/>
    <x v="1"/>
    <x v="0"/>
    <s v="40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790.64"/>
    <m/>
    <x v="0"/>
    <m/>
    <x v="0"/>
    <x v="0"/>
    <x v="0"/>
    <s v="39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m/>
    <n v="235.27"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33296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m/>
    <x v="0"/>
    <n v="0"/>
    <x v="0"/>
    <x v="0"/>
    <x v="0"/>
    <s v="08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n v="-23760"/>
    <m/>
    <x v="0"/>
    <m/>
    <x v="0"/>
    <x v="0"/>
    <x v="0"/>
    <s v="2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n v="-86550.18"/>
    <m/>
    <x v="0"/>
    <m/>
    <x v="0"/>
    <x v="0"/>
    <x v="0"/>
    <s v="4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25000"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n v="-43514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97667.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n v="-261625.08"/>
    <m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6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m/>
    <x v="0"/>
    <m/>
    <x v="0"/>
    <x v="0"/>
    <x v="0"/>
    <s v="3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n v="1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n v="2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n v="200000"/>
    <n v="200000"/>
    <m/>
    <x v="0"/>
    <m/>
    <x v="0"/>
    <x v="0"/>
    <x v="0"/>
    <s v="08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m/>
    <m/>
    <n v="30000"/>
    <x v="0"/>
    <m/>
    <x v="0"/>
    <x v="0"/>
    <x v="0"/>
    <s v="3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n v="28514"/>
    <n v="28514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n v="400000"/>
    <n v="40000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n v="67993"/>
    <n v="67993"/>
    <m/>
    <x v="0"/>
    <m/>
    <x v="0"/>
    <x v="0"/>
    <x v="0"/>
    <s v="14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n v="89759"/>
    <n v="89759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n v="78000"/>
    <n v="78000"/>
    <m/>
    <x v="0"/>
    <m/>
    <x v="1"/>
    <x v="1"/>
    <x v="0"/>
    <s v="52"/>
    <x v="1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m/>
    <m/>
    <n v="3500000"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m/>
    <m/>
    <n v="3400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n v="608990"/>
    <n v="60899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n v="80000"/>
    <n v="8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n v="4152526"/>
    <n v="4152526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m/>
    <m/>
    <n v="47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n v="84597"/>
    <n v="84597"/>
    <m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n v="220000"/>
    <n v="220000"/>
    <m/>
    <x v="0"/>
    <m/>
    <x v="0"/>
    <x v="0"/>
    <x v="0"/>
    <s v="47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10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-5246.44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10000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45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n v="-2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1500000"/>
    <m/>
    <x v="0"/>
    <m/>
    <x v="0"/>
    <x v="0"/>
    <x v="0"/>
    <s v="2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m/>
    <n v="7.72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n v="482904.17"/>
    <m/>
    <x v="0"/>
    <m/>
    <x v="1"/>
    <x v="1"/>
    <x v="0"/>
    <s v="9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14000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n v="15044.04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7366086.1699999999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-1290.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m/>
    <x v="0"/>
    <n v="0"/>
    <x v="0"/>
    <x v="2"/>
    <x v="0"/>
    <s v="0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3750.65"/>
    <m/>
    <x v="0"/>
    <m/>
    <x v="0"/>
    <x v="0"/>
    <x v="0"/>
    <s v="4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n v="8937765.650000000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m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m/>
    <n v="4747.49"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2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2034.75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400000"/>
    <m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n v="1014537.79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n v="-901000"/>
    <m/>
    <x v="0"/>
    <m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n v="-88738.13"/>
    <m/>
    <x v="0"/>
    <m/>
    <x v="0"/>
    <x v="2"/>
    <x v="0"/>
    <s v="13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n v="2500000"/>
    <m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Atos do Departamento de Infraestrutura - Deinfra"/>
    <m/>
    <n v="900"/>
    <m/>
    <m/>
    <n v="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n v="-79479.33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caliz"/>
    <m/>
    <n v="990"/>
    <m/>
    <m/>
    <n v="0"/>
    <x v="0"/>
    <m/>
    <x v="1"/>
    <x v="4"/>
    <x v="0"/>
    <s v="71"/>
    <x v="3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m/>
    <m/>
    <n v="5382"/>
    <x v="0"/>
    <m/>
    <x v="0"/>
    <x v="0"/>
    <x v="0"/>
    <s v="49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n v="5870"/>
    <n v="5870"/>
    <m/>
    <x v="0"/>
    <m/>
    <x v="0"/>
    <x v="0"/>
    <x v="0"/>
    <s v="4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n v="21018"/>
    <n v="2101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m/>
    <m/>
    <n v="29940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m/>
    <m/>
    <n v="177000"/>
    <x v="0"/>
    <m/>
    <x v="1"/>
    <x v="1"/>
    <x v="3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n v="109000"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m/>
    <m/>
    <n v="30000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m/>
    <m/>
    <n v="47550.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n v="796177.95"/>
    <x v="0"/>
    <m/>
    <x v="0"/>
    <x v="0"/>
    <x v="3"/>
    <s v="41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n v="300000"/>
    <n v="30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37000"/>
    <m/>
    <x v="0"/>
    <m/>
    <x v="0"/>
    <x v="0"/>
    <x v="0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6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n v="-34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n v="3000000"/>
    <m/>
    <x v="0"/>
    <m/>
    <x v="0"/>
    <x v="2"/>
    <x v="0"/>
    <s v="13"/>
    <x v="2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m/>
    <x v="0"/>
    <n v="0"/>
    <x v="1"/>
    <x v="1"/>
    <x v="0"/>
    <s v="6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90000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m/>
    <n v="2162.2800000000002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n v="126226.59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m/>
    <n v="3552.84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5842.83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21433.86"/>
    <m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-394937.2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n v="457373.7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000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m/>
    <n v="62356.7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m/>
    <n v="455"/>
    <x v="0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SUS - Demais Receitas - Exercícios Anteriores"/>
    <m/>
    <n v="410"/>
    <m/>
    <m/>
    <n v="0"/>
    <x v="0"/>
    <m/>
    <x v="1"/>
    <x v="1"/>
    <x v="0"/>
    <s v="52"/>
    <x v="1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m/>
    <n v="166589.1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562.32000000000005"/>
    <m/>
    <x v="0"/>
    <m/>
    <x v="0"/>
    <x v="2"/>
    <x v="0"/>
    <s v="13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203.43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150904.22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n v="0"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n v="-100917.0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24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n v="368.16"/>
    <m/>
    <x v="0"/>
    <m/>
    <x v="0"/>
    <x v="2"/>
    <x v="0"/>
    <s v="13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n v="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1832000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-60.6"/>
    <m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n v="255773.98"/>
    <x v="0"/>
    <m/>
    <x v="0"/>
    <x v="0"/>
    <x v="1"/>
    <s v="41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m/>
    <x v="0"/>
    <m/>
    <x v="0"/>
    <x v="0"/>
    <x v="2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n v="-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0000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m/>
    <n v="1251.52"/>
    <x v="0"/>
    <m/>
    <x v="1"/>
    <x v="1"/>
    <x v="0"/>
    <s v="93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615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m/>
    <m/>
    <n v="370049"/>
    <x v="0"/>
    <m/>
    <x v="0"/>
    <x v="0"/>
    <x v="0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m/>
    <m/>
    <n v="102827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m/>
    <n v="0"/>
    <x v="0"/>
    <m/>
    <x v="0"/>
    <x v="0"/>
    <x v="0"/>
    <s v="2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m/>
    <m/>
    <n v="500000"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n v="25493372"/>
    <n v="25493372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m/>
    <m/>
    <n v="169375"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m/>
    <m/>
    <n v="100000"/>
    <x v="0"/>
    <m/>
    <x v="1"/>
    <x v="1"/>
    <x v="0"/>
    <s v="9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m/>
    <m/>
    <n v="6817"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n v="77000000"/>
    <n v="7700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n v="86.72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n v="-431733.6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n v="43871.98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n v="194660.4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n v="45969.75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n v="17573.99000000000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n v="-150000"/>
    <m/>
    <x v="0"/>
    <m/>
    <x v="0"/>
    <x v="0"/>
    <x v="4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m/>
    <n v="10444.469999999999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19409.8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m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561141.78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1290.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m/>
    <x v="0"/>
    <m/>
    <x v="0"/>
    <x v="0"/>
    <x v="0"/>
    <s v="14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4336.38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10130.74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8283.75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n v="-15000000"/>
    <m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-4725.3599999999997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s de Educação - Exercícios Anteriores"/>
    <m/>
    <n v="610"/>
    <m/>
    <m/>
    <n v="0"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n v="-2500"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3408.28"/>
    <m/>
    <x v="0"/>
    <m/>
    <x v="0"/>
    <x v="0"/>
    <x v="0"/>
    <s v="92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m/>
    <n v="3698.99"/>
    <x v="0"/>
    <m/>
    <x v="0"/>
    <x v="0"/>
    <x v="0"/>
    <s v="3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-1014537.79"/>
    <m/>
    <x v="0"/>
    <m/>
    <x v="0"/>
    <x v="0"/>
    <x v="3"/>
    <s v="4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m/>
    <n v="896"/>
    <x v="0"/>
    <m/>
    <x v="0"/>
    <x v="0"/>
    <x v="0"/>
    <s v="0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n v="24462.44"/>
    <m/>
    <x v="0"/>
    <m/>
    <x v="0"/>
    <x v="2"/>
    <x v="0"/>
    <s v="1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Mac  - Faec  - Exercícios Anteriores"/>
    <m/>
    <n v="43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-5567.29"/>
    <m/>
    <x v="0"/>
    <m/>
    <x v="0"/>
    <x v="0"/>
    <x v="2"/>
    <s v="4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-13000"/>
    <m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n v="-32755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5684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n v="1950"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n v="91935.05"/>
    <m/>
    <x v="0"/>
    <m/>
    <x v="0"/>
    <x v="0"/>
    <x v="4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m/>
    <m/>
    <n v="237629"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m/>
    <m/>
    <n v="400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m/>
    <m/>
    <n v="155466.67000000001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n v="136506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6500"/>
    <m/>
    <x v="0"/>
    <m/>
    <x v="0"/>
    <x v="0"/>
    <x v="0"/>
    <s v="9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m/>
    <n v="43871.98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330864.68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6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10000"/>
    <m/>
    <x v="0"/>
    <m/>
    <x v="0"/>
    <x v="0"/>
    <x v="0"/>
    <s v="3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476207.88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15000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15669252.34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n v="2049642.54"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m/>
    <x v="0"/>
    <n v="2.0299999999999998"/>
    <x v="1"/>
    <x v="1"/>
    <x v="0"/>
    <s v="9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40000"/>
    <m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869.68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4247.12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5.48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-30375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n v="3740.86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107029.58"/>
    <m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-25.56"/>
    <m/>
    <x v="0"/>
    <m/>
    <x v="0"/>
    <x v="2"/>
    <x v="0"/>
    <s v="94"/>
    <x v="2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-15600"/>
    <m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n v="-128231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n v="-172083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-198735"/>
    <m/>
    <x v="0"/>
    <m/>
    <x v="0"/>
    <x v="0"/>
    <x v="0"/>
    <s v="32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m/>
    <m/>
    <n v="50000"/>
    <x v="0"/>
    <m/>
    <x v="0"/>
    <x v="0"/>
    <x v="0"/>
    <s v="36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n v="100000"/>
    <n v="1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n v="30000"/>
    <n v="30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n v="30885122"/>
    <n v="3088512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m/>
    <m/>
    <n v="8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n v="757827"/>
    <n v="757827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n v="1005426.74"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n v="81846"/>
    <n v="81846"/>
    <m/>
    <x v="0"/>
    <m/>
    <x v="0"/>
    <x v="0"/>
    <x v="0"/>
    <s v="37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n v="24709.87"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n v="31956"/>
    <x v="0"/>
    <m/>
    <x v="0"/>
    <x v="0"/>
    <x v="0"/>
    <s v="46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m/>
    <n v="9868.9500000000007"/>
    <x v="0"/>
    <m/>
    <x v="0"/>
    <x v="0"/>
    <x v="2"/>
    <s v="4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n v="306043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n v="38340"/>
    <n v="38340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n v="120000"/>
    <n v="120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n v="139500"/>
    <n v="1395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n v="602052552"/>
    <n v="602052552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n v="702950.59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n v="62675"/>
    <n v="62675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n v="100000"/>
    <n v="100000"/>
    <m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n v="2742007.75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n v="19721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n v="50000"/>
    <n v="5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m/>
    <m/>
    <n v="5294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n v="1431555"/>
    <n v="143155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m/>
    <m/>
    <n v="945989.03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n v="46100"/>
    <n v="46100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n v="90618"/>
    <n v="90618"/>
    <m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n v="341579"/>
    <x v="0"/>
    <m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n v="871643"/>
    <n v="871643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m/>
    <m/>
    <n v="4680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n v="47262"/>
    <n v="47262"/>
    <m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m/>
    <m/>
    <n v="30000"/>
    <x v="0"/>
    <m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n v="10000000"/>
    <n v="10000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n v="3000000"/>
    <n v="30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n v="6000000"/>
    <n v="6000000"/>
    <m/>
    <x v="0"/>
    <m/>
    <x v="0"/>
    <x v="0"/>
    <x v="0"/>
    <s v="39"/>
    <x v="0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m/>
    <m/>
    <n v="858457.06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n v="1200000"/>
    <n v="120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m/>
    <m/>
    <n v="1106548.1200000001"/>
    <x v="0"/>
    <m/>
    <x v="0"/>
    <x v="0"/>
    <x v="0"/>
    <s v="4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6840718"/>
    <n v="6840718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n v="40459"/>
    <n v="40459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m/>
    <m/>
    <n v="22514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n v="700000"/>
    <n v="7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n v="14000"/>
    <m/>
    <x v="0"/>
    <m/>
    <x v="0"/>
    <x v="0"/>
    <x v="0"/>
    <s v="4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2716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16848.759999999998"/>
    <m/>
    <x v="0"/>
    <m/>
    <x v="0"/>
    <x v="0"/>
    <x v="2"/>
    <s v="4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298630.48"/>
    <m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n v="-1500000"/>
    <m/>
    <x v="0"/>
    <m/>
    <x v="0"/>
    <x v="0"/>
    <x v="3"/>
    <s v="41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m/>
    <n v="16246.32"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m/>
    <n v="6866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m/>
    <m/>
    <n v="160691.76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m/>
    <m/>
    <n v="147408.71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-76001.179999999993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39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78670.2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n v="49419.74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n v="16446.23"/>
    <x v="0"/>
    <m/>
    <x v="0"/>
    <x v="0"/>
    <x v="0"/>
    <s v="33"/>
    <x v="0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n v="886166.01"/>
    <m/>
    <x v="0"/>
    <m/>
    <x v="1"/>
    <x v="1"/>
    <x v="0"/>
    <s v="9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295046.77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2284355.2799999998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n v="540496.05000000005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n v="3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n v="3526234.68"/>
    <x v="0"/>
    <m/>
    <x v="0"/>
    <x v="2"/>
    <x v="0"/>
    <s v="05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m/>
    <n v="7040352.2800000003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m/>
    <n v="56420.73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m/>
    <n v="28241.08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n v="-1327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789.54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65324.59"/>
    <m/>
    <x v="0"/>
    <m/>
    <x v="0"/>
    <x v="0"/>
    <x v="0"/>
    <s v="93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n v="389851.24"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6952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n v="388463.04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53.12"/>
    <m/>
    <x v="0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900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n v="0"/>
    <x v="0"/>
    <m/>
    <x v="0"/>
    <x v="0"/>
    <x v="2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m/>
    <x v="0"/>
    <n v="6240"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m/>
    <n v="12.83"/>
    <x v="0"/>
    <m/>
    <x v="0"/>
    <x v="0"/>
    <x v="0"/>
    <s v="91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n v="656759.03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n v="746302.2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n v="3082184.17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n v="-16123.37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n v="28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n v="1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n v="14616.52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n v="4851068.3600000003"/>
    <m/>
    <x v="0"/>
    <m/>
    <x v="0"/>
    <x v="3"/>
    <x v="0"/>
    <s v="21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m/>
    <n v="18437.45"/>
    <x v="0"/>
    <m/>
    <x v="0"/>
    <x v="0"/>
    <x v="0"/>
    <s v="33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n v="55455994.840000004"/>
    <x v="0"/>
    <m/>
    <x v="0"/>
    <x v="2"/>
    <x v="0"/>
    <s v="0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m/>
    <m/>
    <n v="17197.64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m/>
    <n v="363815.45"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n v="4211.5"/>
    <x v="0"/>
    <m/>
    <x v="0"/>
    <x v="2"/>
    <x v="0"/>
    <s v="07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n v="43712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-120028.71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m/>
    <n v="20468.96"/>
    <x v="0"/>
    <m/>
    <x v="0"/>
    <x v="0"/>
    <x v="0"/>
    <s v="48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m/>
    <n v="28920.58"/>
    <x v="0"/>
    <m/>
    <x v="0"/>
    <x v="0"/>
    <x v="0"/>
    <s v="08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m/>
    <m/>
    <n v="5261"/>
    <x v="0"/>
    <m/>
    <x v="0"/>
    <x v="3"/>
    <x v="0"/>
    <s v="22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n v="-50804.480000000003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n v="-46053"/>
    <m/>
    <x v="0"/>
    <m/>
    <x v="0"/>
    <x v="0"/>
    <x v="0"/>
    <s v="4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m/>
    <x v="0"/>
    <n v="3420621.79"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-10000"/>
    <m/>
    <x v="0"/>
    <m/>
    <x v="0"/>
    <x v="0"/>
    <x v="0"/>
    <s v="2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m/>
    <m/>
    <n v="1940039.83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n v="-12000"/>
    <m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m/>
    <x v="0"/>
    <n v="0"/>
    <x v="0"/>
    <x v="0"/>
    <x v="0"/>
    <s v="1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n v="12582.79"/>
    <x v="0"/>
    <m/>
    <x v="0"/>
    <x v="2"/>
    <x v="0"/>
    <s v="92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n v="38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5092941.87"/>
    <x v="0"/>
    <m/>
    <x v="0"/>
    <x v="2"/>
    <x v="0"/>
    <s v="01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n v="2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m/>
    <n v="704440.75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n v="9788.84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1620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n v="-119549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n v="-173688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14722.1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-2983.1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m/>
    <n v="425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n v="10000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n v="84766.62"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n v="-200000"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n v="3389550"/>
    <n v="338955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n v="1000000"/>
    <n v="1000000"/>
    <m/>
    <x v="0"/>
    <m/>
    <x v="0"/>
    <x v="0"/>
    <x v="0"/>
    <s v="40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n v="50000"/>
    <n v="50000"/>
    <m/>
    <x v="0"/>
    <m/>
    <x v="0"/>
    <x v="2"/>
    <x v="2"/>
    <s v="13"/>
    <x v="2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m/>
    <m/>
    <n v="50000"/>
    <x v="0"/>
    <m/>
    <x v="0"/>
    <x v="2"/>
    <x v="2"/>
    <s v="92"/>
    <x v="2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n v="4520752.92"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n v="300000"/>
    <n v="300000"/>
    <m/>
    <x v="0"/>
    <m/>
    <x v="0"/>
    <x v="0"/>
    <x v="0"/>
    <s v="35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n v="1563471"/>
    <n v="1563471"/>
    <m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m/>
    <m/>
    <n v="44950"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n v="28179"/>
    <x v="0"/>
    <m/>
    <x v="0"/>
    <x v="0"/>
    <x v="0"/>
    <s v="1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n v="17396"/>
    <n v="17396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n v="46134"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m/>
    <n v="12000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n v="870036"/>
    <n v="87003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n v="6169272"/>
    <n v="6169272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n v="47122.9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n v="12000"/>
    <x v="0"/>
    <m/>
    <x v="0"/>
    <x v="0"/>
    <x v="0"/>
    <s v="2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n v="31423"/>
    <n v="31423"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n v="31465"/>
    <n v="31465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n v="111523"/>
    <n v="111523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n v="837030"/>
    <n v="837030"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m/>
    <m/>
    <n v="60000"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n v="24323"/>
    <n v="24323"/>
    <m/>
    <x v="0"/>
    <m/>
    <x v="0"/>
    <x v="2"/>
    <x v="0"/>
    <s v="94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n v="3000000"/>
    <n v="3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n v="300000"/>
    <n v="300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n v="300000"/>
    <n v="300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n v="550000"/>
    <n v="55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n v="195000"/>
    <n v="195000"/>
    <m/>
    <x v="0"/>
    <m/>
    <x v="0"/>
    <x v="0"/>
    <x v="0"/>
    <s v="37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n v="57920"/>
    <n v="5792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n v="7000000"/>
    <n v="7000000"/>
    <m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n v="9700701"/>
    <n v="9700701"/>
    <m/>
    <x v="0"/>
    <m/>
    <x v="0"/>
    <x v="0"/>
    <x v="0"/>
    <s v="37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m/>
    <n v="7670.66"/>
    <x v="0"/>
    <m/>
    <x v="0"/>
    <x v="0"/>
    <x v="0"/>
    <s v="35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n v="6700000"/>
    <n v="67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n v="74500000"/>
    <n v="745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n v="38621587.130000003"/>
    <x v="0"/>
    <m/>
    <x v="0"/>
    <x v="2"/>
    <x v="0"/>
    <s v="0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n v="180000"/>
    <n v="180000"/>
    <m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m/>
    <m/>
    <n v="14805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n v="0"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n v="-36700"/>
    <m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54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m/>
    <n v="0"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00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Finlacen"/>
    <m/>
    <n v="410"/>
    <m/>
    <m/>
    <n v="0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m/>
    <x v="0"/>
    <m/>
    <x v="0"/>
    <x v="0"/>
    <x v="0"/>
    <s v="3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43662.36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n v="-5000"/>
    <m/>
    <x v="0"/>
    <m/>
    <x v="0"/>
    <x v="0"/>
    <x v="2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Taxa de Prestação de Serviços Ambientais -Outras Taxas Vinculadas - Recursos de Outras Fon"/>
    <m/>
    <n v="900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m/>
    <n v="18750.23"/>
    <x v="0"/>
    <m/>
    <x v="0"/>
    <x v="0"/>
    <x v="2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16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m/>
    <m/>
    <n v="194461.91"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n v="2112446.16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m/>
    <n v="195873.28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m/>
    <x v="0"/>
    <n v="0"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m/>
    <n v="53254.51"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m/>
    <n v="324398.82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n v="136682880.44"/>
    <x v="0"/>
    <m/>
    <x v="0"/>
    <x v="2"/>
    <x v="2"/>
    <s v="13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n v="60628905.630000003"/>
    <x v="0"/>
    <m/>
    <x v="0"/>
    <x v="2"/>
    <x v="0"/>
    <s v="0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m/>
    <m/>
    <n v="501214"/>
    <x v="0"/>
    <m/>
    <x v="0"/>
    <x v="0"/>
    <x v="0"/>
    <s v="1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n v="1799.2"/>
    <x v="0"/>
    <m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n v="229852.99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1618000"/>
    <m/>
    <x v="0"/>
    <m/>
    <x v="0"/>
    <x v="0"/>
    <x v="0"/>
    <s v="08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n v="-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m/>
    <m/>
    <n v="87442.86"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Receitas - Fundo para Melhoria da Polícia Militar"/>
    <m/>
    <n v="708"/>
    <m/>
    <m/>
    <n v="0"/>
    <x v="0"/>
    <m/>
    <x v="0"/>
    <x v="0"/>
    <x v="0"/>
    <s v="48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n v="6614.75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10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n v="-5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m/>
    <m/>
    <n v="28864.19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m/>
    <m/>
    <n v="2211.61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n v="241144.31"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n v="0.1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84264.2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n v="27500"/>
    <m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-2104648.6800000002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m/>
    <n v="1601293.2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n v="8784448.2799999993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n v="25186334.379999999"/>
    <x v="0"/>
    <m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n v="6532.65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Receitas - Fundo de Melhoria do Corpo de Bombeiros Militar"/>
    <m/>
    <n v="708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m/>
    <n v="27971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Taxa de Prestação de Serviços Ambientais -Outras Taxas Vinculadas - Recursos de Outras Fon"/>
    <m/>
    <n v="900"/>
    <m/>
    <m/>
    <n v="0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m/>
    <m/>
    <n v="201251.12"/>
    <x v="0"/>
    <m/>
    <x v="0"/>
    <x v="0"/>
    <x v="0"/>
    <s v="1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Recursos Minerais - CFEM"/>
    <m/>
    <n v="900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m/>
    <m/>
    <n v="369613.6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n v="89120171.799999997"/>
    <x v="0"/>
    <m/>
    <x v="0"/>
    <x v="2"/>
    <x v="2"/>
    <s v="13"/>
    <x v="2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n v="216319.58"/>
    <x v="0"/>
    <m/>
    <x v="0"/>
    <x v="0"/>
    <x v="0"/>
    <s v="5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n v="156235.25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n v="311913.56"/>
    <x v="0"/>
    <m/>
    <x v="0"/>
    <x v="0"/>
    <x v="0"/>
    <s v="5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m/>
    <n v="1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n v="60712.34"/>
    <x v="0"/>
    <m/>
    <x v="0"/>
    <x v="2"/>
    <x v="0"/>
    <s v="05"/>
    <x v="2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m/>
    <n v="100000"/>
    <x v="0"/>
    <m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n v="9197471.6099999994"/>
    <x v="0"/>
    <m/>
    <x v="0"/>
    <x v="0"/>
    <x v="0"/>
    <s v="4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-73080"/>
    <m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500"/>
    <m/>
    <x v="0"/>
    <m/>
    <x v="0"/>
    <x v="0"/>
    <x v="0"/>
    <s v="46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-0.79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n v="-6612074.669999999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m/>
    <n v="0"/>
    <x v="0"/>
    <m/>
    <x v="1"/>
    <x v="4"/>
    <x v="0"/>
    <s v="71"/>
    <x v="3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n v="100802.36"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m/>
    <m/>
    <n v="29452.46"/>
    <x v="0"/>
    <m/>
    <x v="0"/>
    <x v="0"/>
    <x v="2"/>
    <s v="47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Contrato Dív.Pública - BNDES ACELERA SC - Remuner de rec.vinculados - Ex.Anterior"/>
    <m/>
    <n v="101"/>
    <m/>
    <m/>
    <n v="0"/>
    <x v="0"/>
    <m/>
    <x v="1"/>
    <x v="1"/>
    <x v="1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25000"/>
    <m/>
    <x v="0"/>
    <m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700"/>
    <m/>
    <x v="0"/>
    <m/>
    <x v="0"/>
    <x v="2"/>
    <x v="0"/>
    <s v="05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n v="-16450000"/>
    <m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m/>
    <n v="47810.04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n v="2397223.7000000002"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m/>
    <x v="0"/>
    <n v="9914067.5700000003"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-26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n v="26000"/>
    <m/>
    <x v="0"/>
    <m/>
    <x v="0"/>
    <x v="0"/>
    <x v="0"/>
    <s v="9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n v="63191.91"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n v="1879.61"/>
    <x v="0"/>
    <m/>
    <x v="0"/>
    <x v="2"/>
    <x v="0"/>
    <s v="94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m/>
    <x v="0"/>
    <n v="4815000"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45702.64000000001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n v="-562303.34"/>
    <m/>
    <x v="0"/>
    <m/>
    <x v="0"/>
    <x v="2"/>
    <x v="2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n v="2275616.19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m/>
    <n v="3823.58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n v="20000"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n v="-106186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7000"/>
    <m/>
    <x v="0"/>
    <m/>
    <x v="0"/>
    <x v="2"/>
    <x v="0"/>
    <s v="94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n v="49920433.68"/>
    <x v="0"/>
    <m/>
    <x v="0"/>
    <x v="0"/>
    <x v="3"/>
    <s v="4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n v="538.30999999999995"/>
    <m/>
    <x v="0"/>
    <m/>
    <x v="0"/>
    <x v="0"/>
    <x v="0"/>
    <s v="4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m/>
    <n v="61301.85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85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7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n v="-10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n v="97464543"/>
    <n v="97464543"/>
    <m/>
    <x v="0"/>
    <m/>
    <x v="0"/>
    <x v="2"/>
    <x v="2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n v="65000"/>
    <n v="65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n v="50000"/>
    <n v="5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n v="575808"/>
    <n v="575808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n v="7000000"/>
    <n v="70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n v="2303000"/>
    <n v="23030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n v="23986"/>
    <n v="23986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n v="21164"/>
    <n v="21164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n v="700934"/>
    <n v="700934"/>
    <m/>
    <x v="0"/>
    <m/>
    <x v="0"/>
    <x v="0"/>
    <x v="0"/>
    <s v="3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n v="262608"/>
    <n v="262608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n v="47634"/>
    <x v="0"/>
    <m/>
    <x v="0"/>
    <x v="0"/>
    <x v="0"/>
    <s v="14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n v="54123"/>
    <n v="5412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m/>
    <m/>
    <n v="75000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n v="78000"/>
    <n v="78000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n v="2764243"/>
    <n v="2764243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n v="1000"/>
    <n v="1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m/>
    <m/>
    <n v="24934.23"/>
    <x v="0"/>
    <m/>
    <x v="0"/>
    <x v="0"/>
    <x v="0"/>
    <s v="0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n v="52850"/>
    <n v="52850"/>
    <m/>
    <x v="0"/>
    <m/>
    <x v="0"/>
    <x v="0"/>
    <x v="0"/>
    <s v="3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m/>
    <m/>
    <n v="20000"/>
    <x v="0"/>
    <m/>
    <x v="0"/>
    <x v="2"/>
    <x v="0"/>
    <s v="16"/>
    <x v="2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m/>
    <m/>
    <n v="636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m/>
    <m/>
    <n v="349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n v="10000"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n v="2502"/>
    <n v="2502"/>
    <m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n v="230632"/>
    <n v="230632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n v="60000"/>
    <n v="60000"/>
    <m/>
    <x v="0"/>
    <m/>
    <x v="0"/>
    <x v="0"/>
    <x v="2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m/>
    <m/>
    <n v="45000"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n v="13000"/>
    <n v="13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m/>
    <m/>
    <n v="15000"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n v="39561258.060000002"/>
    <x v="0"/>
    <m/>
    <x v="0"/>
    <x v="2"/>
    <x v="0"/>
    <s v="04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n v="20823652.129999999"/>
    <x v="0"/>
    <m/>
    <x v="0"/>
    <x v="2"/>
    <x v="0"/>
    <s v="03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n v="34000000"/>
    <n v="34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m/>
    <m/>
    <n v="27535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n v="1000746"/>
    <n v="1000746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n v="30000"/>
    <n v="3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n v="50000"/>
    <n v="50000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m/>
    <m/>
    <n v="56860"/>
    <x v="0"/>
    <m/>
    <x v="1"/>
    <x v="1"/>
    <x v="0"/>
    <s v="39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n v="450000000"/>
    <n v="4500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-3894.35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n v="-4000000"/>
    <m/>
    <x v="0"/>
    <m/>
    <x v="1"/>
    <x v="1"/>
    <x v="0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n v="1329357.3500000001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1000000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n v="2451290.91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m/>
    <n v="12500"/>
    <x v="0"/>
    <m/>
    <x v="0"/>
    <x v="0"/>
    <x v="0"/>
    <s v="4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63483.17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m/>
    <n v="328.44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30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-550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n v="15563.87"/>
    <x v="0"/>
    <m/>
    <x v="0"/>
    <x v="0"/>
    <x v="0"/>
    <s v="4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n v="177800.6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n v="-13000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n v="50000"/>
    <m/>
    <x v="0"/>
    <m/>
    <x v="0"/>
    <x v="0"/>
    <x v="0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n v="20894.41"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70000"/>
    <m/>
    <x v="0"/>
    <m/>
    <x v="1"/>
    <x v="1"/>
    <x v="0"/>
    <s v="52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m/>
    <n v="25594.03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16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n v="53537.56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20204.5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09950.65"/>
    <m/>
    <x v="0"/>
    <m/>
    <x v="0"/>
    <x v="0"/>
    <x v="2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-357250.83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10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Recursos de Outras Fontes - Exercício Corrente - Outras Taxas Vinculadas - Custas Judiciai"/>
    <m/>
    <n v="931"/>
    <m/>
    <m/>
    <n v="0"/>
    <x v="0"/>
    <m/>
    <x v="1"/>
    <x v="1"/>
    <x v="0"/>
    <s v="30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n v="6398706.7999999998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-3626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n v="26488.15"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m/>
    <x v="0"/>
    <n v="177474.35"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32876.639999999999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n v="6831080.4500000002"/>
    <x v="0"/>
    <m/>
    <x v="0"/>
    <x v="0"/>
    <x v="0"/>
    <s v="0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n v="8941.59"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40475994.92000000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m/>
    <m/>
    <n v="24992.8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m/>
    <x v="0"/>
    <n v="0"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n v="2100.69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n v="30000"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edicamentos de Dispensação  Excepcional -  Convênio Sistema Único de Saúde - Exercício Co"/>
    <m/>
    <n v="43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n v="10157.19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679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300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32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n v="28022"/>
    <m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n v="-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-173.64"/>
    <m/>
    <x v="0"/>
    <m/>
    <x v="0"/>
    <x v="2"/>
    <x v="0"/>
    <s v="9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n v="65666"/>
    <m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n v="-2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m/>
    <n v="1344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m/>
    <n v="0"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-22900725.190000001"/>
    <m/>
    <x v="0"/>
    <m/>
    <x v="0"/>
    <x v="2"/>
    <x v="0"/>
    <s v="01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n v="336027.76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n v="20955.919999999998"/>
    <x v="0"/>
    <m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-116100.4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81781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m/>
    <n v="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n v="246307.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-561232.97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m/>
    <x v="0"/>
    <m/>
    <x v="1"/>
    <x v="4"/>
    <x v="0"/>
    <s v="71"/>
    <x v="3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m/>
    <m/>
    <n v="695570"/>
    <x v="0"/>
    <m/>
    <x v="1"/>
    <x v="1"/>
    <x v="0"/>
    <s v="40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n v="1346677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n v="40000"/>
    <n v="40000"/>
    <m/>
    <x v="0"/>
    <m/>
    <x v="0"/>
    <x v="0"/>
    <x v="2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n v="807571"/>
    <n v="807571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n v="4364000"/>
    <x v="0"/>
    <m/>
    <x v="0"/>
    <x v="0"/>
    <x v="0"/>
    <s v="46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m/>
    <m/>
    <n v="100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n v="7478600"/>
    <n v="7478600"/>
    <m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m/>
    <m/>
    <n v="405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n v="334301"/>
    <n v="334301"/>
    <m/>
    <x v="0"/>
    <m/>
    <x v="0"/>
    <x v="0"/>
    <x v="2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n v="1400000"/>
    <n v="14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n v="5640164"/>
    <n v="5640164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m/>
    <m/>
    <n v="500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n v="61499"/>
    <n v="61499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n v="11730"/>
    <n v="11730"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m/>
    <m/>
    <n v="536536"/>
    <x v="0"/>
    <m/>
    <x v="0"/>
    <x v="0"/>
    <x v="3"/>
    <s v="41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603888"/>
    <n v="603888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n v="58395"/>
    <n v="58395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n v="273885"/>
    <n v="273885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n v="20856"/>
    <n v="20856"/>
    <m/>
    <x v="0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n v="261825"/>
    <n v="261825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n v="59821"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n v="125960"/>
    <n v="125960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n v="64582"/>
    <n v="6458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n v="300000"/>
    <n v="300000"/>
    <m/>
    <x v="0"/>
    <m/>
    <x v="0"/>
    <x v="2"/>
    <x v="0"/>
    <s v="13"/>
    <x v="2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n v="1000000"/>
    <n v="1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m/>
    <m/>
    <n v="32000"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m/>
    <m/>
    <n v="50000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m/>
    <m/>
    <n v="1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m/>
    <m/>
    <n v="592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8992344"/>
    <x v="0"/>
    <m/>
    <x v="0"/>
    <x v="3"/>
    <x v="0"/>
    <s v="2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m/>
    <m/>
    <n v="9000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n v="7600000"/>
    <n v="76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m/>
    <n v="3958.15"/>
    <x v="0"/>
    <m/>
    <x v="0"/>
    <x v="0"/>
    <x v="0"/>
    <s v="92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n v="100000"/>
    <n v="1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m/>
    <n v="3831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n v="300000"/>
    <m/>
    <x v="0"/>
    <m/>
    <x v="0"/>
    <x v="0"/>
    <x v="0"/>
    <s v="33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m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41042.239999999998"/>
    <m/>
    <x v="0"/>
    <m/>
    <x v="0"/>
    <x v="0"/>
    <x v="0"/>
    <s v="40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n v="168756.8"/>
    <x v="0"/>
    <m/>
    <x v="0"/>
    <x v="0"/>
    <x v="2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m/>
    <n v="26107.5"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10000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m/>
    <n v="4000000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m/>
    <n v="0"/>
    <x v="0"/>
    <m/>
    <x v="0"/>
    <x v="0"/>
    <x v="0"/>
    <s v="31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n v="-45689.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m/>
    <n v="4998.79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5893.65"/>
    <m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113660"/>
    <m/>
    <x v="0"/>
    <m/>
    <x v="0"/>
    <x v="0"/>
    <x v="0"/>
    <s v="18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n v="217898.33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-1160900.6599999999"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36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n v="26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n v="122834.5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n v="-19440.689999999999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m/>
    <n v="1163448.33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m/>
    <x v="0"/>
    <n v="937651.02"/>
    <x v="1"/>
    <x v="1"/>
    <x v="1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15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n v="23853.07"/>
    <x v="0"/>
    <m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n v="190000"/>
    <m/>
    <x v="0"/>
    <m/>
    <x v="1"/>
    <x v="1"/>
    <x v="0"/>
    <s v="5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m/>
    <n v="21415.85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-10708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-1061.8499999999999"/>
    <m/>
    <x v="0"/>
    <m/>
    <x v="0"/>
    <x v="0"/>
    <x v="2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m/>
    <n v="735.66"/>
    <x v="0"/>
    <m/>
    <x v="0"/>
    <x v="0"/>
    <x v="0"/>
    <s v="1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n v="-78967.39999999999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-3274973.19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m/>
    <x v="0"/>
    <n v="0"/>
    <x v="0"/>
    <x v="2"/>
    <x v="0"/>
    <s v="13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n v="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n v="321801.40000000002"/>
    <x v="0"/>
    <m/>
    <x v="1"/>
    <x v="1"/>
    <x v="0"/>
    <s v="40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52283.0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608377.26"/>
    <m/>
    <x v="0"/>
    <m/>
    <x v="0"/>
    <x v="0"/>
    <x v="0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Recursos de Outras Fontes - Exercício Corrente - Outras Taxas Vinculadas - Taxa de fiscali"/>
    <m/>
    <n v="315"/>
    <m/>
    <m/>
    <n v="0"/>
    <x v="0"/>
    <m/>
    <x v="0"/>
    <x v="0"/>
    <x v="0"/>
    <s v="93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n v="20000000"/>
    <m/>
    <x v="0"/>
    <m/>
    <x v="1"/>
    <x v="1"/>
    <x v="1"/>
    <s v="4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n v="7824"/>
    <m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-142252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Rede Viver sem Limites"/>
    <m/>
    <n v="43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m/>
    <n v="1205"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n v="562.32000000000005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-37788.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m/>
    <n v="4621.75"/>
    <x v="0"/>
    <m/>
    <x v="0"/>
    <x v="0"/>
    <x v="0"/>
    <s v="30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m/>
    <m/>
    <n v="12957822.85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850000"/>
    <m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n v="808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-11528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m/>
    <x v="0"/>
    <n v="864595.11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m/>
    <n v="1490785.95"/>
    <x v="0"/>
    <m/>
    <x v="1"/>
    <x v="1"/>
    <x v="4"/>
    <s v="41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n v="168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n v="600000"/>
    <m/>
    <x v="0"/>
    <m/>
    <x v="0"/>
    <x v="0"/>
    <x v="3"/>
    <s v="4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n v="202593.03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28022"/>
    <x v="0"/>
    <m/>
    <x v="1"/>
    <x v="1"/>
    <x v="0"/>
    <s v="52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m/>
    <n v="76449.7"/>
    <x v="0"/>
    <m/>
    <x v="0"/>
    <x v="0"/>
    <x v="4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n v="1122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303999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n v="-491789.8"/>
    <m/>
    <x v="0"/>
    <m/>
    <x v="0"/>
    <x v="2"/>
    <x v="2"/>
    <s v="13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-52036.6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352878.21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n v="1663689.97"/>
    <x v="0"/>
    <m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n v="-46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94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-128318.1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n v="195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Receitas - Fundo de Melhoria do Corpo de Bombeiros Militar"/>
    <m/>
    <n v="708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n v="2622811.79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553505.01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m/>
    <n v="4676888"/>
    <x v="0"/>
    <m/>
    <x v="1"/>
    <x v="4"/>
    <x v="0"/>
    <s v="71"/>
    <x v="3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n v="1689.23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Fundo Especial do Petróleo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88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m/>
    <x v="0"/>
    <n v="21.64"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m/>
    <n v="931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n v="396200"/>
    <n v="3962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n v="210889"/>
    <n v="210889"/>
    <m/>
    <x v="0"/>
    <m/>
    <x v="0"/>
    <x v="0"/>
    <x v="0"/>
    <s v="35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n v="454128"/>
    <n v="454128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n v="988870"/>
    <n v="98887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n v="589695.86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n v="122000"/>
    <n v="122000"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n v="2744730"/>
    <n v="2744730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n v="76734"/>
    <n v="76734"/>
    <m/>
    <x v="0"/>
    <m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n v="900000"/>
    <n v="900000"/>
    <m/>
    <x v="0"/>
    <m/>
    <x v="0"/>
    <x v="2"/>
    <x v="0"/>
    <s v="11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n v="4410305"/>
    <n v="4410305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n v="739310"/>
    <n v="739310"/>
    <m/>
    <x v="0"/>
    <m/>
    <x v="0"/>
    <x v="0"/>
    <x v="0"/>
    <s v="30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n v="1956"/>
    <n v="1956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n v="153382"/>
    <n v="153382"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n v="305432"/>
    <n v="305432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n v="62000"/>
    <n v="62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n v="70635"/>
    <n v="7063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n v="322265611"/>
    <n v="322265611"/>
    <m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n v="700000"/>
    <n v="700000"/>
    <m/>
    <x v="0"/>
    <m/>
    <x v="0"/>
    <x v="2"/>
    <x v="0"/>
    <s v="9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n v="10000000"/>
    <n v="10000000"/>
    <m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n v="11351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n v="100000"/>
    <n v="1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n v="177914"/>
    <n v="177914"/>
    <m/>
    <x v="0"/>
    <m/>
    <x v="1"/>
    <x v="1"/>
    <x v="0"/>
    <s v="5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m/>
    <n v="46688.480000000003"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n v="70000"/>
    <n v="70000"/>
    <m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n v="15000"/>
    <n v="150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n v="5000"/>
    <n v="5000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m/>
    <m/>
    <n v="3610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n v="5613430"/>
    <n v="5613430"/>
    <m/>
    <x v="0"/>
    <m/>
    <x v="1"/>
    <x v="4"/>
    <x v="0"/>
    <s v="71"/>
    <x v="3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n v="500000"/>
    <n v="50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n v="8000"/>
    <n v="8000"/>
    <m/>
    <x v="0"/>
    <m/>
    <x v="0"/>
    <x v="0"/>
    <x v="2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n v="8676346"/>
    <n v="8676346"/>
    <m/>
    <x v="0"/>
    <m/>
    <x v="1"/>
    <x v="1"/>
    <x v="0"/>
    <s v="40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m/>
    <m/>
    <n v="5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n v="4720169"/>
    <n v="4720169"/>
    <m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n v="230148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n v="-149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55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2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55793.4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97128.5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00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n v="-75020.539999999994"/>
    <m/>
    <x v="0"/>
    <m/>
    <x v="0"/>
    <x v="0"/>
    <x v="0"/>
    <s v="3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n v="5109199.46"/>
    <m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n v="117817.12"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n v="-10620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n v="10000"/>
    <x v="0"/>
    <m/>
    <x v="1"/>
    <x v="1"/>
    <x v="5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n v="3500"/>
    <m/>
    <x v="0"/>
    <m/>
    <x v="0"/>
    <x v="0"/>
    <x v="2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145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609.6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66313.42"/>
    <m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n v="-9187.2800000000007"/>
    <m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m/>
    <m/>
    <n v="115325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31484.639999999999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3260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n v="300000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m/>
    <n v="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n v="37708.78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n v="1192687.8400000001"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n v="63685179.560000002"/>
    <x v="0"/>
    <m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n v="2292.070000000000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26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m/>
    <n v="333450.99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1003685.9"/>
    <m/>
    <x v="0"/>
    <m/>
    <x v="0"/>
    <x v="0"/>
    <x v="0"/>
    <s v="3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n v="32753814.739999998"/>
    <x v="0"/>
    <m/>
    <x v="0"/>
    <x v="2"/>
    <x v="0"/>
    <s v="94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n v="17200"/>
    <m/>
    <x v="0"/>
    <m/>
    <x v="0"/>
    <x v="0"/>
    <x v="0"/>
    <s v="92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m/>
    <n v="27304.959999999999"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n v="719868.36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n v="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m/>
    <n v="2903.42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n v="-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-13425.96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m/>
    <x v="0"/>
    <n v="6000"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-10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n v="48000"/>
    <m/>
    <x v="0"/>
    <m/>
    <x v="0"/>
    <x v="0"/>
    <x v="0"/>
    <s v="36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n v="724.2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n v="47200"/>
    <m/>
    <x v="0"/>
    <m/>
    <x v="1"/>
    <x v="1"/>
    <x v="0"/>
    <s v="92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n v="45448.63"/>
    <x v="0"/>
    <m/>
    <x v="0"/>
    <x v="0"/>
    <x v="2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m/>
    <x v="0"/>
    <n v="38202.400000000001"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m/>
    <x v="0"/>
    <n v="0"/>
    <x v="0"/>
    <x v="2"/>
    <x v="0"/>
    <s v="05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-68684.850000000006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n v="-24822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n v="-34191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n v="-23407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n v="106917.35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n v="500000"/>
    <m/>
    <x v="0"/>
    <m/>
    <x v="0"/>
    <x v="0"/>
    <x v="2"/>
    <s v="1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m/>
    <n v="204724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n v="0"/>
    <x v="0"/>
    <m/>
    <x v="1"/>
    <x v="1"/>
    <x v="1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-11947.67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n v="5817137"/>
    <n v="5817137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n v="135000"/>
    <n v="135000"/>
    <m/>
    <x v="0"/>
    <m/>
    <x v="0"/>
    <x v="0"/>
    <x v="0"/>
    <s v="36"/>
    <x v="0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n v="30000"/>
    <n v="30000"/>
    <m/>
    <x v="0"/>
    <m/>
    <x v="0"/>
    <x v="0"/>
    <x v="0"/>
    <s v="0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n v="1833165"/>
    <n v="1833165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n v="280000"/>
    <n v="28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n v="5000"/>
    <n v="5000"/>
    <m/>
    <x v="0"/>
    <m/>
    <x v="0"/>
    <x v="0"/>
    <x v="0"/>
    <s v="36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m/>
    <m/>
    <n v="4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m/>
    <m/>
    <n v="39375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n v="2700000"/>
    <n v="2700000"/>
    <m/>
    <x v="0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n v="18965"/>
    <n v="18965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n v="46806"/>
    <n v="46806"/>
    <m/>
    <x v="0"/>
    <m/>
    <x v="0"/>
    <x v="0"/>
    <x v="0"/>
    <s v="14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n v="750000"/>
    <n v="75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n v="412020"/>
    <n v="412020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m/>
    <m/>
    <n v="46644"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n v="575740"/>
    <n v="575740"/>
    <m/>
    <x v="0"/>
    <m/>
    <x v="0"/>
    <x v="0"/>
    <x v="2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n v="10000000"/>
    <n v="10000000"/>
    <m/>
    <x v="0"/>
    <m/>
    <x v="1"/>
    <x v="1"/>
    <x v="1"/>
    <s v="4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n v="1972187"/>
    <n v="1972187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m/>
    <m/>
    <n v="500000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n v="10000000"/>
    <n v="10000000"/>
    <m/>
    <x v="0"/>
    <m/>
    <x v="1"/>
    <x v="4"/>
    <x v="0"/>
    <s v="71"/>
    <x v="3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n v="222182"/>
    <n v="222182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m/>
    <m/>
    <n v="921609"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n v="392000"/>
    <n v="392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m/>
    <m/>
    <n v="5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n v="300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n v="404586"/>
    <n v="404586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m/>
    <m/>
    <n v="100000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m/>
    <m/>
    <n v="85136.25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n v="1769692"/>
    <n v="1769692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m/>
    <m/>
    <n v="45756029.600000001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m/>
    <n v="0"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n v="317289.5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-167550.37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m/>
    <m/>
    <n v="606662.55000000005"/>
    <x v="0"/>
    <m/>
    <x v="0"/>
    <x v="2"/>
    <x v="0"/>
    <s v="92"/>
    <x v="2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n v="97564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157113.03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30674.11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n v="289537.51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6.6"/>
    <m/>
    <x v="0"/>
    <m/>
    <x v="0"/>
    <x v="0"/>
    <x v="2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293184.01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n v="-8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m/>
    <n v="4404.51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88895.62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n v="757004.65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n v="4725.3599999999997"/>
    <m/>
    <x v="0"/>
    <m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m/>
    <m/>
    <n v="108500.7"/>
    <x v="0"/>
    <m/>
    <x v="0"/>
    <x v="0"/>
    <x v="2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n v="-3385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n v="-84000000"/>
    <m/>
    <x v="0"/>
    <m/>
    <x v="0"/>
    <x v="2"/>
    <x v="0"/>
    <s v="01"/>
    <x v="2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256.73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n v="100000"/>
    <m/>
    <x v="0"/>
    <m/>
    <x v="0"/>
    <x v="0"/>
    <x v="0"/>
    <s v="4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n v="5000"/>
    <m/>
    <x v="0"/>
    <m/>
    <x v="0"/>
    <x v="0"/>
    <x v="0"/>
    <s v="3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n v="113899.64"/>
    <x v="0"/>
    <m/>
    <x v="0"/>
    <x v="2"/>
    <x v="0"/>
    <s v="92"/>
    <x v="2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m/>
    <x v="0"/>
    <n v="0"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-13826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n v="-60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n v="21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4440803.5999999996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n v="53455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1277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m/>
    <m/>
    <n v="5961"/>
    <x v="0"/>
    <m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m/>
    <x v="0"/>
    <n v="0"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n v="402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798852.2"/>
    <m/>
    <x v="0"/>
    <m/>
    <x v="0"/>
    <x v="2"/>
    <x v="0"/>
    <s v="1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5006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-62465.45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n v="-842950.23"/>
    <m/>
    <x v="0"/>
    <m/>
    <x v="0"/>
    <x v="0"/>
    <x v="0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m/>
    <x v="0"/>
    <n v="96215.65"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44070.44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n v="-100000"/>
    <m/>
    <x v="0"/>
    <m/>
    <x v="0"/>
    <x v="0"/>
    <x v="0"/>
    <s v="4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17250"/>
    <m/>
    <x v="0"/>
    <m/>
    <x v="1"/>
    <x v="1"/>
    <x v="0"/>
    <s v="40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n v="233657.47"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-24004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m/>
    <m/>
    <n v="9000"/>
    <x v="0"/>
    <m/>
    <x v="0"/>
    <x v="0"/>
    <x v="0"/>
    <s v="4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n v="7200000"/>
    <n v="72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m/>
    <m/>
    <n v="345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n v="1040000"/>
    <n v="1040000"/>
    <m/>
    <x v="0"/>
    <m/>
    <x v="0"/>
    <x v="0"/>
    <x v="2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n v="5083334"/>
    <n v="5083334"/>
    <m/>
    <x v="0"/>
    <m/>
    <x v="1"/>
    <x v="1"/>
    <x v="0"/>
    <s v="6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n v="1724543"/>
    <n v="1724543"/>
    <m/>
    <x v="0"/>
    <m/>
    <x v="1"/>
    <x v="1"/>
    <x v="2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n v="52289"/>
    <n v="52289"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n v="49939"/>
    <n v="49939"/>
    <m/>
    <x v="0"/>
    <m/>
    <x v="0"/>
    <x v="2"/>
    <x v="0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n v="52134"/>
    <n v="52134"/>
    <m/>
    <x v="0"/>
    <m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n v="424588"/>
    <n v="424588"/>
    <m/>
    <x v="0"/>
    <m/>
    <x v="0"/>
    <x v="0"/>
    <x v="0"/>
    <s v="4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n v="160000"/>
    <n v="160000"/>
    <m/>
    <x v="0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n v="233971"/>
    <n v="233971"/>
    <m/>
    <x v="0"/>
    <m/>
    <x v="0"/>
    <x v="0"/>
    <x v="2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n v="200000"/>
    <n v="2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m/>
    <m/>
    <n v="51286.94"/>
    <x v="0"/>
    <m/>
    <x v="0"/>
    <x v="0"/>
    <x v="0"/>
    <s v="4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n v="78000"/>
    <n v="78000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m/>
    <m/>
    <n v="1000000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n v="2008300"/>
    <n v="2008300"/>
    <m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n v="560000"/>
    <n v="560000"/>
    <m/>
    <x v="0"/>
    <m/>
    <x v="1"/>
    <x v="1"/>
    <x v="0"/>
    <s v="51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n v="30000"/>
    <n v="3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n v="6250"/>
    <n v="6250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n v="70"/>
    <n v="70"/>
    <m/>
    <x v="0"/>
    <m/>
    <x v="0"/>
    <x v="0"/>
    <x v="0"/>
    <s v="35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m/>
    <m/>
    <n v="60000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n v="515261"/>
    <n v="5152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n v="313662"/>
    <n v="31366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n v="3760541"/>
    <n v="3760541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n v="769914"/>
    <n v="769914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n v="50000"/>
    <n v="50000"/>
    <m/>
    <x v="0"/>
    <m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n v="24000000"/>
    <n v="24000000"/>
    <m/>
    <x v="0"/>
    <m/>
    <x v="1"/>
    <x v="1"/>
    <x v="0"/>
    <s v="51"/>
    <x v="1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n v="800000"/>
    <n v="8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n v="800000"/>
    <n v="8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n v="1034581"/>
    <n v="1034581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n v="4572489"/>
    <n v="4572489"/>
    <m/>
    <x v="0"/>
    <m/>
    <x v="0"/>
    <x v="2"/>
    <x v="0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n v="-5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m/>
    <x v="0"/>
    <n v="0"/>
    <x v="0"/>
    <x v="0"/>
    <x v="0"/>
    <s v="9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1350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Atos do Departamento de Transportes e Terminais - DETER -Outras Taxas Vinculadas - Recurso"/>
    <m/>
    <n v="900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45674.17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n v="975990.17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n v="287367.18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10300"/>
    <m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9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1"/>
    <m/>
    <x v="0"/>
    <x v="0"/>
    <x v="0"/>
    <s v="31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51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n v="-3760.49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29219.9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m/>
    <n v="228748.33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n v="30000"/>
    <m/>
    <x v="0"/>
    <m/>
    <x v="0"/>
    <x v="2"/>
    <x v="0"/>
    <s v="16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60000"/>
    <m/>
    <x v="0"/>
    <m/>
    <x v="0"/>
    <x v="0"/>
    <x v="0"/>
    <s v="39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29629.56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n v="174965.2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360000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n v="172338.37"/>
    <x v="0"/>
    <m/>
    <x v="0"/>
    <x v="0"/>
    <x v="2"/>
    <s v="13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3257684.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n v="-2583.9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m/>
    <x v="0"/>
    <n v="9360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-1601320.9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2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-1724543"/>
    <m/>
    <x v="0"/>
    <m/>
    <x v="1"/>
    <x v="1"/>
    <x v="2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130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m/>
    <n v="36000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2000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n v="-570745.5"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-5626.24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-7461.92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-41413.71"/>
    <m/>
    <x v="0"/>
    <m/>
    <x v="0"/>
    <x v="0"/>
    <x v="0"/>
    <s v="4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n v="-32922"/>
    <m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-1494226.02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4100000"/>
    <m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n v="0"/>
    <x v="0"/>
    <m/>
    <x v="1"/>
    <x v="1"/>
    <x v="1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2716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m/>
    <n v="1000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2000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752.07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m/>
    <m/>
    <n v="499780"/>
    <x v="0"/>
    <m/>
    <x v="0"/>
    <x v="0"/>
    <x v="0"/>
    <s v="36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102886.32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m/>
    <n v="73000"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m/>
    <n v="5000000"/>
    <x v="0"/>
    <m/>
    <x v="0"/>
    <x v="0"/>
    <x v="8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n v="38000"/>
    <n v="38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n v="1156958"/>
    <n v="1156958"/>
    <m/>
    <x v="0"/>
    <m/>
    <x v="0"/>
    <x v="0"/>
    <x v="0"/>
    <s v="08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n v="7520000"/>
    <n v="7520000"/>
    <m/>
    <x v="0"/>
    <m/>
    <x v="0"/>
    <x v="0"/>
    <x v="0"/>
    <s v="1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m/>
    <m/>
    <n v="300000"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m/>
    <m/>
    <n v="51196.24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n v="291210"/>
    <n v="291210"/>
    <m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n v="4736"/>
    <n v="4736"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n v="7342000"/>
    <n v="7342000"/>
    <m/>
    <x v="0"/>
    <m/>
    <x v="0"/>
    <x v="0"/>
    <x v="0"/>
    <s v="30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n v="174"/>
    <n v="174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n v="1010000"/>
    <n v="1010000"/>
    <m/>
    <x v="0"/>
    <m/>
    <x v="0"/>
    <x v="0"/>
    <x v="4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n v="348000"/>
    <n v="348000"/>
    <m/>
    <x v="0"/>
    <m/>
    <x v="0"/>
    <x v="0"/>
    <x v="0"/>
    <s v="2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n v="450000"/>
    <n v="450000"/>
    <m/>
    <x v="0"/>
    <m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m/>
    <m/>
    <n v="100000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n v="34771"/>
    <n v="34771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n v="34771"/>
    <n v="34771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n v="454057"/>
    <n v="454057"/>
    <m/>
    <x v="0"/>
    <m/>
    <x v="0"/>
    <x v="2"/>
    <x v="0"/>
    <s v="12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40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m/>
    <m/>
    <n v="11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n v="1250000"/>
    <n v="12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n v="280000000"/>
    <n v="280000000"/>
    <m/>
    <x v="0"/>
    <m/>
    <x v="0"/>
    <x v="2"/>
    <x v="0"/>
    <s v="1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n v="150000"/>
    <n v="150000"/>
    <m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n v="11823316"/>
    <n v="11823316"/>
    <m/>
    <x v="0"/>
    <m/>
    <x v="0"/>
    <x v="2"/>
    <x v="0"/>
    <s v="01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n v="50000"/>
    <m/>
    <x v="0"/>
    <m/>
    <x v="0"/>
    <x v="0"/>
    <x v="2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29699.360000000001"/>
    <m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-3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n v="83263.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681.48"/>
    <m/>
    <x v="0"/>
    <m/>
    <x v="0"/>
    <x v="0"/>
    <x v="0"/>
    <s v="92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n v="45689.45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m/>
    <m/>
    <n v="12997681.029999999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m/>
    <n v="18239.740000000002"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6000"/>
    <m/>
    <x v="0"/>
    <m/>
    <x v="0"/>
    <x v="0"/>
    <x v="2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n v="48145"/>
    <x v="0"/>
    <m/>
    <x v="0"/>
    <x v="0"/>
    <x v="0"/>
    <s v="14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n v="2906756.75"/>
    <x v="0"/>
    <m/>
    <x v="0"/>
    <x v="0"/>
    <x v="0"/>
    <s v="3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-1071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567222.2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50437.3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n v="356819.8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n v="855845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m/>
    <n v="11171.26"/>
    <x v="0"/>
    <m/>
    <x v="1"/>
    <x v="1"/>
    <x v="0"/>
    <s v="93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n v="24021.32"/>
    <m/>
    <x v="0"/>
    <m/>
    <x v="1"/>
    <x v="4"/>
    <x v="0"/>
    <s v="71"/>
    <x v="3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9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n v="2533998.6800000002"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n v="1882296.84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n v="15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n v="-24258.9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n v="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m/>
    <n v="0"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n v="11765.68"/>
    <m/>
    <x v="0"/>
    <m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m/>
    <n v="28.1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-1000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-4584.8900000000003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m/>
    <x v="0"/>
    <m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n v="-4888308"/>
    <m/>
    <x v="0"/>
    <m/>
    <x v="0"/>
    <x v="0"/>
    <x v="5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n v="-31551"/>
    <m/>
    <x v="0"/>
    <m/>
    <x v="1"/>
    <x v="1"/>
    <x v="0"/>
    <s v="5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m/>
    <n v="100850.53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56000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2810.47"/>
    <m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-3426.61"/>
    <m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326043.15999999997"/>
    <m/>
    <x v="0"/>
    <m/>
    <x v="0"/>
    <x v="0"/>
    <x v="0"/>
    <s v="37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762836.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n v="-200000"/>
    <m/>
    <x v="0"/>
    <m/>
    <x v="0"/>
    <x v="0"/>
    <x v="0"/>
    <s v="3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78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m/>
    <n v="334400"/>
    <x v="0"/>
    <m/>
    <x v="0"/>
    <x v="0"/>
    <x v="2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m/>
    <m/>
    <n v="0"/>
    <x v="0"/>
    <m/>
    <x v="0"/>
    <x v="3"/>
    <x v="0"/>
    <s v="22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n v="500000"/>
    <n v="5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n v="66366"/>
    <n v="66366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n v="350000"/>
    <n v="3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n v="29445"/>
    <n v="29445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n v="39753"/>
    <n v="39753"/>
    <m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n v="30604"/>
    <n v="30604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n v="90805"/>
    <n v="90805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n v="2115660"/>
    <n v="2115660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n v="540585"/>
    <n v="540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n v="500000"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m/>
    <m/>
    <n v="50000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n v="4000000"/>
    <n v="4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n v="287.27999999999997"/>
    <x v="0"/>
    <m/>
    <x v="0"/>
    <x v="2"/>
    <x v="0"/>
    <s v="16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m/>
    <m/>
    <n v="111486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n v="1082"/>
    <n v="1082"/>
    <m/>
    <x v="0"/>
    <m/>
    <x v="0"/>
    <x v="0"/>
    <x v="0"/>
    <s v="47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n v="200000"/>
    <n v="2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n v="17406"/>
    <n v="17406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n v="3000000"/>
    <n v="3000000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n v="32344"/>
    <n v="3234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m/>
    <m/>
    <n v="11305121"/>
    <x v="0"/>
    <m/>
    <x v="1"/>
    <x v="4"/>
    <x v="0"/>
    <s v="71"/>
    <x v="3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n v="27500000"/>
    <n v="27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40000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n v="-58395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n v="2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1657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79609.8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n v="207539.48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n v="48196.77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n v="25431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2700"/>
    <m/>
    <x v="0"/>
    <m/>
    <x v="0"/>
    <x v="2"/>
    <x v="0"/>
    <s v="92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1"/>
    <x v="1"/>
    <x v="0"/>
    <s v="40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-559489.32999999996"/>
    <m/>
    <x v="0"/>
    <m/>
    <x v="0"/>
    <x v="0"/>
    <x v="4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n v="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-147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n v="6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352084.9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n v="-245583.09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n v="10000"/>
    <m/>
    <x v="0"/>
    <m/>
    <x v="0"/>
    <x v="0"/>
    <x v="0"/>
    <s v="3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561141.78"/>
    <m/>
    <x v="0"/>
    <m/>
    <x v="1"/>
    <x v="1"/>
    <x v="0"/>
    <s v="51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m/>
    <n v="29896.3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576728.89"/>
    <m/>
    <x v="0"/>
    <m/>
    <x v="0"/>
    <x v="0"/>
    <x v="0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-188961.4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4000000"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n v="510000"/>
    <m/>
    <x v="0"/>
    <m/>
    <x v="0"/>
    <x v="0"/>
    <x v="0"/>
    <s v="47"/>
    <x v="0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182161"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n v="502624.14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n v="7719.05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n v="300000"/>
    <m/>
    <x v="0"/>
    <m/>
    <x v="1"/>
    <x v="1"/>
    <x v="2"/>
    <s v="52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33602.19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124.6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m/>
    <m/>
    <n v="9697.8799999999992"/>
    <x v="0"/>
    <m/>
    <x v="0"/>
    <x v="0"/>
    <x v="0"/>
    <s v="33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m/>
    <x v="0"/>
    <n v="398465.05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743765.36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n v="217736.84"/>
    <m/>
    <x v="0"/>
    <m/>
    <x v="0"/>
    <x v="0"/>
    <x v="0"/>
    <s v="9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n v="-68152.78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n v="-2773451.07"/>
    <m/>
    <x v="0"/>
    <m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m/>
    <n v="676.32"/>
    <x v="0"/>
    <m/>
    <x v="0"/>
    <x v="0"/>
    <x v="0"/>
    <s v="08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m/>
    <n v="101456.01"/>
    <x v="0"/>
    <m/>
    <x v="0"/>
    <x v="0"/>
    <x v="2"/>
    <s v="92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n v="-250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6827"/>
    <m/>
    <x v="0"/>
    <m/>
    <x v="0"/>
    <x v="0"/>
    <x v="2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-58980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n v="-184835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n v="-52134"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n v="-7414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24659.63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n v="-95389.4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n v="-19805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n v="-500000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n v="12161835.58"/>
    <x v="0"/>
    <m/>
    <x v="0"/>
    <x v="2"/>
    <x v="0"/>
    <s v="1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n v="200000"/>
    <n v="2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n v="15000"/>
    <n v="15000"/>
    <m/>
    <x v="0"/>
    <m/>
    <x v="0"/>
    <x v="0"/>
    <x v="0"/>
    <s v="4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n v="130500000"/>
    <n v="130500000"/>
    <m/>
    <x v="0"/>
    <m/>
    <x v="0"/>
    <x v="2"/>
    <x v="0"/>
    <s v="1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n v="4150000"/>
    <n v="41500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m/>
    <m/>
    <n v="557721.66"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n v="5000"/>
    <n v="5000"/>
    <m/>
    <x v="0"/>
    <m/>
    <x v="0"/>
    <x v="0"/>
    <x v="0"/>
    <s v="4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n v="79040.460000000006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m/>
    <m/>
    <n v="67335"/>
    <x v="0"/>
    <m/>
    <x v="0"/>
    <x v="0"/>
    <x v="0"/>
    <s v="08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n v="157000"/>
    <n v="157000"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n v="513254"/>
    <n v="513254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n v="46224"/>
    <n v="4622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n v="10000"/>
    <n v="1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n v="87536"/>
    <n v="87536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n v="369670"/>
    <n v="36967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n v="54490"/>
    <x v="0"/>
    <m/>
    <x v="1"/>
    <x v="1"/>
    <x v="0"/>
    <s v="52"/>
    <x v="1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n v="13572"/>
    <n v="1357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n v="30000"/>
    <n v="3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m/>
    <m/>
    <n v="255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m/>
    <m/>
    <n v="79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n v="6330000"/>
    <n v="6330000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n v="300000"/>
    <n v="300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n v="10000000"/>
    <n v="100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n v="29900000"/>
    <n v="299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3000"/>
    <m/>
    <x v="0"/>
    <m/>
    <x v="0"/>
    <x v="2"/>
    <x v="0"/>
    <s v="6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m/>
    <n v="9000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m/>
    <n v="500"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m/>
    <n v="1403.06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55807.53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-65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m/>
    <n v="4010"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m/>
    <n v="300000"/>
    <x v="0"/>
    <m/>
    <x v="1"/>
    <x v="1"/>
    <x v="0"/>
    <s v="51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n v="75915.8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Demais Receitas de Fontes Detalhadas"/>
    <m/>
    <n v="610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100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m/>
    <n v="67749.8"/>
    <x v="0"/>
    <m/>
    <x v="1"/>
    <x v="1"/>
    <x v="0"/>
    <s v="39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n v="-400000"/>
    <m/>
    <x v="0"/>
    <m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1037277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1115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m/>
    <m/>
    <n v="182.4"/>
    <x v="0"/>
    <m/>
    <x v="0"/>
    <x v="0"/>
    <x v="0"/>
    <s v="30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393006"/>
    <m/>
    <x v="0"/>
    <m/>
    <x v="0"/>
    <x v="0"/>
    <x v="0"/>
    <s v="3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n v="5604.14"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n v="-3500000"/>
    <m/>
    <x v="0"/>
    <m/>
    <x v="0"/>
    <x v="0"/>
    <x v="3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m/>
    <n v="95050.14"/>
    <x v="0"/>
    <m/>
    <x v="1"/>
    <x v="1"/>
    <x v="0"/>
    <s v="51"/>
    <x v="1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n v="2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154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n v="470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49894.82"/>
    <m/>
    <x v="0"/>
    <m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n v="15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-940000"/>
    <m/>
    <x v="0"/>
    <m/>
    <x v="0"/>
    <x v="0"/>
    <x v="0"/>
    <s v="39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-17200"/>
    <m/>
    <x v="0"/>
    <m/>
    <x v="0"/>
    <x v="0"/>
    <x v="0"/>
    <s v="3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-3000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18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n v="1000"/>
    <m/>
    <x v="0"/>
    <m/>
    <x v="0"/>
    <x v="2"/>
    <x v="0"/>
    <s v="07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n v="-31551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61972.6299999999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0426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26025.65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53469.96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-1500000"/>
    <m/>
    <x v="0"/>
    <m/>
    <x v="1"/>
    <x v="1"/>
    <x v="0"/>
    <s v="40"/>
    <x v="1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m/>
    <m/>
    <n v="50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m/>
    <m/>
    <n v="10000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n v="400000"/>
    <n v="4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m/>
    <m/>
    <n v="10000"/>
    <x v="0"/>
    <m/>
    <x v="1"/>
    <x v="1"/>
    <x v="0"/>
    <s v="30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n v="3792"/>
    <n v="3792"/>
    <m/>
    <x v="0"/>
    <m/>
    <x v="0"/>
    <x v="0"/>
    <x v="2"/>
    <s v="1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n v="73044"/>
    <n v="7304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n v="5500000"/>
    <n v="5500000"/>
    <m/>
    <x v="0"/>
    <m/>
    <x v="0"/>
    <x v="0"/>
    <x v="0"/>
    <s v="08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m/>
    <m/>
    <n v="37067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n v="2500000"/>
    <n v="25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m/>
    <m/>
    <n v="192403.6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n v="16596679"/>
    <n v="16596679"/>
    <m/>
    <x v="0"/>
    <m/>
    <x v="1"/>
    <x v="4"/>
    <x v="0"/>
    <s v="71"/>
    <x v="3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n v="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m/>
    <m/>
    <n v="67431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m/>
    <m/>
    <n v="2977418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m/>
    <n v="12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n v="33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191053.5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n v="-8861.15"/>
    <m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22706.89"/>
    <m/>
    <x v="0"/>
    <m/>
    <x v="0"/>
    <x v="0"/>
    <x v="0"/>
    <s v="39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m/>
    <m/>
    <n v="5000"/>
    <x v="0"/>
    <m/>
    <x v="0"/>
    <x v="0"/>
    <x v="0"/>
    <s v="91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1184544.82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Convênios e Contratos Administrativos - Remuneração de Disponibilidade Bancária - Recursos"/>
    <m/>
    <n v="342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62766.18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968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m/>
    <n v="700"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m/>
    <n v="207539.48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11000"/>
    <m/>
    <x v="0"/>
    <m/>
    <x v="0"/>
    <x v="2"/>
    <x v="0"/>
    <s v="1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m/>
    <n v="47684.57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-478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n v="871545.76"/>
    <m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1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4725.3599999999997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m/>
    <x v="0"/>
    <n v="158588.31"/>
    <x v="0"/>
    <x v="0"/>
    <x v="2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n v="2482.15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161717.81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1275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n v="1000"/>
    <m/>
    <x v="0"/>
    <m/>
    <x v="0"/>
    <x v="0"/>
    <x v="0"/>
    <s v="08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-772820.64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m/>
    <n v="36727.300000000003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-116.86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218020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n v="-58518"/>
    <m/>
    <x v="0"/>
    <m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n v="-3229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3826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n v="-36368"/>
    <m/>
    <x v="0"/>
    <m/>
    <x v="0"/>
    <x v="0"/>
    <x v="0"/>
    <s v="30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n v="-1000"/>
    <m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n v="-3986000"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m/>
    <x v="0"/>
    <n v="0"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180000"/>
    <m/>
    <x v="0"/>
    <m/>
    <x v="0"/>
    <x v="0"/>
    <x v="3"/>
    <s v="4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4600000"/>
    <m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3181862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n v="1488.39"/>
    <x v="0"/>
    <m/>
    <x v="1"/>
    <x v="1"/>
    <x v="0"/>
    <s v="9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n v="2470352"/>
    <n v="2470352"/>
    <m/>
    <x v="0"/>
    <m/>
    <x v="0"/>
    <x v="0"/>
    <x v="0"/>
    <s v="39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n v="4800"/>
    <n v="48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n v="144000"/>
    <n v="144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n v="62500"/>
    <n v="625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n v="116789"/>
    <n v="116789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n v="25000"/>
    <n v="25000"/>
    <m/>
    <x v="0"/>
    <m/>
    <x v="0"/>
    <x v="2"/>
    <x v="0"/>
    <s v="92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n v="11220"/>
    <n v="11220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n v="91790"/>
    <n v="9179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n v="1000"/>
    <n v="1000"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m/>
    <m/>
    <n v="10086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n v="5000000"/>
    <n v="5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m/>
    <m/>
    <n v="10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m/>
    <m/>
    <n v="142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m/>
    <m/>
    <n v="80000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n v="95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n v="2500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n v="2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n v="50000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19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m/>
    <n v="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n v="-3600"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4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2254.4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m/>
    <n v="4.8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91935.05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3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n v="131024.7"/>
    <m/>
    <x v="0"/>
    <m/>
    <x v="0"/>
    <x v="0"/>
    <x v="4"/>
    <s v="41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Exercício Anterior -  Fundo de Alimentação e Nutrição "/>
    <m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n v="-200000"/>
    <m/>
    <x v="0"/>
    <m/>
    <x v="0"/>
    <x v="2"/>
    <x v="0"/>
    <s v="04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804.94"/>
    <m/>
    <x v="0"/>
    <m/>
    <x v="0"/>
    <x v="2"/>
    <x v="0"/>
    <s v="94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n v="64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m/>
    <x v="0"/>
    <n v="300000"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0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n v="-16020.6"/>
    <m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-547.94000000000005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n v="-6114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-1431.24"/>
    <m/>
    <x v="0"/>
    <m/>
    <x v="0"/>
    <x v="0"/>
    <x v="0"/>
    <s v="4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n v="-69750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n v="0"/>
    <x v="0"/>
    <m/>
    <x v="0"/>
    <x v="0"/>
    <x v="3"/>
    <s v="4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n v="1005523"/>
    <n v="1005523"/>
    <m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n v="34928"/>
    <n v="34928"/>
    <m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m/>
    <m/>
    <n v="5000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n v="150000"/>
    <n v="1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m/>
    <m/>
    <n v="21410"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2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m/>
    <m/>
    <n v="3584000"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m/>
    <m/>
    <n v="48635771"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n v="47203"/>
    <n v="47203"/>
    <m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m/>
    <m/>
    <n v="20000"/>
    <x v="0"/>
    <m/>
    <x v="0"/>
    <x v="2"/>
    <x v="0"/>
    <s v="9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m/>
    <n v="22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5000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00000"/>
    <m/>
    <x v="0"/>
    <m/>
    <x v="1"/>
    <x v="1"/>
    <x v="0"/>
    <s v="30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n v="100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n v="-49000"/>
    <m/>
    <x v="0"/>
    <m/>
    <x v="0"/>
    <x v="0"/>
    <x v="2"/>
    <s v="93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10100000"/>
    <m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3940.42"/>
    <m/>
    <x v="0"/>
    <m/>
    <x v="0"/>
    <x v="0"/>
    <x v="0"/>
    <s v="3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8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n v="8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4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46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421690.89"/>
    <m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5194.57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m/>
    <n v="3350"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120685.9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00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698.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m/>
    <x v="0"/>
    <m/>
    <x v="1"/>
    <x v="4"/>
    <x v="0"/>
    <s v="71"/>
    <x v="3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m/>
    <n v="10800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m/>
    <x v="0"/>
    <n v="618000"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m/>
    <x v="0"/>
    <n v="0"/>
    <x v="0"/>
    <x v="0"/>
    <x v="0"/>
    <s v="08"/>
    <x v="0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n v="100000"/>
    <m/>
    <x v="0"/>
    <m/>
    <x v="0"/>
    <x v="0"/>
    <x v="3"/>
    <s v="4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m/>
    <x v="0"/>
    <m/>
    <x v="1"/>
    <x v="1"/>
    <x v="1"/>
    <s v="4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m/>
    <n v="17877.240000000002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30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-635300.56999999995"/>
    <m/>
    <x v="0"/>
    <m/>
    <x v="0"/>
    <x v="0"/>
    <x v="0"/>
    <s v="2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n v="16539.05"/>
    <m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n v="686.61"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1000000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-109861.14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n v="-163561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n v="-11143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10000000"/>
    <m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m/>
    <n v="1626000"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n v="-7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-30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n v="4264672"/>
    <n v="4264672"/>
    <m/>
    <x v="0"/>
    <m/>
    <x v="0"/>
    <x v="2"/>
    <x v="0"/>
    <s v="11"/>
    <x v="2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n v="61000"/>
    <n v="61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n v="63102"/>
    <n v="63102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n v="4000000"/>
    <n v="4000000"/>
    <m/>
    <x v="0"/>
    <m/>
    <x v="0"/>
    <x v="0"/>
    <x v="0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n v="561000"/>
    <n v="561000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m/>
    <m/>
    <n v="500000"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m/>
    <m/>
    <n v="30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n v="67431"/>
    <n v="67431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m/>
    <m/>
    <n v="1000000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2000"/>
    <m/>
    <x v="0"/>
    <m/>
    <x v="0"/>
    <x v="0"/>
    <x v="2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n v="2085194.24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n v="5756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308756.8"/>
    <m/>
    <x v="0"/>
    <m/>
    <x v="0"/>
    <x v="0"/>
    <x v="2"/>
    <s v="93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n v="-15000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n v="46411.85"/>
    <m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n v="-24670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n v="11559.55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n v="11586.33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4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n v="1834362.01"/>
    <m/>
    <x v="0"/>
    <m/>
    <x v="0"/>
    <x v="0"/>
    <x v="0"/>
    <s v="4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-98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m/>
    <n v="6280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m/>
    <n v="10000"/>
    <x v="0"/>
    <m/>
    <x v="0"/>
    <x v="0"/>
    <x v="0"/>
    <s v="9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189.01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n v="2477.64"/>
    <m/>
    <x v="0"/>
    <m/>
    <x v="0"/>
    <x v="0"/>
    <x v="2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132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700785.29"/>
    <m/>
    <x v="0"/>
    <m/>
    <x v="0"/>
    <x v="2"/>
    <x v="0"/>
    <s v="1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3530.7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73097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1231785.46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334.62"/>
    <m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n v="2100000"/>
    <m/>
    <x v="0"/>
    <m/>
    <x v="1"/>
    <x v="4"/>
    <x v="0"/>
    <s v="7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m/>
    <n v="19000"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2239.33"/>
    <m/>
    <x v="0"/>
    <m/>
    <x v="0"/>
    <x v="2"/>
    <x v="0"/>
    <s v="13"/>
    <x v="2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n v="-17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m/>
    <x v="0"/>
    <n v="0"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-47200"/>
    <m/>
    <x v="0"/>
    <m/>
    <x v="1"/>
    <x v="1"/>
    <x v="0"/>
    <s v="52"/>
    <x v="1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3300000"/>
    <m/>
    <x v="0"/>
    <m/>
    <x v="0"/>
    <x v="0"/>
    <x v="0"/>
    <s v="4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n v="-23606.639999999999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n v="-38184"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n v="-127762.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n v="-86649.4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-32000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15997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n v="-208536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n v="-2092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-744299.17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m/>
    <x v="0"/>
    <n v="1606.1"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n v="0"/>
    <x v="0"/>
    <m/>
    <x v="0"/>
    <x v="0"/>
    <x v="0"/>
    <s v="3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n v="-20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7800"/>
    <m/>
    <x v="0"/>
    <m/>
    <x v="0"/>
    <x v="0"/>
    <x v="0"/>
    <s v="39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m/>
    <m/>
    <n v="54318"/>
    <x v="0"/>
    <m/>
    <x v="0"/>
    <x v="0"/>
    <x v="0"/>
    <s v="47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m/>
    <n v="11990.72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m/>
    <m/>
    <n v="32000"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m/>
    <m/>
    <n v="1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m/>
    <m/>
    <n v="35097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m/>
    <m/>
    <n v="9500000"/>
    <x v="0"/>
    <m/>
    <x v="1"/>
    <x v="1"/>
    <x v="0"/>
    <s v="51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n v="-15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127269.04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11392673.859999999"/>
    <m/>
    <x v="0"/>
    <m/>
    <x v="1"/>
    <x v="1"/>
    <x v="0"/>
    <s v="51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800000"/>
    <m/>
    <x v="0"/>
    <m/>
    <x v="0"/>
    <x v="0"/>
    <x v="0"/>
    <s v="4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534479.16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205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-1076503.1000000001"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-1304.21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235.2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-507717.74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n v="20867.3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m/>
    <n v="0"/>
    <x v="0"/>
    <m/>
    <x v="0"/>
    <x v="0"/>
    <x v="0"/>
    <s v="31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7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1335305.8500000001"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n v="339945.0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-23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31716.14"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Exercício Anterior - Custas Judiciais e extrajudiciais"/>
    <m/>
    <n v="745"/>
    <m/>
    <m/>
    <n v="0"/>
    <x v="0"/>
    <m/>
    <x v="0"/>
    <x v="0"/>
    <x v="2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49766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n v="-111091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m/>
    <x v="0"/>
    <n v="201160.97"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335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21598.6"/>
    <m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219530.79"/>
    <m/>
    <x v="0"/>
    <m/>
    <x v="1"/>
    <x v="1"/>
    <x v="0"/>
    <s v="93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m/>
    <n v="2000000"/>
    <x v="0"/>
    <m/>
    <x v="0"/>
    <x v="0"/>
    <x v="8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m/>
    <x v="0"/>
    <m/>
    <x v="0"/>
    <x v="0"/>
    <x v="0"/>
    <s v="39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m/>
    <m/>
    <n v="10000"/>
    <x v="0"/>
    <m/>
    <x v="1"/>
    <x v="5"/>
    <x v="0"/>
    <s v="61"/>
    <x v="4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m/>
    <m/>
    <n v="3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m/>
    <m/>
    <n v="118759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n v="51256"/>
    <n v="51256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m/>
    <m/>
    <n v="3347463"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m/>
    <m/>
    <n v="15000000"/>
    <x v="0"/>
    <m/>
    <x v="1"/>
    <x v="1"/>
    <x v="0"/>
    <s v="93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m/>
    <m/>
    <n v="5914"/>
    <x v="0"/>
    <m/>
    <x v="0"/>
    <x v="2"/>
    <x v="0"/>
    <s v="04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m/>
    <m/>
    <n v="2500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n v="-11606435"/>
    <m/>
    <x v="0"/>
    <m/>
    <x v="0"/>
    <x v="0"/>
    <x v="0"/>
    <s v="4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12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m/>
    <n v="760"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m/>
    <x v="0"/>
    <n v="0"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n v="5424583.360000000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n v="1856.8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-93700"/>
    <m/>
    <x v="0"/>
    <m/>
    <x v="0"/>
    <x v="0"/>
    <x v="0"/>
    <s v="20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-612516.72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-15511.19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n v="706.27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-13017.35"/>
    <m/>
    <x v="0"/>
    <m/>
    <x v="0"/>
    <x v="0"/>
    <x v="0"/>
    <s v="92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n v="140038.35"/>
    <m/>
    <x v="0"/>
    <m/>
    <x v="1"/>
    <x v="1"/>
    <x v="0"/>
    <s v="9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m/>
    <n v="11365"/>
    <x v="0"/>
    <m/>
    <x v="1"/>
    <x v="1"/>
    <x v="0"/>
    <s v="51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n v="-40000"/>
    <m/>
    <x v="0"/>
    <m/>
    <x v="0"/>
    <x v="0"/>
    <x v="0"/>
    <s v="3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-5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n v="150000"/>
    <m/>
    <x v="0"/>
    <m/>
    <x v="0"/>
    <x v="0"/>
    <x v="0"/>
    <s v="4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28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n v="6000"/>
    <m/>
    <x v="0"/>
    <m/>
    <x v="0"/>
    <x v="2"/>
    <x v="0"/>
    <s v="16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75000"/>
    <m/>
    <x v="0"/>
    <m/>
    <x v="0"/>
    <x v="2"/>
    <x v="0"/>
    <s v="16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m/>
    <n v="11931"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58197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n v="9245.5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Exercício Anterior - Assistência Farmacêutica -Pessoas"/>
    <m/>
    <n v="900"/>
    <m/>
    <m/>
    <n v="0"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-35.14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2636271.14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6421.7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8771299.7799999993"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n v="-1200"/>
    <m/>
    <x v="0"/>
    <m/>
    <x v="0"/>
    <x v="0"/>
    <x v="0"/>
    <s v="92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53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n v="-300000"/>
    <m/>
    <x v="0"/>
    <m/>
    <x v="0"/>
    <x v="0"/>
    <x v="0"/>
    <s v="3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m/>
    <n v="300000"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n v="250000"/>
    <n v="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m/>
    <m/>
    <n v="1000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n v="1250000"/>
    <n v="125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n v="23717512.82"/>
    <x v="0"/>
    <m/>
    <x v="0"/>
    <x v="0"/>
    <x v="0"/>
    <s v="93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m/>
    <m/>
    <n v="200000"/>
    <x v="0"/>
    <m/>
    <x v="1"/>
    <x v="1"/>
    <x v="0"/>
    <s v="39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n v="100000"/>
    <n v="1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n v="100000"/>
    <n v="100000"/>
    <m/>
    <x v="0"/>
    <m/>
    <x v="1"/>
    <x v="1"/>
    <x v="0"/>
    <s v="92"/>
    <x v="1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n v="60000"/>
    <n v="60000"/>
    <m/>
    <x v="0"/>
    <m/>
    <x v="0"/>
    <x v="0"/>
    <x v="0"/>
    <s v="15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n v="1968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n v="5800"/>
    <n v="5800"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n v="119700"/>
    <n v="119700"/>
    <m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n v="49788"/>
    <n v="49788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n v="339963"/>
    <n v="339963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n v="90458"/>
    <n v="90458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n v="58518"/>
    <n v="585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n v="4300"/>
    <n v="4300"/>
    <m/>
    <x v="0"/>
    <m/>
    <x v="0"/>
    <x v="0"/>
    <x v="0"/>
    <s v="33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n v="18320"/>
    <n v="1832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n v="369654"/>
    <n v="369654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m/>
    <m/>
    <n v="357262.97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n v="285580"/>
    <n v="285580"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n v="499432"/>
    <n v="499432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n v="488000"/>
    <x v="0"/>
    <m/>
    <x v="0"/>
    <x v="0"/>
    <x v="4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n v="1000"/>
    <n v="1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n v="30000"/>
    <n v="3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n v="23667"/>
    <n v="23667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m/>
    <m/>
    <n v="300000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n v="800000"/>
    <n v="800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n v="2182130.2599999998"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n v="450000"/>
    <n v="45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n v="150000"/>
    <n v="150000"/>
    <m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n v="39063"/>
    <n v="3906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m/>
    <m/>
    <n v="239362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m/>
    <m/>
    <n v="64812"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n v="1000000"/>
    <n v="1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m/>
    <m/>
    <n v="1488458"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n v="545769"/>
    <n v="545769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n v="50000"/>
    <n v="5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m/>
    <m/>
    <n v="477993"/>
    <x v="0"/>
    <m/>
    <x v="0"/>
    <x v="0"/>
    <x v="1"/>
    <s v="41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n v="6000"/>
    <n v="6000"/>
    <m/>
    <x v="0"/>
    <m/>
    <x v="0"/>
    <x v="0"/>
    <x v="0"/>
    <s v="4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m/>
    <m/>
    <n v="26861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n v="23000000"/>
    <n v="23000000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n v="100000"/>
    <n v="1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m/>
    <m/>
    <n v="100000"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m/>
    <m/>
    <n v="1013130.75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n v="37102301"/>
    <n v="37102301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m/>
    <m/>
    <n v="10000000"/>
    <x v="0"/>
    <m/>
    <x v="0"/>
    <x v="0"/>
    <x v="1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m/>
    <n v="1503589.2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n v="7000000"/>
    <n v="70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80798"/>
    <m/>
    <x v="0"/>
    <m/>
    <x v="0"/>
    <x v="0"/>
    <x v="0"/>
    <s v="3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PPI"/>
    <m/>
    <n v="410"/>
    <m/>
    <m/>
    <n v="0"/>
    <x v="0"/>
    <m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m/>
    <n v="23576.79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47000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34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186947.5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m/>
    <n v="622827.87"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82672.850000000006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m/>
    <m/>
    <n v="677647.75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n v="72891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3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n v="865943.3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n v="85719.48"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m/>
    <m/>
    <n v="2206166.21"/>
    <x v="0"/>
    <m/>
    <x v="0"/>
    <x v="0"/>
    <x v="0"/>
    <s v="93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n v="100000"/>
    <m/>
    <x v="0"/>
    <m/>
    <x v="0"/>
    <x v="0"/>
    <x v="0"/>
    <s v="3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n v="916504.94"/>
    <m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n v="7225514.29"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n v="1478602.8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522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n v="1262.1199999999999"/>
    <x v="0"/>
    <m/>
    <x v="0"/>
    <x v="2"/>
    <x v="0"/>
    <s v="07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n v="-500000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-78484.350000000006"/>
    <m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5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m/>
    <m/>
    <n v="105140.25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m/>
    <n v="1377.96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n v="1076727.01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n v="551345.39"/>
    <x v="0"/>
    <m/>
    <x v="0"/>
    <x v="2"/>
    <x v="0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m/>
    <x v="0"/>
    <m/>
    <x v="0"/>
    <x v="0"/>
    <x v="4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n v="3323.23"/>
    <x v="0"/>
    <m/>
    <x v="0"/>
    <x v="0"/>
    <x v="0"/>
    <s v="3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Receitas - Fundo Estadual de Defesa Civil"/>
    <m/>
    <n v="735"/>
    <m/>
    <m/>
    <n v="0"/>
    <x v="0"/>
    <m/>
    <x v="0"/>
    <x v="0"/>
    <x v="0"/>
    <s v="3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m/>
    <m/>
    <n v="181020"/>
    <x v="0"/>
    <m/>
    <x v="0"/>
    <x v="0"/>
    <x v="0"/>
    <s v="14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n v="1704449.3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m/>
    <n v="171178.33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n v="5600.2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11740939.859999999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283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3732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-1000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n v="27637.41"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n v="473751.1"/>
    <x v="0"/>
    <m/>
    <x v="0"/>
    <x v="2"/>
    <x v="0"/>
    <s v="13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811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n v="261.1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n v="344894.61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n v="9510723.4000000004"/>
    <x v="0"/>
    <m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n v="80580"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n v="2000"/>
    <m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-22231.599999999999"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277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Receitas - Fundo Estadual de Defesa Civil - Exercícios Anteriores"/>
    <m/>
    <n v="90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m/>
    <m/>
    <n v="602983.16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n v="330625.42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-1775289.43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m/>
    <n v="5406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Rede Urgência e Emergência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n v="30827.16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m/>
    <n v="1162715.44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m/>
    <n v="3330602.7"/>
    <x v="0"/>
    <m/>
    <x v="0"/>
    <x v="0"/>
    <x v="4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1085.089999999999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91863.9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m/>
    <x v="0"/>
    <m/>
    <x v="1"/>
    <x v="1"/>
    <x v="0"/>
    <s v="40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1435332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n v="-327386.99"/>
    <m/>
    <x v="0"/>
    <m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m/>
    <n v="153108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95000"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m/>
    <n v="15089.89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m/>
    <m/>
    <n v="71033.48"/>
    <x v="0"/>
    <m/>
    <x v="0"/>
    <x v="0"/>
    <x v="0"/>
    <s v="3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m/>
    <n v="7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25738.8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n v="18570.080000000002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m/>
    <x v="0"/>
    <n v="0"/>
    <x v="0"/>
    <x v="0"/>
    <x v="0"/>
    <s v="08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n v="-51256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n v="627684.96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m/>
    <n v="494591.93"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m/>
    <m/>
    <n v="1839396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m/>
    <n v="5000"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n v="-3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Taxa de Prestação de Serviços Ambientais -Outras Taxas Vinculadas - Recursos de Outras Fon"/>
    <m/>
    <n v="900"/>
    <m/>
    <m/>
    <n v="0"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n v="2485074.5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-104238.1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m/>
    <m/>
    <n v="3800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n v="204000"/>
    <n v="204000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n v="75000"/>
    <n v="75000"/>
    <m/>
    <x v="0"/>
    <m/>
    <x v="0"/>
    <x v="0"/>
    <x v="0"/>
    <s v="3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n v="200000"/>
    <n v="200000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m/>
    <m/>
    <n v="412349"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n v="675000"/>
    <n v="6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m/>
    <n v="376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m/>
    <n v="298219.32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n v="44147.98"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n v="6800000"/>
    <n v="6800000"/>
    <m/>
    <x v="0"/>
    <m/>
    <x v="0"/>
    <x v="2"/>
    <x v="0"/>
    <s v="11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n v="65505"/>
    <n v="65505"/>
    <m/>
    <x v="0"/>
    <m/>
    <x v="0"/>
    <x v="0"/>
    <x v="0"/>
    <s v="36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n v="50000"/>
    <n v="50000"/>
    <m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n v="2421919"/>
    <n v="242191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n v="100000"/>
    <n v="100000"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n v="28870"/>
    <n v="2887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n v="140000"/>
    <n v="14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n v="30000"/>
    <n v="30000"/>
    <m/>
    <x v="0"/>
    <m/>
    <x v="0"/>
    <x v="0"/>
    <x v="2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n v="28410"/>
    <n v="28410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n v="5000000"/>
    <n v="5000000"/>
    <m/>
    <x v="0"/>
    <m/>
    <x v="1"/>
    <x v="1"/>
    <x v="1"/>
    <s v="42"/>
    <x v="1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m/>
    <m/>
    <n v="10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n v="1100000"/>
    <n v="110000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3145572.710000001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n v="1000000"/>
    <n v="1000000"/>
    <m/>
    <x v="0"/>
    <m/>
    <x v="1"/>
    <x v="1"/>
    <x v="1"/>
    <s v="4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n v="8000"/>
    <n v="8000"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n v="108721"/>
    <n v="108721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16598"/>
    <x v="0"/>
    <m/>
    <x v="0"/>
    <x v="3"/>
    <x v="0"/>
    <s v="22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n v="15000"/>
    <n v="15000"/>
    <m/>
    <x v="0"/>
    <m/>
    <x v="1"/>
    <x v="1"/>
    <x v="0"/>
    <s v="51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n v="10077"/>
    <n v="10077"/>
    <m/>
    <x v="0"/>
    <m/>
    <x v="0"/>
    <x v="2"/>
    <x v="0"/>
    <s v="9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m/>
    <m/>
    <n v="74135"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n v="626464"/>
    <n v="626464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n v="350000"/>
    <n v="350000"/>
    <m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m/>
    <m/>
    <n v="600000"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n v="244527.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m/>
    <m/>
    <n v="11873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m/>
    <m/>
    <n v="3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n v="29739623"/>
    <n v="29739623"/>
    <m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n v="73437.539999999994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m/>
    <n v="698391.01"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n v="100000"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36862.800000000003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34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n v="232000"/>
    <m/>
    <x v="0"/>
    <m/>
    <x v="0"/>
    <x v="2"/>
    <x v="0"/>
    <s v="96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Receitas - Fundo Estadual de Defesa Civil"/>
    <m/>
    <n v="8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n v="37600.480000000003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n v="10725.75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n v="2676.06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n v="1714384.3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1400000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800000"/>
    <m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n v="306229.4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n v="254007.14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n v="396386.9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Receitas - Fundo de Melhoria do Corpo de Bombeiros Militar"/>
    <m/>
    <n v="707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487000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m/>
    <n v="15324.7"/>
    <x v="0"/>
    <m/>
    <x v="0"/>
    <x v="0"/>
    <x v="0"/>
    <s v="3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n v="269103.28999999998"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m/>
    <n v="12722.52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m/>
    <n v="1022.2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287469.59999999998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m/>
    <n v="780574.54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n v="224829.46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n v="-1357.37"/>
    <m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PPI - Exercícios Anteriores"/>
    <m/>
    <n v="4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8200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n v="374679.26"/>
    <x v="0"/>
    <m/>
    <x v="0"/>
    <x v="0"/>
    <x v="2"/>
    <s v="1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1968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.15"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5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m/>
    <n v="3685.77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Exercício Anterior - Custas Judiciais e extrajudiciais"/>
    <m/>
    <n v="930"/>
    <m/>
    <m/>
    <n v="0"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m/>
    <n v="316913.91999999998"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33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n v="68790.570000000007"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145700"/>
    <m/>
    <x v="0"/>
    <m/>
    <x v="0"/>
    <x v="2"/>
    <x v="0"/>
    <s v="11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22327.88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m/>
    <n v="144937.60000000001"/>
    <x v="0"/>
    <m/>
    <x v="0"/>
    <x v="2"/>
    <x v="0"/>
    <s v="12"/>
    <x v="2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n v="66045.17"/>
    <m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n v="-20370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-6.59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581407.15"/>
    <x v="0"/>
    <m/>
    <x v="0"/>
    <x v="0"/>
    <x v="0"/>
    <s v="39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m/>
    <x v="0"/>
    <n v="0"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m/>
    <m/>
    <n v="29899.68"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m/>
    <n v="12565.82"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n v="723416.9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m/>
    <n v="70064.179999999993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100000000"/>
    <m/>
    <x v="0"/>
    <m/>
    <x v="1"/>
    <x v="1"/>
    <x v="0"/>
    <s v="52"/>
    <x v="1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2380532.5"/>
    <m/>
    <x v="0"/>
    <m/>
    <x v="0"/>
    <x v="0"/>
    <x v="0"/>
    <s v="31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Segurança Pública"/>
    <m/>
    <n v="990"/>
    <m/>
    <m/>
    <n v="0"/>
    <x v="0"/>
    <m/>
    <x v="0"/>
    <x v="3"/>
    <x v="0"/>
    <s v="2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n v="10378644.380000001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m/>
    <n v="28000000"/>
    <x v="0"/>
    <m/>
    <x v="1"/>
    <x v="1"/>
    <x v="8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n v="25000"/>
    <n v="25000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n v="52000000"/>
    <n v="52000000"/>
    <m/>
    <x v="0"/>
    <m/>
    <x v="0"/>
    <x v="0"/>
    <x v="0"/>
    <s v="37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n v="2500000"/>
    <n v="25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n v="25000"/>
    <n v="25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n v="100000"/>
    <n v="10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n v="150000"/>
    <n v="150000"/>
    <m/>
    <x v="0"/>
    <m/>
    <x v="0"/>
    <x v="0"/>
    <x v="0"/>
    <s v="3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n v="2963857"/>
    <n v="2963857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n v="1321449"/>
    <n v="1321449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n v="382500"/>
    <n v="3825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n v="8226228"/>
    <n v="8226228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n v="91368"/>
    <n v="91368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n v="22000"/>
    <n v="22000"/>
    <m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n v="240717"/>
    <n v="240717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n v="155078"/>
    <n v="155078"/>
    <m/>
    <x v="0"/>
    <m/>
    <x v="0"/>
    <x v="0"/>
    <x v="2"/>
    <s v="1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n v="23403"/>
    <n v="2340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n v="24924.240000000002"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m/>
    <m/>
    <n v="74991"/>
    <x v="0"/>
    <m/>
    <x v="0"/>
    <x v="0"/>
    <x v="0"/>
    <s v="1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n v="136207"/>
    <n v="136207"/>
    <m/>
    <x v="0"/>
    <m/>
    <x v="0"/>
    <x v="0"/>
    <x v="0"/>
    <s v="4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n v="4477155"/>
    <n v="4477155"/>
    <m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n v="248227"/>
    <n v="248227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m/>
    <n v="40444.5"/>
    <x v="0"/>
    <m/>
    <x v="0"/>
    <x v="0"/>
    <x v="0"/>
    <s v="14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n v="48000"/>
    <n v="48000"/>
    <m/>
    <x v="0"/>
    <m/>
    <x v="0"/>
    <x v="0"/>
    <x v="0"/>
    <s v="31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n v="340000"/>
    <n v="340000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n v="10000"/>
    <n v="1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n v="1000000"/>
    <n v="10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n v="2632375"/>
    <n v="2632375"/>
    <m/>
    <x v="0"/>
    <m/>
    <x v="0"/>
    <x v="0"/>
    <x v="2"/>
    <s v="1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n v="490412"/>
    <n v="490412"/>
    <m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m/>
    <n v="77.66"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m/>
    <m/>
    <n v="2400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n v="10000"/>
    <n v="10000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n v="521060"/>
    <n v="52106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m/>
    <m/>
    <n v="426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n v="226355"/>
    <n v="226355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n v="3400000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n v="49183441.5"/>
    <x v="0"/>
    <m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n v="4150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5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m/>
    <x v="0"/>
    <n v="0"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n v="-1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n v="7127.3"/>
    <m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Taxa de Prestação de Serviços Ambientais -Outras Taxas Vinculadas - Recursos de Outras Fon"/>
    <m/>
    <n v="900"/>
    <m/>
    <m/>
    <n v="0"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n v="50482.48"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m/>
    <n v="573621.85"/>
    <x v="0"/>
    <m/>
    <x v="0"/>
    <x v="0"/>
    <x v="0"/>
    <s v="4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904.14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m/>
    <n v="3072878.85"/>
    <x v="0"/>
    <m/>
    <x v="1"/>
    <x v="1"/>
    <x v="0"/>
    <s v="51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m/>
    <m/>
    <n v="3870819.4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203965.5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27639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n v="-236240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m/>
    <m/>
    <n v="31186.03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n v="4472784.9800000004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m/>
    <n v="0"/>
    <x v="0"/>
    <m/>
    <x v="0"/>
    <x v="0"/>
    <x v="2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141624.35999999999"/>
    <m/>
    <x v="0"/>
    <m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m/>
    <n v="2153401.0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Receitas - Fundo de Melhoria do Corpo de Bombeiros Militar"/>
    <m/>
    <n v="707"/>
    <m/>
    <m/>
    <n v="0"/>
    <x v="0"/>
    <m/>
    <x v="0"/>
    <x v="0"/>
    <x v="2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m/>
    <n v="110587.44"/>
    <x v="0"/>
    <m/>
    <x v="1"/>
    <x v="1"/>
    <x v="0"/>
    <s v="52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m/>
    <n v="2940"/>
    <x v="0"/>
    <m/>
    <x v="0"/>
    <x v="0"/>
    <x v="0"/>
    <s v="3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-2060.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n v="-279130.56"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5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m/>
    <n v="240486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-821400.6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n v="1366983.55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m/>
    <n v="541.67999999999995"/>
    <x v="0"/>
    <m/>
    <x v="0"/>
    <x v="0"/>
    <x v="0"/>
    <s v="14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m/>
    <n v="275335.78000000003"/>
    <x v="0"/>
    <m/>
    <x v="0"/>
    <x v="0"/>
    <x v="0"/>
    <s v="9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-10661978.52999999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n v="432364.48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n v="33505.97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m/>
    <x v="0"/>
    <n v="23973.02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33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n v="3389051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1701.29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n v="2200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21700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292467.28000000003"/>
    <m/>
    <x v="0"/>
    <m/>
    <x v="1"/>
    <x v="1"/>
    <x v="0"/>
    <s v="51"/>
    <x v="1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150398.64000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1711515.56"/>
    <x v="0"/>
    <m/>
    <x v="1"/>
    <x v="1"/>
    <x v="0"/>
    <s v="20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41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n v="733131.01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165037.70000000001"/>
    <m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n v="1343082.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m/>
    <n v="75569.66"/>
    <x v="0"/>
    <m/>
    <x v="0"/>
    <x v="0"/>
    <x v="0"/>
    <s v="2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m/>
    <m/>
    <n v="26623.25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n v="1096726.0900000001"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n v="350000"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m/>
    <x v="0"/>
    <n v="491338.16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Taxa de Prestação de Serviços Ambientais -Outras Taxas Vinculadas - Recursos de Outras Fon"/>
    <m/>
    <n v="900"/>
    <m/>
    <m/>
    <n v="0"/>
    <x v="0"/>
    <m/>
    <x v="0"/>
    <x v="0"/>
    <x v="0"/>
    <s v="32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n v="151026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449063.98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n v="-40364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n v="2486519.9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n v="17200"/>
    <m/>
    <x v="0"/>
    <m/>
    <x v="0"/>
    <x v="0"/>
    <x v="0"/>
    <s v="3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n v="233.23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n v="45844.5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n v="101132.83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n v="-65475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n v="-206014"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m/>
    <m/>
    <n v="116034.98"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-100000"/>
    <m/>
    <x v="0"/>
    <m/>
    <x v="0"/>
    <x v="0"/>
    <x v="1"/>
    <s v="41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n v="162089.37"/>
    <x v="0"/>
    <m/>
    <x v="0"/>
    <x v="0"/>
    <x v="0"/>
    <s v="1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m/>
    <n v="86677.9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1300000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-4571604.82"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n v="50000"/>
    <n v="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n v="12000"/>
    <n v="12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344259.12"/>
    <x v="0"/>
    <m/>
    <x v="0"/>
    <x v="0"/>
    <x v="0"/>
    <s v="4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n v="184387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n v="5065067"/>
    <n v="5065067"/>
    <m/>
    <x v="0"/>
    <m/>
    <x v="0"/>
    <x v="0"/>
    <x v="0"/>
    <s v="39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n v="55200"/>
    <n v="552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n v="2392144"/>
    <n v="2392144"/>
    <m/>
    <x v="0"/>
    <m/>
    <x v="0"/>
    <x v="0"/>
    <x v="0"/>
    <s v="36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n v="15000"/>
    <n v="15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n v="3465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n v="333270"/>
    <n v="33327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n v="5549"/>
    <n v="5549"/>
    <m/>
    <x v="0"/>
    <m/>
    <x v="0"/>
    <x v="0"/>
    <x v="2"/>
    <s v="4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n v="819562"/>
    <n v="819562"/>
    <m/>
    <x v="0"/>
    <m/>
    <x v="0"/>
    <x v="2"/>
    <x v="2"/>
    <s v="13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n v="448797"/>
    <n v="448797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n v="202356"/>
    <n v="202356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n v="201078"/>
    <n v="201078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n v="234070"/>
    <n v="23407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n v="40000"/>
    <n v="40000"/>
    <m/>
    <x v="0"/>
    <m/>
    <x v="0"/>
    <x v="0"/>
    <x v="0"/>
    <s v="3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37030"/>
    <n v="83703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m/>
    <m/>
    <n v="200000"/>
    <x v="0"/>
    <m/>
    <x v="0"/>
    <x v="0"/>
    <x v="6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n v="298913"/>
    <n v="298913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n v="10000000"/>
    <n v="1000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m/>
    <m/>
    <n v="1800367"/>
    <x v="0"/>
    <m/>
    <x v="0"/>
    <x v="0"/>
    <x v="0"/>
    <s v="36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m/>
    <m/>
    <n v="218871496"/>
    <x v="0"/>
    <m/>
    <x v="0"/>
    <x v="0"/>
    <x v="0"/>
    <s v="91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m/>
    <m/>
    <n v="47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m/>
    <m/>
    <n v="1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n v="7000000"/>
    <n v="7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n v="1500000"/>
    <n v="1500000"/>
    <m/>
    <x v="0"/>
    <m/>
    <x v="0"/>
    <x v="0"/>
    <x v="2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n v="5908.23"/>
    <x v="0"/>
    <m/>
    <x v="0"/>
    <x v="2"/>
    <x v="0"/>
    <s v="92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n v="10000"/>
    <n v="1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n v="1500000"/>
    <n v="1500000"/>
    <m/>
    <x v="0"/>
    <m/>
    <x v="1"/>
    <x v="1"/>
    <x v="1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m/>
    <m/>
    <n v="5000000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n v="100000"/>
    <n v="1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n v="33715"/>
    <n v="33715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n v="13486"/>
    <n v="13486"/>
    <m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n v="94435649"/>
    <n v="94435649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n v="469978"/>
    <n v="469978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m/>
    <m/>
    <n v="399760.1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n v="395325.17"/>
    <x v="0"/>
    <m/>
    <x v="1"/>
    <x v="1"/>
    <x v="0"/>
    <s v="61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n v="-157559"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m/>
    <n v="4100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n v="3211713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1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n v="1867847.679999999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n v="144309.6099999999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n v="29557.119999999999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m/>
    <n v="1635611.08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m/>
    <n v="33805.760000000002"/>
    <x v="0"/>
    <m/>
    <x v="0"/>
    <x v="0"/>
    <x v="0"/>
    <s v="4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m/>
    <n v="9493.69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n v="7"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m/>
    <m/>
    <n v="43016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Receitas - Fundo Penitenciário do Estado de Santa Catarina - FUPESC"/>
    <m/>
    <n v="74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n v="-2655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-3876000"/>
    <m/>
    <x v="0"/>
    <m/>
    <x v="1"/>
    <x v="1"/>
    <x v="0"/>
    <s v="51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1200"/>
    <m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n v="60687.1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Contr.Dív.Pública BB2 PACTO por SC - Oper. de crédito interna - ex.anterior-superávit"/>
    <m/>
    <n v="105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n v="4"/>
    <m/>
    <x v="0"/>
    <m/>
    <x v="0"/>
    <x v="2"/>
    <x v="0"/>
    <s v="92"/>
    <x v="2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-138873.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m/>
    <n v="1408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-29384.57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-442000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n v="-405000"/>
    <m/>
    <x v="0"/>
    <m/>
    <x v="0"/>
    <x v="2"/>
    <x v="0"/>
    <s v="04"/>
    <x v="2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n v="1792134.12"/>
    <x v="0"/>
    <m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165195"/>
    <m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m/>
    <n v="388482.82"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5372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-205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38279.980000000003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n v="80364.28"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n v="-392500"/>
    <m/>
    <x v="0"/>
    <m/>
    <x v="1"/>
    <x v="1"/>
    <x v="0"/>
    <s v="9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n v="110498.38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n v="75796.160000000003"/>
    <x v="0"/>
    <m/>
    <x v="0"/>
    <x v="0"/>
    <x v="0"/>
    <s v="08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n v="55200.7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n v="22690"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-11009.53"/>
    <m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n v="2583.92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m/>
    <m/>
    <n v="19746.060000000001"/>
    <x v="0"/>
    <m/>
    <x v="0"/>
    <x v="0"/>
    <x v="0"/>
    <s v="92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m/>
    <n v="265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m/>
    <n v="59651.72"/>
    <x v="0"/>
    <m/>
    <x v="0"/>
    <x v="0"/>
    <x v="2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n v="33250.61"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m/>
    <n v="70000"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n v="13524.73"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169143.28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50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-0.63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n v="60410"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n v="38036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m/>
    <x v="0"/>
    <n v="0"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n v="14491582.67"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m/>
    <n v="276.37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n v="592744.18000000005"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n v="3851847.24"/>
    <x v="0"/>
    <m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96066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-20000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n v="-19492.91999999999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-3080.21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-84264.28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m/>
    <m/>
    <n v="7305005.75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n v="32817.1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n v="370049"/>
    <n v="37004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n v="2500000"/>
    <n v="2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n v="169742"/>
    <n v="169742"/>
    <m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m/>
    <n v="2500"/>
    <x v="0"/>
    <m/>
    <x v="0"/>
    <x v="0"/>
    <x v="0"/>
    <s v="33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n v="17654643"/>
    <n v="17654643"/>
    <m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n v="420000"/>
    <n v="420000"/>
    <m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m/>
    <m/>
    <n v="11524"/>
    <x v="0"/>
    <m/>
    <x v="0"/>
    <x v="0"/>
    <x v="2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m/>
    <n v="83923.07"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n v="46224"/>
    <n v="46224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n v="116789"/>
    <n v="116789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n v="170000"/>
    <n v="17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n v="7500"/>
    <n v="75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n v="156000"/>
    <n v="156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m/>
    <m/>
    <n v="2945840"/>
    <x v="0"/>
    <m/>
    <x v="1"/>
    <x v="1"/>
    <x v="3"/>
    <s v="4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n v="51256"/>
    <n v="5125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3768"/>
    <n v="15376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n v="1500000"/>
    <n v="1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n v="30000"/>
    <n v="30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m/>
    <n v="1296975.73"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n v="75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n v="59161"/>
    <n v="59161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n v="500"/>
    <n v="500"/>
    <m/>
    <x v="0"/>
    <m/>
    <x v="0"/>
    <x v="0"/>
    <x v="2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n v="6000"/>
    <n v="6000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n v="24000"/>
    <n v="24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n v="900000"/>
    <n v="900000"/>
    <m/>
    <x v="0"/>
    <m/>
    <x v="0"/>
    <x v="0"/>
    <x v="0"/>
    <s v="40"/>
    <x v="0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n v="841000"/>
    <n v="841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n v="3100000"/>
    <n v="3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n v="3000000"/>
    <n v="30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m/>
    <m/>
    <n v="12708"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m/>
    <m/>
    <n v="6000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n v="7025000"/>
    <n v="7025000"/>
    <m/>
    <x v="0"/>
    <m/>
    <x v="0"/>
    <x v="2"/>
    <x v="2"/>
    <s v="13"/>
    <x v="2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n v="750000"/>
    <n v="75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60000"/>
    <m/>
    <x v="0"/>
    <m/>
    <x v="0"/>
    <x v="0"/>
    <x v="0"/>
    <s v="15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6967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n v="50000"/>
    <m/>
    <x v="0"/>
    <m/>
    <x v="0"/>
    <x v="0"/>
    <x v="0"/>
    <s v="9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n v="-418635.57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n v="174432.31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m/>
    <n v="2091.6"/>
    <x v="0"/>
    <m/>
    <x v="0"/>
    <x v="0"/>
    <x v="0"/>
    <s v="92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n v="-100000"/>
    <m/>
    <x v="0"/>
    <m/>
    <x v="0"/>
    <x v="0"/>
    <x v="0"/>
    <s v="36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5004.6400000000003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n v="25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m/>
    <n v="61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290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-52283.0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2300000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-11570.77"/>
    <m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n v="599771.62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n v="2440.23"/>
    <m/>
    <x v="0"/>
    <m/>
    <x v="1"/>
    <x v="4"/>
    <x v="0"/>
    <s v="71"/>
    <x v="3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1015000"/>
    <m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n v="-1000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m/>
    <m/>
    <n v="14500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284508.98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n v="18019.189999999999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n v="11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m/>
    <m/>
    <n v="42650"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402992.5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n v="752052.59"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n v="-10500000"/>
    <m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139.5999999999999"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n v="0"/>
    <x v="0"/>
    <m/>
    <x v="0"/>
    <x v="0"/>
    <x v="0"/>
    <s v="20"/>
    <x v="0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m/>
    <n v="9245.5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n v="195899"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105650"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23908.85"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n v="-41503.8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132394.63"/>
    <m/>
    <x v="0"/>
    <m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n v="-195075.54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n v="-10000"/>
    <m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m/>
    <m/>
    <n v="427208.45"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n v="209511.13"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77713.11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4123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n v="-276495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180941.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n v="-700000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n v="186041.88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n v="1075160.48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-2640.4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m/>
    <n v="17225.919999999998"/>
    <x v="0"/>
    <m/>
    <x v="0"/>
    <x v="0"/>
    <x v="0"/>
    <s v="31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m/>
    <n v="2605636.7999999998"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n v="800000"/>
    <n v="8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3500000"/>
    <n v="3500000"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m/>
    <n v="0"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n v="1056000"/>
    <n v="1056000"/>
    <m/>
    <x v="0"/>
    <m/>
    <x v="0"/>
    <x v="2"/>
    <x v="0"/>
    <s v="12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n v="66409"/>
    <n v="66409"/>
    <m/>
    <x v="0"/>
    <m/>
    <x v="0"/>
    <x v="0"/>
    <x v="0"/>
    <s v="3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n v="100000"/>
    <n v="1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n v="230873"/>
    <n v="230873"/>
    <m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m/>
    <m/>
    <n v="920480.97"/>
    <x v="0"/>
    <m/>
    <x v="1"/>
    <x v="1"/>
    <x v="0"/>
    <s v="9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n v="290012"/>
    <n v="290012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n v="5724113"/>
    <n v="5724113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n v="233578"/>
    <n v="233578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n v="12400"/>
    <n v="124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n v="10000"/>
    <n v="10000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n v="69750"/>
    <n v="6975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m/>
    <m/>
    <n v="47003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n v="2760000"/>
    <n v="2760000"/>
    <m/>
    <x v="0"/>
    <m/>
    <x v="0"/>
    <x v="2"/>
    <x v="0"/>
    <s v="11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n v="614000"/>
    <n v="614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2000000"/>
    <x v="0"/>
    <m/>
    <x v="0"/>
    <x v="0"/>
    <x v="0"/>
    <s v="48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n v="475000"/>
    <n v="475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n v="40000"/>
    <n v="40000"/>
    <m/>
    <x v="0"/>
    <m/>
    <x v="0"/>
    <x v="0"/>
    <x v="0"/>
    <s v="3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n v="100350"/>
    <n v="100350"/>
    <m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n v="1990624"/>
    <n v="1990624"/>
    <m/>
    <x v="0"/>
    <m/>
    <x v="0"/>
    <x v="0"/>
    <x v="0"/>
    <s v="37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n v="50000"/>
    <n v="50000"/>
    <m/>
    <x v="0"/>
    <m/>
    <x v="1"/>
    <x v="1"/>
    <x v="0"/>
    <s v="51"/>
    <x v="1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m/>
    <m/>
    <n v="100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m/>
    <m/>
    <n v="493563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m/>
    <m/>
    <n v="255800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m/>
    <m/>
    <n v="8676346"/>
    <x v="0"/>
    <m/>
    <x v="1"/>
    <x v="1"/>
    <x v="0"/>
    <s v="40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n v="2500000"/>
    <n v="250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1724543"/>
    <m/>
    <x v="0"/>
    <m/>
    <x v="1"/>
    <x v="1"/>
    <x v="2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n v="19846.509999999998"/>
    <x v="0"/>
    <m/>
    <x v="0"/>
    <x v="2"/>
    <x v="0"/>
    <s v="07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n v="25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2145.08"/>
    <m/>
    <x v="0"/>
    <m/>
    <x v="0"/>
    <x v="0"/>
    <x v="0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n v="-900000"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Anvisa"/>
    <m/>
    <n v="410"/>
    <m/>
    <m/>
    <n v="0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m/>
    <m/>
    <n v="507088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n v="4743902.04"/>
    <m/>
    <x v="0"/>
    <m/>
    <x v="1"/>
    <x v="1"/>
    <x v="0"/>
    <s v="6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n v="-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n v="-1000000"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n v="2578000"/>
    <m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n v="8754.6299999999992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Contrapartida de Convênios - Outras Transferências -  Recursos do Tesouro - Exercício Ante"/>
    <m/>
    <n v="346"/>
    <m/>
    <m/>
    <n v="0"/>
    <x v="0"/>
    <m/>
    <x v="0"/>
    <x v="0"/>
    <x v="0"/>
    <s v="35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11000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-131800"/>
    <m/>
    <x v="0"/>
    <m/>
    <x v="0"/>
    <x v="0"/>
    <x v="0"/>
    <s v="36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19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8484.350000000006"/>
    <m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n v="13385.48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m/>
    <n v="0"/>
    <x v="0"/>
    <m/>
    <x v="1"/>
    <x v="1"/>
    <x v="0"/>
    <s v="34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0840"/>
    <m/>
    <x v="0"/>
    <m/>
    <x v="0"/>
    <x v="0"/>
    <x v="0"/>
    <s v="3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m/>
    <x v="0"/>
    <n v="0"/>
    <x v="0"/>
    <x v="0"/>
    <x v="0"/>
    <s v="37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m/>
    <x v="0"/>
    <x v="0"/>
    <x v="3"/>
    <s v="4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5136728.82"/>
    <x v="0"/>
    <m/>
    <x v="0"/>
    <x v="2"/>
    <x v="0"/>
    <s v="0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31.4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m/>
    <n v="23539244"/>
    <x v="0"/>
    <m/>
    <x v="0"/>
    <x v="0"/>
    <x v="0"/>
    <s v="2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-400000"/>
    <m/>
    <x v="0"/>
    <m/>
    <x v="0"/>
    <x v="0"/>
    <x v="0"/>
    <s v="39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60550.34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m/>
    <m/>
    <n v="43025.279999999999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m/>
    <m/>
    <n v="126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45086.9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m/>
    <n v="9865.2900000000009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-17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n v="19400"/>
    <m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n v="-80703.16"/>
    <m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m/>
    <n v="15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n v="1384664.84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m/>
    <n v="40000"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290.9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-1763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m/>
    <m/>
    <n v="320728.15000000002"/>
    <x v="0"/>
    <m/>
    <x v="0"/>
    <x v="0"/>
    <x v="0"/>
    <s v="47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PNAE - Programa Nacional de Alimentação Escolar - PNA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n v="0"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137000"/>
    <m/>
    <x v="0"/>
    <m/>
    <x v="0"/>
    <x v="2"/>
    <x v="2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5500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m/>
    <x v="0"/>
    <n v="163520"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m/>
    <x v="0"/>
    <m/>
    <x v="0"/>
    <x v="2"/>
    <x v="2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31828"/>
    <m/>
    <x v="0"/>
    <m/>
    <x v="0"/>
    <x v="0"/>
    <x v="0"/>
    <s v="15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122319.52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252702.61"/>
    <m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m/>
    <n v="0"/>
    <x v="0"/>
    <m/>
    <x v="0"/>
    <x v="0"/>
    <x v="0"/>
    <s v="2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3260523.42"/>
    <x v="0"/>
    <m/>
    <x v="1"/>
    <x v="1"/>
    <x v="0"/>
    <s v="52"/>
    <x v="1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n v="-358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m/>
    <n v="1011.5"/>
    <x v="0"/>
    <m/>
    <x v="0"/>
    <x v="0"/>
    <x v="0"/>
    <s v="92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Contrato Dív.Pública - BNDES ACELERA SC - Remuner de rec.vinculados - Ex.Anterior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n v="32827.339999999997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m/>
    <n v="5000"/>
    <x v="0"/>
    <m/>
    <x v="1"/>
    <x v="1"/>
    <x v="0"/>
    <s v="30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322459"/>
    <m/>
    <x v="0"/>
    <m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n v="2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n v="88437.5"/>
    <x v="0"/>
    <m/>
    <x v="1"/>
    <x v="1"/>
    <x v="0"/>
    <s v="52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n v="763952"/>
    <x v="0"/>
    <x v="0"/>
    <x v="1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Taxa de Prestação de Serviços Ambientais -Outras Taxas Vinculadas - Recursos de Outras Fon"/>
    <m/>
    <n v="34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m/>
    <n v="5320000"/>
    <x v="0"/>
    <m/>
    <x v="0"/>
    <x v="3"/>
    <x v="0"/>
    <s v="2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n v="-5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m/>
    <m/>
    <n v="31100"/>
    <x v="0"/>
    <m/>
    <x v="0"/>
    <x v="0"/>
    <x v="0"/>
    <s v="49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m/>
    <n v="1263.2"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n v="3000000"/>
    <n v="30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n v="6292406"/>
    <n v="6292406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n v="8000"/>
    <n v="8000"/>
    <m/>
    <x v="0"/>
    <m/>
    <x v="0"/>
    <x v="0"/>
    <x v="0"/>
    <s v="14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n v="5000"/>
    <n v="5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n v="47972"/>
    <n v="47972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m/>
    <m/>
    <n v="37840.78"/>
    <x v="0"/>
    <m/>
    <x v="0"/>
    <x v="2"/>
    <x v="0"/>
    <s v="96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n v="99091"/>
    <n v="990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n v="87600"/>
    <n v="87600"/>
    <m/>
    <x v="0"/>
    <m/>
    <x v="0"/>
    <x v="0"/>
    <x v="7"/>
    <s v="45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n v="155430"/>
    <n v="15543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n v="61609"/>
    <n v="61609"/>
    <m/>
    <x v="0"/>
    <m/>
    <x v="0"/>
    <x v="0"/>
    <x v="0"/>
    <s v="3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n v="250000"/>
    <n v="25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n v="150000"/>
    <n v="150000"/>
    <m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n v="5000000"/>
    <n v="5000000"/>
    <m/>
    <x v="0"/>
    <m/>
    <x v="1"/>
    <x v="1"/>
    <x v="0"/>
    <s v="51"/>
    <x v="1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n v="28209"/>
    <n v="2820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n v="200000"/>
    <n v="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m/>
    <m/>
    <n v="20000"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n v="40000"/>
    <n v="40000"/>
    <m/>
    <x v="0"/>
    <m/>
    <x v="0"/>
    <x v="0"/>
    <x v="2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n v="10000"/>
    <n v="1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n v="48949"/>
    <n v="48949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n v="30500000"/>
    <n v="30500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n v="11057"/>
    <n v="11057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m/>
    <m/>
    <n v="1817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n v="5019076"/>
    <n v="501907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n v="17291179"/>
    <n v="17291179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n v="90000000"/>
    <n v="90000000"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n v="1500000"/>
    <n v="1500000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m/>
    <n v="244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m/>
    <m/>
    <n v="400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n v="72162527"/>
    <n v="72162527"/>
    <m/>
    <x v="0"/>
    <m/>
    <x v="0"/>
    <x v="2"/>
    <x v="2"/>
    <s v="13"/>
    <x v="2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n v="5000000"/>
    <x v="0"/>
    <m/>
    <x v="0"/>
    <x v="0"/>
    <x v="3"/>
    <s v="41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4500"/>
    <m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2"/>
    <s v="47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n v="-30000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m/>
    <n v="315293.09000000003"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m/>
    <m/>
    <n v="202098.9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n v="-106662.5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n v="611055.89"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m/>
    <x v="0"/>
    <x v="0"/>
    <x v="0"/>
    <s v="2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n v="35999273.210000001"/>
    <x v="0"/>
    <m/>
    <x v="0"/>
    <x v="2"/>
    <x v="2"/>
    <s v="13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m/>
    <n v="18500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m/>
    <n v="11570.77"/>
    <x v="0"/>
    <m/>
    <x v="0"/>
    <x v="0"/>
    <x v="0"/>
    <s v="92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n v="131070.46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n v="2100000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-22.68"/>
    <m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n v="4098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4700000"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9000"/>
    <m/>
    <x v="0"/>
    <m/>
    <x v="0"/>
    <x v="2"/>
    <x v="0"/>
    <s v="11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n v="940428.61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-10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5540"/>
    <m/>
    <x v="0"/>
    <m/>
    <x v="0"/>
    <x v="0"/>
    <x v="0"/>
    <s v="37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-30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n v="0"/>
    <x v="0"/>
    <m/>
    <x v="0"/>
    <x v="2"/>
    <x v="0"/>
    <s v="0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10500"/>
    <m/>
    <x v="0"/>
    <m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m/>
    <m/>
    <n v="30569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n v="55000"/>
    <m/>
    <x v="0"/>
    <m/>
    <x v="0"/>
    <x v="2"/>
    <x v="0"/>
    <s v="16"/>
    <x v="2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n v="-4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n v="-3831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m/>
    <x v="0"/>
    <n v="0"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n v="-21388.7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n v="-61305"/>
    <m/>
    <x v="0"/>
    <m/>
    <x v="0"/>
    <x v="0"/>
    <x v="0"/>
    <s v="46"/>
    <x v="0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m/>
    <n v="2008.12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m/>
    <n v="50160.84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-426.27"/>
    <m/>
    <x v="0"/>
    <m/>
    <x v="0"/>
    <x v="0"/>
    <x v="2"/>
    <s v="4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30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n v="5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m/>
    <n v="894938"/>
    <x v="0"/>
    <m/>
    <x v="0"/>
    <x v="0"/>
    <x v="3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m/>
    <n v="0"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m/>
    <x v="0"/>
    <n v="0"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m/>
    <n v="29210.94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-139363.20000000001"/>
    <m/>
    <x v="0"/>
    <m/>
    <x v="0"/>
    <x v="0"/>
    <x v="0"/>
    <s v="36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n v="400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m/>
    <n v="29374.51"/>
    <x v="0"/>
    <m/>
    <x v="0"/>
    <x v="2"/>
    <x v="0"/>
    <s v="9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n v="200000"/>
    <n v="2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m/>
    <m/>
    <n v="6000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n v="10000000"/>
    <n v="1000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n v="917000"/>
    <n v="917000"/>
    <m/>
    <x v="0"/>
    <m/>
    <x v="0"/>
    <x v="0"/>
    <x v="0"/>
    <s v="9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m/>
    <m/>
    <n v="17000"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n v="0"/>
    <x v="0"/>
    <m/>
    <x v="0"/>
    <x v="0"/>
    <x v="0"/>
    <s v="37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m/>
    <m/>
    <n v="1000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n v="369670"/>
    <n v="36967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15096"/>
    <n v="1515096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n v="200000"/>
    <n v="200000"/>
    <m/>
    <x v="0"/>
    <m/>
    <x v="0"/>
    <x v="2"/>
    <x v="2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n v="165700"/>
    <n v="1657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n v="188430"/>
    <n v="188430"/>
    <m/>
    <x v="0"/>
    <m/>
    <x v="0"/>
    <x v="2"/>
    <x v="2"/>
    <s v="13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n v="20000"/>
    <n v="20000"/>
    <m/>
    <x v="0"/>
    <m/>
    <x v="0"/>
    <x v="0"/>
    <x v="3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n v="100000"/>
    <n v="1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n v="225000"/>
    <n v="225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n v="3500"/>
    <n v="350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n v="39767622"/>
    <n v="39767622"/>
    <m/>
    <x v="0"/>
    <m/>
    <x v="0"/>
    <x v="0"/>
    <x v="3"/>
    <s v="4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n v="1052"/>
    <n v="1052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n v="491542"/>
    <n v="491542"/>
    <m/>
    <x v="0"/>
    <m/>
    <x v="0"/>
    <x v="0"/>
    <x v="2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n v="40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m/>
    <m/>
    <n v="10000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1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Receitas - Fundo de Melhoria do Corpo de Bombeiros Militar"/>
    <m/>
    <n v="705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n v="2000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32232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n v="45335.74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236.4"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n v="0"/>
    <x v="0"/>
    <m/>
    <x v="0"/>
    <x v="0"/>
    <x v="2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n v="500.73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n v="128732.41"/>
    <m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143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n v="26.86"/>
    <x v="0"/>
    <m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n v="-575484.02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Sem Contrato de Dívida Pública - Remuneração de rec.vinculados - Outras Fontes - Ex.Corren"/>
    <m/>
    <n v="900"/>
    <m/>
    <m/>
    <n v="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-6000"/>
    <m/>
    <x v="0"/>
    <m/>
    <x v="0"/>
    <x v="0"/>
    <x v="0"/>
    <s v="36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14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m/>
    <n v="855845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300"/>
    <m/>
    <x v="0"/>
    <m/>
    <x v="0"/>
    <x v="0"/>
    <x v="0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m/>
    <n v="170900"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m/>
    <n v="800"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m/>
    <n v="24577.11"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m/>
    <x v="0"/>
    <m/>
    <x v="0"/>
    <x v="2"/>
    <x v="0"/>
    <s v="1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n v="1264375.31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487000"/>
    <m/>
    <x v="0"/>
    <m/>
    <x v="0"/>
    <x v="0"/>
    <x v="0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n v="59722.4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4381.83"/>
    <m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213910.21"/>
    <x v="0"/>
    <m/>
    <x v="1"/>
    <x v="1"/>
    <x v="0"/>
    <s v="34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2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n v="509646.9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-73463.58"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820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n v="1551.58"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-20147.919999999998"/>
    <m/>
    <x v="0"/>
    <m/>
    <x v="1"/>
    <x v="1"/>
    <x v="0"/>
    <s v="93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n v="-22823.279999999999"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n v="641000"/>
    <m/>
    <x v="0"/>
    <m/>
    <x v="0"/>
    <x v="0"/>
    <x v="0"/>
    <s v="9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n v="73080"/>
    <m/>
    <x v="0"/>
    <m/>
    <x v="0"/>
    <x v="0"/>
    <x v="0"/>
    <s v="18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n v="-153382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1781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n v="-4000000"/>
    <m/>
    <x v="0"/>
    <m/>
    <x v="0"/>
    <x v="0"/>
    <x v="0"/>
    <s v="4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m/>
    <n v="14821.28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n v="108200000"/>
    <m/>
    <x v="0"/>
    <m/>
    <x v="0"/>
    <x v="0"/>
    <x v="3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2220895.62"/>
    <m/>
    <x v="0"/>
    <m/>
    <x v="0"/>
    <x v="2"/>
    <x v="0"/>
    <s v="11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n v="250000"/>
    <n v="2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m/>
    <n v="37139.44000000000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n v="20000"/>
    <n v="20000"/>
    <m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n v="3988770"/>
    <n v="398877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n v="75724"/>
    <n v="75724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m/>
    <n v="4142.46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n v="58945"/>
    <n v="58945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n v="1500000"/>
    <n v="1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n v="60179"/>
    <n v="60179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n v="14975"/>
    <n v="1497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n v="12000000"/>
    <n v="12000000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n v="1000000"/>
    <n v="100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m/>
    <m/>
    <n v="10771.36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m/>
    <m/>
    <n v="1220000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n v="150000"/>
    <n v="150000"/>
    <m/>
    <x v="0"/>
    <m/>
    <x v="0"/>
    <x v="0"/>
    <x v="0"/>
    <s v="92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n v="800000"/>
    <n v="8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n v="80203.39"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m/>
    <m/>
    <n v="26956.720000000001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n v="2200000"/>
    <n v="2200000"/>
    <m/>
    <x v="0"/>
    <m/>
    <x v="0"/>
    <x v="0"/>
    <x v="0"/>
    <s v="3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-447998.92"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78730.92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103300.64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356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n v="300000"/>
    <m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m/>
    <x v="0"/>
    <n v="0"/>
    <x v="1"/>
    <x v="1"/>
    <x v="0"/>
    <s v="30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1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4695.3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3120"/>
    <m/>
    <x v="0"/>
    <m/>
    <x v="0"/>
    <x v="0"/>
    <x v="0"/>
    <s v="30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5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n v="0"/>
    <x v="0"/>
    <m/>
    <x v="1"/>
    <x v="1"/>
    <x v="0"/>
    <s v="92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217500.05"/>
    <m/>
    <x v="0"/>
    <m/>
    <x v="0"/>
    <x v="2"/>
    <x v="0"/>
    <s v="01"/>
    <x v="2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1736.6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n v="0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-34547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1500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-7600000"/>
    <m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-900288.69"/>
    <m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m/>
    <n v="18618"/>
    <x v="0"/>
    <m/>
    <x v="0"/>
    <x v="0"/>
    <x v="0"/>
    <s v="40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n v="253710.44"/>
    <m/>
    <x v="0"/>
    <m/>
    <x v="1"/>
    <x v="1"/>
    <x v="1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m/>
    <n v="7633.1"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m/>
    <n v="1233.56"/>
    <x v="0"/>
    <m/>
    <x v="0"/>
    <x v="0"/>
    <x v="0"/>
    <s v="14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m/>
    <m/>
    <n v="99880.320000000007"/>
    <x v="0"/>
    <m/>
    <x v="0"/>
    <x v="2"/>
    <x v="2"/>
    <s v="92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5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n v="387050"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0"/>
    <x v="1"/>
    <x v="1"/>
    <x v="0"/>
    <s v="52"/>
    <x v="1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n v="2919046.65"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m/>
    <n v="486.53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-551418.22"/>
    <m/>
    <x v="0"/>
    <m/>
    <x v="1"/>
    <x v="1"/>
    <x v="1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-1618.52"/>
    <m/>
    <x v="0"/>
    <m/>
    <x v="0"/>
    <x v="0"/>
    <x v="2"/>
    <s v="1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n v="-465419.72"/>
    <m/>
    <x v="0"/>
    <m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22886.5"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Recursos de outras fontes - Exercício Corrente - Outras taxas vinculadas - Taxa de Fiscali"/>
    <m/>
    <n v="340"/>
    <m/>
    <m/>
    <n v="0"/>
    <x v="0"/>
    <m/>
    <x v="0"/>
    <x v="0"/>
    <x v="0"/>
    <s v="14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n v="405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n v="83939.18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m/>
    <x v="0"/>
    <n v="0"/>
    <x v="0"/>
    <x v="0"/>
    <x v="0"/>
    <s v="08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1162699.43"/>
    <m/>
    <x v="0"/>
    <m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m/>
    <x v="0"/>
    <m/>
    <x v="1"/>
    <x v="4"/>
    <x v="0"/>
    <s v="71"/>
    <x v="3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n v="1000000"/>
    <n v="10000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n v="200000"/>
    <n v="200000"/>
    <m/>
    <x v="0"/>
    <m/>
    <x v="0"/>
    <x v="0"/>
    <x v="0"/>
    <s v="15"/>
    <x v="0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n v="50000"/>
    <n v="50000"/>
    <m/>
    <x v="0"/>
    <m/>
    <x v="0"/>
    <x v="2"/>
    <x v="2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n v="507780"/>
    <n v="50778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n v="8143443"/>
    <n v="8143443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m/>
    <m/>
    <n v="35600"/>
    <x v="0"/>
    <m/>
    <x v="0"/>
    <x v="0"/>
    <x v="0"/>
    <s v="92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n v="50435"/>
    <n v="50435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n v="233971"/>
    <n v="233971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n v="169000"/>
    <n v="169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n v="1580000"/>
    <n v="158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n v="5000000"/>
    <n v="5000000"/>
    <m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n v="13557"/>
    <n v="13557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n v="4000000"/>
    <n v="4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m/>
    <m/>
    <n v="3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m/>
    <m/>
    <n v="2502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n v="125000"/>
    <n v="125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m/>
    <m/>
    <n v="1522007"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n v="77040"/>
    <n v="77040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n v="500000"/>
    <n v="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n v="50000"/>
    <n v="5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m/>
    <m/>
    <n v="5462866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n v="-1365062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n v="-174000"/>
    <m/>
    <x v="0"/>
    <m/>
    <x v="1"/>
    <x v="1"/>
    <x v="0"/>
    <s v="52"/>
    <x v="1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n v="25000"/>
    <m/>
    <x v="0"/>
    <m/>
    <x v="0"/>
    <x v="2"/>
    <x v="0"/>
    <s v="9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m/>
    <n v="0"/>
    <x v="0"/>
    <m/>
    <x v="1"/>
    <x v="1"/>
    <x v="0"/>
    <s v="61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-976006.77"/>
    <m/>
    <x v="0"/>
    <m/>
    <x v="1"/>
    <x v="4"/>
    <x v="0"/>
    <s v="71"/>
    <x v="3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7862.0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100048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n v="-175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n v="81.17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n v="1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n v="9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m/>
    <n v="12916.09"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-52016.08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-36196.589999999997"/>
    <m/>
    <x v="0"/>
    <m/>
    <x v="0"/>
    <x v="0"/>
    <x v="0"/>
    <s v="4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Receitas - Fundo para Melhoria da Polícia Militar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n v="100000"/>
    <m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47569.6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26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n v="171363.9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1800205.68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n v="16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m/>
    <n v="190000"/>
    <x v="0"/>
    <m/>
    <x v="0"/>
    <x v="2"/>
    <x v="0"/>
    <s v="9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n v="-20000"/>
    <m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n v="-230000"/>
    <m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n v="0"/>
    <x v="0"/>
    <m/>
    <x v="0"/>
    <x v="0"/>
    <x v="0"/>
    <s v="08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-100000"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19980.5900000001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n v="-11364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6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-0.01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m/>
    <m/>
    <n v="2553669.66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n v="1900000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Atos do Departamento de Infraestrutura - Deinfra"/>
    <m/>
    <n v="990"/>
    <m/>
    <m/>
    <n v="0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n v="65797"/>
    <n v="65797"/>
    <m/>
    <x v="0"/>
    <m/>
    <x v="0"/>
    <x v="0"/>
    <x v="0"/>
    <s v="4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n v="45606175"/>
    <n v="45606175"/>
    <m/>
    <x v="0"/>
    <m/>
    <x v="0"/>
    <x v="0"/>
    <x v="2"/>
    <s v="13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n v="5250"/>
    <n v="525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n v="2230300"/>
    <n v="22303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n v="25578"/>
    <n v="25578"/>
    <m/>
    <x v="0"/>
    <m/>
    <x v="0"/>
    <x v="2"/>
    <x v="0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m/>
    <m/>
    <n v="100000"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70747"/>
    <n v="70747"/>
    <m/>
    <x v="0"/>
    <m/>
    <x v="0"/>
    <x v="0"/>
    <x v="0"/>
    <s v="40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m/>
    <m/>
    <n v="6000000"/>
    <x v="0"/>
    <m/>
    <x v="0"/>
    <x v="0"/>
    <x v="3"/>
    <s v="4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n v="550000"/>
    <n v="550000"/>
    <m/>
    <x v="0"/>
    <m/>
    <x v="0"/>
    <x v="0"/>
    <x v="0"/>
    <s v="91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m/>
    <m/>
    <n v="28650"/>
    <x v="0"/>
    <m/>
    <x v="0"/>
    <x v="0"/>
    <x v="0"/>
    <s v="3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m/>
    <m/>
    <n v="15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n v="242723"/>
    <n v="24272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n v="1321869"/>
    <n v="1321869"/>
    <m/>
    <x v="0"/>
    <m/>
    <x v="0"/>
    <x v="3"/>
    <x v="0"/>
    <s v="21"/>
    <x v="3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n v="-4300000"/>
    <m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m/>
    <x v="0"/>
    <m/>
    <x v="1"/>
    <x v="1"/>
    <x v="0"/>
    <s v="51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750382.57"/>
    <m/>
    <x v="0"/>
    <m/>
    <x v="0"/>
    <x v="3"/>
    <x v="0"/>
    <s v="22"/>
    <x v="3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33602.19"/>
    <m/>
    <x v="0"/>
    <m/>
    <x v="1"/>
    <x v="1"/>
    <x v="0"/>
    <s v="51"/>
    <x v="1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4256.73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m/>
    <x v="0"/>
    <n v="0"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m/>
    <n v="11586.33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n v="365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m/>
    <n v="0"/>
    <x v="0"/>
    <m/>
    <x v="0"/>
    <x v="2"/>
    <x v="0"/>
    <s v="92"/>
    <x v="2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155005.54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n v="200000"/>
    <m/>
    <x v="0"/>
    <m/>
    <x v="1"/>
    <x v="1"/>
    <x v="0"/>
    <s v="51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5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Recursos de Outras Fontes - Exercício Corrente - Outras Taxas Vinculadas - Taxa de Fiscali"/>
    <m/>
    <n v="950"/>
    <m/>
    <m/>
    <n v="0"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n v="16477.6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n v="444.98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8352936.740000000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n v="1000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10000"/>
    <m/>
    <x v="0"/>
    <m/>
    <x v="0"/>
    <x v="2"/>
    <x v="0"/>
    <s v="01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-78670.23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-53.12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-37.619999999999997"/>
    <m/>
    <x v="0"/>
    <m/>
    <x v="0"/>
    <x v="0"/>
    <x v="2"/>
    <s v="40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n v="-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n v="5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83218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0840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-192940.42"/>
    <m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3972.36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13625.6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n v="555348.37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m/>
    <m/>
    <n v="965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n v="-1168.3"/>
    <m/>
    <x v="0"/>
    <m/>
    <x v="0"/>
    <x v="2"/>
    <x v="0"/>
    <s v="13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28676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-4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m/>
    <x v="0"/>
    <m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m/>
    <n v="620024"/>
    <x v="0"/>
    <m/>
    <x v="0"/>
    <x v="0"/>
    <x v="1"/>
    <s v="41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m/>
    <x v="0"/>
    <n v="0"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n v="210000"/>
    <n v="210000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n v="1903.2"/>
    <x v="0"/>
    <m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n v="114294"/>
    <n v="114294"/>
    <m/>
    <x v="0"/>
    <m/>
    <x v="0"/>
    <x v="0"/>
    <x v="0"/>
    <s v="46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n v="103007"/>
    <n v="103007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n v="16757"/>
    <n v="16757"/>
    <m/>
    <x v="0"/>
    <m/>
    <x v="0"/>
    <x v="0"/>
    <x v="2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n v="200000"/>
    <n v="20000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n v="91791"/>
    <n v="91791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n v="1000000"/>
    <n v="10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n v="642518618"/>
    <n v="642518618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505466.94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12310.8"/>
    <m/>
    <x v="0"/>
    <m/>
    <x v="0"/>
    <x v="0"/>
    <x v="0"/>
    <s v="4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m/>
    <x v="0"/>
    <n v="0"/>
    <x v="1"/>
    <x v="1"/>
    <x v="0"/>
    <s v="61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61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n v="51662.5"/>
    <m/>
    <x v="0"/>
    <m/>
    <x v="1"/>
    <x v="1"/>
    <x v="0"/>
    <s v="92"/>
    <x v="1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m/>
    <m/>
    <n v="3702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75967.96000000000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n v="1500000"/>
    <m/>
    <x v="0"/>
    <m/>
    <x v="0"/>
    <x v="0"/>
    <x v="7"/>
    <s v="45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n v="7239.22"/>
    <m/>
    <x v="0"/>
    <m/>
    <x v="1"/>
    <x v="1"/>
    <x v="0"/>
    <s v="9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43526.400000000001"/>
    <m/>
    <x v="0"/>
    <m/>
    <x v="0"/>
    <x v="0"/>
    <x v="0"/>
    <s v="39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n v="16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-419213.8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n v="0"/>
    <x v="0"/>
    <m/>
    <x v="0"/>
    <x v="0"/>
    <x v="2"/>
    <s v="1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m/>
    <n v="401467"/>
    <x v="0"/>
    <m/>
    <x v="0"/>
    <x v="0"/>
    <x v="3"/>
    <s v="41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n v="157103.67999999999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Contr.Dív.Pública BB2 PACTO por SC - Oper. de crédito interna - ex.anterior-superávit"/>
    <m/>
    <n v="110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n v="-5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n v="21142.91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n v="37396.660000000003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n v="10118.1"/>
    <m/>
    <x v="0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45478.57"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113808.34"/>
    <m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133621.97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n v="-104926.06"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n v="-114100"/>
    <m/>
    <x v="0"/>
    <m/>
    <x v="0"/>
    <x v="0"/>
    <x v="0"/>
    <s v="3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n v="-8219732"/>
    <m/>
    <x v="0"/>
    <m/>
    <x v="0"/>
    <x v="0"/>
    <x v="5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n v="1462628.02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Taxa de Prestação de Serviços Ambientais -Outras Taxas Vinculadas - Recursos de Outras Fon"/>
    <m/>
    <n v="90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3408.6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n v="-1000000"/>
    <m/>
    <x v="0"/>
    <m/>
    <x v="1"/>
    <x v="1"/>
    <x v="0"/>
    <s v="34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n v="1500000"/>
    <n v="15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m/>
    <m/>
    <n v="13219468"/>
    <x v="0"/>
    <m/>
    <x v="0"/>
    <x v="2"/>
    <x v="0"/>
    <s v="11"/>
    <x v="2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m/>
    <m/>
    <n v="5000"/>
    <x v="0"/>
    <m/>
    <x v="0"/>
    <x v="0"/>
    <x v="0"/>
    <s v="14"/>
    <x v="0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n v="10000"/>
    <n v="10000"/>
    <m/>
    <x v="0"/>
    <m/>
    <x v="1"/>
    <x v="1"/>
    <x v="0"/>
    <s v="51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n v="30000"/>
    <n v="3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n v="12500"/>
    <n v="12500"/>
    <m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n v="544685"/>
    <n v="544685"/>
    <m/>
    <x v="0"/>
    <m/>
    <x v="0"/>
    <x v="2"/>
    <x v="0"/>
    <s v="9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m/>
    <m/>
    <n v="40000"/>
    <x v="0"/>
    <m/>
    <x v="0"/>
    <x v="0"/>
    <x v="0"/>
    <s v="33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m/>
    <m/>
    <n v="15000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n v="300000"/>
    <n v="300000"/>
    <m/>
    <x v="0"/>
    <m/>
    <x v="0"/>
    <x v="0"/>
    <x v="0"/>
    <s v="30"/>
    <x v="0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m/>
    <m/>
    <n v="80001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n v="253832"/>
    <n v="253832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n v="25746644"/>
    <n v="25746644"/>
    <m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n v="246.38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n v="35000"/>
    <m/>
    <x v="0"/>
    <m/>
    <x v="0"/>
    <x v="0"/>
    <x v="0"/>
    <s v="47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m/>
    <n v="0"/>
    <x v="0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42104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19409.8"/>
    <m/>
    <x v="0"/>
    <m/>
    <x v="1"/>
    <x v="1"/>
    <x v="0"/>
    <s v="5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-520000"/>
    <m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-609.64"/>
    <m/>
    <x v="0"/>
    <m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1286.1099999999999"/>
    <m/>
    <x v="0"/>
    <m/>
    <x v="0"/>
    <x v="0"/>
    <x v="0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24065.47"/>
    <m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14976"/>
    <m/>
    <x v="0"/>
    <m/>
    <x v="0"/>
    <x v="0"/>
    <x v="0"/>
    <s v="3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n v="1087683.05"/>
    <m/>
    <x v="0"/>
    <m/>
    <x v="0"/>
    <x v="0"/>
    <x v="3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n v="-6190.21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-66638.88000000000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n v="1259368.46"/>
    <m/>
    <x v="0"/>
    <m/>
    <x v="0"/>
    <x v="0"/>
    <x v="2"/>
    <s v="13"/>
    <x v="0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m/>
    <n v="0"/>
    <x v="0"/>
    <m/>
    <x v="0"/>
    <x v="0"/>
    <x v="1"/>
    <s v="41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m/>
    <n v="4725.3599999999997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-110999.01"/>
    <m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Receitas - Fundo Estadual de Defesa Civil"/>
    <m/>
    <n v="7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m/>
    <n v="137924.26999999999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1445490.16"/>
    <m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-32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-16431.599999999999"/>
    <m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-33120.61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5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n v="-534934.5"/>
    <m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m/>
    <m/>
    <n v="4970070.5199999996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n v="8944857"/>
    <n v="894485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n v="13000000"/>
    <n v="13000000"/>
    <m/>
    <x v="0"/>
    <m/>
    <x v="0"/>
    <x v="3"/>
    <x v="0"/>
    <s v="22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n v="150000"/>
    <n v="150000"/>
    <m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m/>
    <m/>
    <n v="400000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m/>
    <m/>
    <n v="122792"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n v="250000"/>
    <n v="250000"/>
    <m/>
    <x v="0"/>
    <m/>
    <x v="0"/>
    <x v="0"/>
    <x v="0"/>
    <s v="47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n v="224323"/>
    <n v="224323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m/>
    <m/>
    <n v="224323"/>
    <x v="0"/>
    <m/>
    <x v="1"/>
    <x v="1"/>
    <x v="0"/>
    <s v="34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m/>
    <m/>
    <n v="400928"/>
    <x v="0"/>
    <m/>
    <x v="0"/>
    <x v="3"/>
    <x v="0"/>
    <s v="21"/>
    <x v="3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1685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-116.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46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m/>
    <x v="0"/>
    <n v="174515.96"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n v="319849.51"/>
    <m/>
    <x v="0"/>
    <m/>
    <x v="1"/>
    <x v="1"/>
    <x v="2"/>
    <s v="93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919599.31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998.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s de Educação - Exercícios Anteriores"/>
    <m/>
    <n v="6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m/>
    <n v="300469.34000000003"/>
    <x v="0"/>
    <m/>
    <x v="0"/>
    <x v="0"/>
    <x v="0"/>
    <s v="36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6"/>
    <m/>
    <x v="1"/>
    <x v="1"/>
    <x v="0"/>
    <s v="40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6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6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19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m/>
    <n v="757004.65"/>
    <x v="0"/>
    <m/>
    <x v="0"/>
    <x v="2"/>
    <x v="0"/>
    <s v="11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n v="2330"/>
    <m/>
    <x v="0"/>
    <m/>
    <x v="0"/>
    <x v="0"/>
    <x v="0"/>
    <s v="4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n v="-669.02"/>
    <m/>
    <x v="0"/>
    <m/>
    <x v="0"/>
    <x v="0"/>
    <x v="0"/>
    <s v="33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n v="-454258.2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n v="-2100000"/>
    <m/>
    <x v="0"/>
    <m/>
    <x v="1"/>
    <x v="4"/>
    <x v="0"/>
    <s v="71"/>
    <x v="3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m/>
    <x v="0"/>
    <n v="0"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n v="56301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n v="-8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n v="358599.47"/>
    <m/>
    <x v="0"/>
    <m/>
    <x v="0"/>
    <x v="0"/>
    <x v="4"/>
    <s v="92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n v="-1831.83"/>
    <m/>
    <x v="0"/>
    <m/>
    <x v="0"/>
    <x v="0"/>
    <x v="2"/>
    <s v="1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-1155.93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10000"/>
    <m/>
    <x v="0"/>
    <m/>
    <x v="0"/>
    <x v="0"/>
    <x v="0"/>
    <s v="27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n v="-631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n v="-29883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-264974.42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n v="-50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-644.1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n v="19364.240000000002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n v="-172084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Sem Contrato de Dívida Pública - Remuneração de rec.vinculados - Outr Fontes - Ex.Anterior"/>
    <m/>
    <n v="315"/>
    <m/>
    <m/>
    <n v="0"/>
    <x v="0"/>
    <m/>
    <x v="1"/>
    <x v="1"/>
    <x v="0"/>
    <s v="52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27002.880000000001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7194.52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n v="2500000"/>
    <n v="2500000"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n v="40000"/>
    <n v="4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m/>
    <m/>
    <n v="50000"/>
    <x v="0"/>
    <m/>
    <x v="0"/>
    <x v="0"/>
    <x v="0"/>
    <s v="2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n v="40000"/>
    <n v="4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m/>
    <m/>
    <n v="96937"/>
    <x v="0"/>
    <m/>
    <x v="0"/>
    <x v="2"/>
    <x v="2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2432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50000"/>
    <m/>
    <x v="0"/>
    <m/>
    <x v="0"/>
    <x v="0"/>
    <x v="0"/>
    <s v="18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n v="100000"/>
    <m/>
    <x v="0"/>
    <m/>
    <x v="0"/>
    <x v="0"/>
    <x v="4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s de Educação - Exercícios Anteriores"/>
    <m/>
    <n v="610"/>
    <m/>
    <m/>
    <n v="0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n v="10000"/>
    <m/>
    <x v="0"/>
    <m/>
    <x v="0"/>
    <x v="2"/>
    <x v="0"/>
    <s v="16"/>
    <x v="2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-1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6965100.6600000001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n v="150817731.46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n v="97624.47"/>
    <x v="0"/>
    <m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m/>
    <n v="4724428.68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-32493.27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n v="29629.17"/>
    <m/>
    <x v="0"/>
    <m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n v="-173500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98467.1"/>
    <m/>
    <x v="0"/>
    <m/>
    <x v="0"/>
    <x v="0"/>
    <x v="0"/>
    <s v="92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n v="-2883.55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650"/>
    <m/>
    <x v="0"/>
    <m/>
    <x v="0"/>
    <x v="0"/>
    <x v="0"/>
    <s v="14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24179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395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n v="100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n v="284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-5000"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0.79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82565.509999999995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enitenciário do Estado de Santa Catarina - FUPESC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771031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-48347.9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n v="-19736.62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m/>
    <n v="70680"/>
    <x v="0"/>
    <m/>
    <x v="1"/>
    <x v="1"/>
    <x v="0"/>
    <s v="30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n v="-131017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n v="25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n v="-59852"/>
    <m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n v="-35899.26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6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3172.06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m/>
    <m/>
    <n v="100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m/>
    <m/>
    <n v="35230"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m/>
    <m/>
    <n v="158606"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m/>
    <m/>
    <n v="40000"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n v="76196"/>
    <n v="76196"/>
    <m/>
    <x v="0"/>
    <m/>
    <x v="0"/>
    <x v="2"/>
    <x v="0"/>
    <s v="16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m/>
    <m/>
    <n v="68705"/>
    <x v="0"/>
    <m/>
    <x v="0"/>
    <x v="0"/>
    <x v="2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m/>
    <n v="397006.22"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n v="785.07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m/>
    <n v="46949.74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979.05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1712.49"/>
    <m/>
    <x v="0"/>
    <m/>
    <x v="0"/>
    <x v="0"/>
    <x v="0"/>
    <s v="37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695159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n v="28960.3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12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21512.91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n v="0"/>
    <x v="0"/>
    <m/>
    <x v="0"/>
    <x v="2"/>
    <x v="0"/>
    <s v="04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n v="-6100"/>
    <m/>
    <x v="0"/>
    <m/>
    <x v="0"/>
    <x v="2"/>
    <x v="0"/>
    <s v="05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m/>
    <n v="45324.41"/>
    <x v="0"/>
    <m/>
    <x v="1"/>
    <x v="1"/>
    <x v="0"/>
    <s v="93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68007.66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n v="12273.62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n v="488587.45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50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500000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865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m/>
    <n v="0"/>
    <x v="0"/>
    <m/>
    <x v="0"/>
    <x v="3"/>
    <x v="0"/>
    <s v="21"/>
    <x v="3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n v="-5290000"/>
    <m/>
    <x v="0"/>
    <m/>
    <x v="0"/>
    <x v="0"/>
    <x v="3"/>
    <s v="41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m/>
    <n v="23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256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-32827.339999999997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8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177829.39"/>
    <m/>
    <x v="0"/>
    <m/>
    <x v="0"/>
    <x v="0"/>
    <x v="0"/>
    <s v="93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n v="-165167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n v="-8955"/>
    <m/>
    <x v="0"/>
    <m/>
    <x v="0"/>
    <x v="0"/>
    <x v="0"/>
    <s v="14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n v="137886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m/>
    <x v="0"/>
    <n v="48544.11"/>
    <x v="0"/>
    <x v="0"/>
    <x v="0"/>
    <s v="93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m/>
    <n v="38.85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n v="133752.16"/>
    <x v="0"/>
    <m/>
    <x v="0"/>
    <x v="2"/>
    <x v="0"/>
    <s v="92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n v="650000"/>
    <n v="650000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m/>
    <m/>
    <n v="302980.65999999997"/>
    <x v="0"/>
    <m/>
    <x v="0"/>
    <x v="2"/>
    <x v="0"/>
    <s v="96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m/>
    <m/>
    <n v="53424"/>
    <x v="0"/>
    <m/>
    <x v="0"/>
    <x v="0"/>
    <x v="0"/>
    <s v="08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n v="498890"/>
    <x v="0"/>
    <m/>
    <x v="0"/>
    <x v="0"/>
    <x v="0"/>
    <s v="35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n v="10000000"/>
    <n v="10000000"/>
    <m/>
    <x v="0"/>
    <m/>
    <x v="0"/>
    <x v="0"/>
    <x v="0"/>
    <s v="4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n v="34734"/>
    <n v="34734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n v="105000"/>
    <n v="105000"/>
    <m/>
    <x v="0"/>
    <m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n v="75032"/>
    <n v="75032"/>
    <m/>
    <x v="0"/>
    <m/>
    <x v="0"/>
    <x v="0"/>
    <x v="0"/>
    <s v="4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n v="60270"/>
    <n v="60270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n v="247296"/>
    <n v="247296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n v="91368"/>
    <n v="91368"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n v="22419592"/>
    <n v="22419592"/>
    <m/>
    <x v="0"/>
    <m/>
    <x v="0"/>
    <x v="2"/>
    <x v="2"/>
    <s v="13"/>
    <x v="2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n v="15000"/>
    <n v="15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m/>
    <n v="1534694.25"/>
    <x v="0"/>
    <m/>
    <x v="0"/>
    <x v="0"/>
    <x v="0"/>
    <s v="3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n v="38340"/>
    <n v="3834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m/>
    <m/>
    <n v="4815.38"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n v="1500"/>
    <n v="1500"/>
    <m/>
    <x v="0"/>
    <m/>
    <x v="0"/>
    <x v="0"/>
    <x v="0"/>
    <s v="3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n v="4977617"/>
    <n v="4977617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n v="145605"/>
    <n v="145605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n v="56820"/>
    <n v="5682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n v="7128"/>
    <n v="712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n v="173251"/>
    <n v="17325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m/>
    <m/>
    <n v="120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n v="142306688.56999999"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n v="55670"/>
    <n v="55670"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m/>
    <m/>
    <n v="100572.12"/>
    <x v="0"/>
    <m/>
    <x v="0"/>
    <x v="0"/>
    <x v="2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m/>
    <n v="982373.44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n v="150000"/>
    <n v="150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m/>
    <n v="26364.94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n v="393055"/>
    <n v="393055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n v="48831"/>
    <n v="48831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n v="550000"/>
    <n v="550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n v="497590"/>
    <n v="497590"/>
    <m/>
    <x v="0"/>
    <m/>
    <x v="0"/>
    <x v="0"/>
    <x v="0"/>
    <s v="36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m/>
    <m/>
    <n v="25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n v="10000"/>
    <n v="10000"/>
    <m/>
    <x v="0"/>
    <m/>
    <x v="0"/>
    <x v="0"/>
    <x v="0"/>
    <s v="91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n v="49548.92"/>
    <x v="0"/>
    <m/>
    <x v="0"/>
    <x v="2"/>
    <x v="0"/>
    <s v="94"/>
    <x v="2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m/>
    <m/>
    <n v="478560.26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n v="20000"/>
    <n v="20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n v="35365"/>
    <n v="35365"/>
    <m/>
    <x v="0"/>
    <m/>
    <x v="0"/>
    <x v="3"/>
    <x v="0"/>
    <s v="22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n v="10000"/>
    <n v="10000"/>
    <m/>
    <x v="0"/>
    <m/>
    <x v="0"/>
    <x v="2"/>
    <x v="0"/>
    <s v="94"/>
    <x v="2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n v="100000"/>
    <n v="100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n v="2000000"/>
    <n v="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n v="25501372.5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m/>
    <n v="28984.06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m/>
    <m/>
    <n v="63641.04"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n v="704850"/>
    <n v="704850"/>
    <m/>
    <x v="0"/>
    <m/>
    <x v="0"/>
    <x v="2"/>
    <x v="0"/>
    <s v="01"/>
    <x v="2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m/>
    <m/>
    <n v="10000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m/>
    <m/>
    <n v="337155"/>
    <x v="0"/>
    <m/>
    <x v="1"/>
    <x v="1"/>
    <x v="0"/>
    <s v="52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m/>
    <m/>
    <n v="241120.1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n v="35000"/>
    <n v="35000"/>
    <m/>
    <x v="0"/>
    <m/>
    <x v="0"/>
    <x v="0"/>
    <x v="0"/>
    <s v="33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m/>
    <m/>
    <n v="3833333.34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9788.8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m/>
    <x v="0"/>
    <n v="0"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3880860.04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121987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n v="3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m/>
    <n v="20800.080000000002"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n v="124316.7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m/>
    <n v="7776"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50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m/>
    <n v="820546.7"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140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m/>
    <m/>
    <n v="4678781.63"/>
    <x v="0"/>
    <m/>
    <x v="0"/>
    <x v="0"/>
    <x v="0"/>
    <s v="3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n v="-1139080.5900000001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m/>
    <m/>
    <n v="111514.17"/>
    <x v="0"/>
    <m/>
    <x v="0"/>
    <x v="0"/>
    <x v="2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n v="2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1014537.79"/>
    <m/>
    <x v="0"/>
    <m/>
    <x v="0"/>
    <x v="0"/>
    <x v="3"/>
    <s v="43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m/>
    <m/>
    <n v="1172261.51"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177150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m/>
    <n v="14300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n v="0"/>
    <x v="0"/>
    <m/>
    <x v="0"/>
    <x v="0"/>
    <x v="7"/>
    <s v="4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73454.42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n v="148.84"/>
    <x v="0"/>
    <m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n v="6200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n v="44883.5"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n v="456321.82"/>
    <x v="0"/>
    <m/>
    <x v="0"/>
    <x v="0"/>
    <x v="2"/>
    <s v="13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n v="331550"/>
    <x v="0"/>
    <m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n v="55820.38"/>
    <x v="0"/>
    <m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n v="15106.36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325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m/>
    <n v="5790490.2999999998"/>
    <x v="0"/>
    <m/>
    <x v="0"/>
    <x v="0"/>
    <x v="0"/>
    <s v="0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n v="500000"/>
    <m/>
    <x v="0"/>
    <m/>
    <x v="1"/>
    <x v="1"/>
    <x v="0"/>
    <s v="34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m/>
    <m/>
    <n v="175880727.88"/>
    <x v="0"/>
    <m/>
    <x v="1"/>
    <x v="4"/>
    <x v="0"/>
    <s v="71"/>
    <x v="3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m/>
    <n v="610825.68000000005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m/>
    <n v="4629199.46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n v="190.71"/>
    <m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m/>
    <x v="0"/>
    <n v="0"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n v="479266.94"/>
    <x v="0"/>
    <m/>
    <x v="0"/>
    <x v="0"/>
    <x v="0"/>
    <s v="08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n v="10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n v="0"/>
    <x v="0"/>
    <m/>
    <x v="0"/>
    <x v="0"/>
    <x v="3"/>
    <s v="41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n v="61276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n v="239000"/>
    <m/>
    <x v="0"/>
    <m/>
    <x v="0"/>
    <x v="0"/>
    <x v="0"/>
    <s v="08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m/>
    <m/>
    <n v="130292.3"/>
    <x v="0"/>
    <m/>
    <x v="0"/>
    <x v="0"/>
    <x v="0"/>
    <s v="4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n v="0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n v="-8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n v="-1205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n v="49594.6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n v="4459569.7699999996"/>
    <x v="0"/>
    <m/>
    <x v="0"/>
    <x v="0"/>
    <x v="0"/>
    <s v="4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m/>
    <x v="0"/>
    <n v="85000"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m/>
    <x v="0"/>
    <n v="27404.74"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n v="696772.2"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m/>
    <n v="55000.88"/>
    <x v="0"/>
    <m/>
    <x v="0"/>
    <x v="0"/>
    <x v="0"/>
    <s v="3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n v="253001.46"/>
    <m/>
    <x v="0"/>
    <m/>
    <x v="1"/>
    <x v="1"/>
    <x v="0"/>
    <s v="92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n v="-12119362.48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m/>
    <x v="0"/>
    <n v="0"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n v="14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1396248.19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562105.8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7215712"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m/>
    <n v="5.3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n v="0"/>
    <x v="0"/>
    <x v="0"/>
    <x v="0"/>
    <s v="20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m/>
    <n v="78760.350000000006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m/>
    <n v="24050"/>
    <x v="0"/>
    <m/>
    <x v="0"/>
    <x v="0"/>
    <x v="0"/>
    <s v="15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148385.48000000001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m/>
    <m/>
    <n v="44993.67"/>
    <x v="0"/>
    <m/>
    <x v="0"/>
    <x v="0"/>
    <x v="0"/>
    <s v="9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4780000"/>
    <m/>
    <x v="0"/>
    <m/>
    <x v="0"/>
    <x v="0"/>
    <x v="3"/>
    <s v="43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401937.27"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n v="3832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n v="158064.54999999999"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n v="863.4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98000"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m/>
    <x v="0"/>
    <n v="7859.21"/>
    <x v="0"/>
    <x v="0"/>
    <x v="0"/>
    <s v="4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m/>
    <n v="5582706.5800000001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m/>
    <n v="7554.95"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m/>
    <x v="0"/>
    <n v="0"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m/>
    <n v="2041.16"/>
    <x v="0"/>
    <m/>
    <x v="0"/>
    <x v="0"/>
    <x v="3"/>
    <s v="41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n v="-19268900"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-107029.58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n v="20000"/>
    <m/>
    <x v="0"/>
    <m/>
    <x v="0"/>
    <x v="0"/>
    <x v="0"/>
    <s v="47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m/>
    <x v="0"/>
    <n v="650000"/>
    <x v="0"/>
    <x v="0"/>
    <x v="3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m/>
    <m/>
    <n v="4668145.5199999996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m/>
    <n v="20000"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m/>
    <n v="94791.12"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-33150.839999999997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n v="26875560.609999999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n v="1011.2"/>
    <x v="0"/>
    <m/>
    <x v="0"/>
    <x v="2"/>
    <x v="0"/>
    <s v="12"/>
    <x v="2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m/>
    <n v="4595120.97"/>
    <x v="0"/>
    <m/>
    <x v="1"/>
    <x v="1"/>
    <x v="1"/>
    <s v="4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n v="-25000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120179.15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Contr.Dív.Pública BB2 PACTO por SC - Oper. de crédito interna - ex.anterior-superávit"/>
    <m/>
    <n v="100"/>
    <m/>
    <m/>
    <n v="0"/>
    <x v="0"/>
    <m/>
    <x v="1"/>
    <x v="1"/>
    <x v="0"/>
    <s v="93"/>
    <x v="1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n v="72838.490000000005"/>
    <x v="0"/>
    <m/>
    <x v="0"/>
    <x v="0"/>
    <x v="0"/>
    <s v="3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m/>
    <n v="18564448.5"/>
    <x v="0"/>
    <m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m/>
    <n v="17207.13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n v="0"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800000"/>
    <n v="1800000"/>
    <m/>
    <x v="0"/>
    <m/>
    <x v="0"/>
    <x v="0"/>
    <x v="2"/>
    <s v="4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m/>
    <m/>
    <n v="300000"/>
    <x v="0"/>
    <m/>
    <x v="0"/>
    <x v="0"/>
    <x v="0"/>
    <s v="15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n v="1500000"/>
    <n v="150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n v="512597.15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n v="60129.4"/>
    <x v="0"/>
    <m/>
    <x v="0"/>
    <x v="0"/>
    <x v="0"/>
    <s v="05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n v="51064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n v="143724"/>
    <n v="143724"/>
    <m/>
    <x v="0"/>
    <m/>
    <x v="0"/>
    <x v="2"/>
    <x v="2"/>
    <s v="9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n v="63930"/>
    <n v="6393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n v="63000000"/>
    <n v="630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236081"/>
    <n v="123608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n v="190000"/>
    <n v="190000"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n v="54123"/>
    <n v="5412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n v="750000"/>
    <n v="75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n v="88700"/>
    <n v="887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n v="73511"/>
    <n v="7351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n v="17325"/>
    <n v="17325"/>
    <m/>
    <x v="0"/>
    <m/>
    <x v="0"/>
    <x v="0"/>
    <x v="0"/>
    <s v="3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n v="61609"/>
    <n v="61609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n v="151210.47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n v="15000"/>
    <n v="15000"/>
    <m/>
    <x v="0"/>
    <m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n v="38141.599999999999"/>
    <x v="0"/>
    <m/>
    <x v="0"/>
    <x v="2"/>
    <x v="0"/>
    <s v="92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m/>
    <m/>
    <n v="2000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n v="4131694"/>
    <x v="0"/>
    <m/>
    <x v="0"/>
    <x v="0"/>
    <x v="1"/>
    <s v="41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n v="2000000"/>
    <n v="200000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n v="100000"/>
    <n v="100000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m/>
    <m/>
    <n v="17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n v="41534.21"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3175642.5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n v="106748"/>
    <n v="106748"/>
    <m/>
    <x v="0"/>
    <m/>
    <x v="0"/>
    <x v="0"/>
    <x v="0"/>
    <s v="39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n v="130000"/>
    <n v="13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n v="126258"/>
    <n v="126258"/>
    <m/>
    <x v="0"/>
    <m/>
    <x v="1"/>
    <x v="1"/>
    <x v="0"/>
    <s v="52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n v="1800"/>
    <n v="18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n v="150000"/>
    <n v="1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n v="1274026"/>
    <n v="1274026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m/>
    <m/>
    <n v="55000"/>
    <x v="0"/>
    <m/>
    <x v="0"/>
    <x v="0"/>
    <x v="0"/>
    <s v="36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m/>
    <m/>
    <n v="6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n v="2400000"/>
    <n v="24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n v="170000"/>
    <n v="17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n v="50000"/>
    <n v="5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n v="50000"/>
    <n v="50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n v="20229296"/>
    <n v="20229296"/>
    <m/>
    <x v="0"/>
    <m/>
    <x v="0"/>
    <x v="2"/>
    <x v="2"/>
    <s v="96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m/>
    <m/>
    <n v="160000"/>
    <x v="0"/>
    <m/>
    <x v="1"/>
    <x v="1"/>
    <x v="0"/>
    <s v="9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m/>
    <n v="39271.339999999997"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54000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85546.89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60699.01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n v="985033.93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433807.92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n v="4243562.92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n v="81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m/>
    <n v="1278.160000000000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207119.76"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m/>
    <n v="334056.68"/>
    <x v="0"/>
    <m/>
    <x v="0"/>
    <x v="0"/>
    <x v="0"/>
    <s v="3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7766862.91"/>
    <m/>
    <x v="0"/>
    <m/>
    <x v="0"/>
    <x v="2"/>
    <x v="0"/>
    <s v="01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74499.39"/>
    <m/>
    <x v="0"/>
    <m/>
    <x v="1"/>
    <x v="1"/>
    <x v="0"/>
    <s v="52"/>
    <x v="1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m/>
    <x v="0"/>
    <m/>
    <x v="1"/>
    <x v="5"/>
    <x v="0"/>
    <s v="65"/>
    <x v="4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m/>
    <m/>
    <n v="83027.97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n v="2497297.02"/>
    <x v="0"/>
    <m/>
    <x v="0"/>
    <x v="0"/>
    <x v="3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744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m/>
    <n v="104366.99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n v="718537.57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-80948.44"/>
    <m/>
    <x v="0"/>
    <m/>
    <x v="0"/>
    <x v="0"/>
    <x v="0"/>
    <s v="36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n v="34720.12000000000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26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238069.48"/>
    <m/>
    <x v="0"/>
    <m/>
    <x v="0"/>
    <x v="2"/>
    <x v="0"/>
    <s v="07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14960000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71667.72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m/>
    <x v="0"/>
    <n v="14638.82"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n v="6782285.6200000001"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2655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m/>
    <m/>
    <n v="566913.76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8110.0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561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42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m/>
    <n v="2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m/>
    <m/>
    <n v="20464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m/>
    <x v="0"/>
    <n v="0"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m/>
    <m/>
    <n v="142169.26999999999"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m/>
    <m/>
    <n v="0"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m/>
    <n v="2479.98"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n v="64333.73"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m/>
    <m/>
    <n v="33000"/>
    <x v="0"/>
    <m/>
    <x v="0"/>
    <x v="0"/>
    <x v="0"/>
    <s v="4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n v="57574.19"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m/>
    <x v="0"/>
    <m/>
    <x v="0"/>
    <x v="0"/>
    <x v="2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n v="1080000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m/>
    <n v="61.1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n v="23760"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34364.089999999997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-934.29"/>
    <m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-88.82"/>
    <m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4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n v="2026302.83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m/>
    <m/>
    <n v="1468495.0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-32520"/>
    <m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m/>
    <x v="0"/>
    <n v="54527.9"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200260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m/>
    <x v="0"/>
    <n v="1009058"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-200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m/>
    <x v="0"/>
    <m/>
    <x v="1"/>
    <x v="1"/>
    <x v="0"/>
    <s v="39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-11957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327407.96999999997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183099.99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n v="495589.51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m/>
    <m/>
    <n v="57072.97"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m/>
    <x v="0"/>
    <n v="28377.51"/>
    <x v="0"/>
    <x v="0"/>
    <x v="0"/>
    <s v="08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n v="188384.06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130000"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35208"/>
    <x v="0"/>
    <m/>
    <x v="0"/>
    <x v="0"/>
    <x v="0"/>
    <s v="2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4000000"/>
    <m/>
    <x v="0"/>
    <m/>
    <x v="0"/>
    <x v="2"/>
    <x v="0"/>
    <s v="91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m/>
    <m/>
    <n v="14856.34"/>
    <x v="0"/>
    <m/>
    <x v="0"/>
    <x v="0"/>
    <x v="2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m/>
    <n v="1289685.3600000001"/>
    <x v="0"/>
    <m/>
    <x v="0"/>
    <x v="0"/>
    <x v="0"/>
    <s v="2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n v="-1488595.79"/>
    <m/>
    <x v="0"/>
    <m/>
    <x v="0"/>
    <x v="0"/>
    <x v="0"/>
    <s v="3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n v="500000"/>
    <n v="50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m/>
    <n v="5000"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n v="2063560.47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n v="10000"/>
    <n v="1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n v="59976"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n v="668800"/>
    <n v="668800"/>
    <m/>
    <x v="0"/>
    <m/>
    <x v="1"/>
    <x v="1"/>
    <x v="3"/>
    <s v="4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n v="934525"/>
    <n v="93452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n v="398688"/>
    <n v="398688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n v="45402"/>
    <n v="45402"/>
    <m/>
    <x v="0"/>
    <m/>
    <x v="0"/>
    <x v="2"/>
    <x v="0"/>
    <s v="13"/>
    <x v="2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n v="37202"/>
    <n v="37202"/>
    <m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n v="63446"/>
    <n v="63446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n v="12000"/>
    <n v="12000"/>
    <m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n v="84697"/>
    <n v="84697"/>
    <m/>
    <x v="0"/>
    <m/>
    <x v="0"/>
    <x v="0"/>
    <x v="2"/>
    <s v="13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n v="54594"/>
    <n v="54594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m/>
    <m/>
    <n v="30605"/>
    <x v="0"/>
    <m/>
    <x v="0"/>
    <x v="2"/>
    <x v="0"/>
    <s v="16"/>
    <x v="2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n v="300000"/>
    <n v="300000"/>
    <m/>
    <x v="0"/>
    <m/>
    <x v="0"/>
    <x v="0"/>
    <x v="0"/>
    <s v="4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n v="300000"/>
    <n v="30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n v="1131637"/>
    <n v="1131637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n v="50000"/>
    <n v="5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m/>
    <n v="849.53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n v="123876"/>
    <n v="12387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n v="207972"/>
    <n v="2079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n v="5000"/>
    <n v="5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n v="100000"/>
    <n v="100000"/>
    <m/>
    <x v="0"/>
    <m/>
    <x v="0"/>
    <x v="0"/>
    <x v="0"/>
    <s v="47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n v="10000"/>
    <n v="1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n v="10000"/>
    <n v="10000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m/>
    <m/>
    <n v="1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n v="100000"/>
    <n v="100000"/>
    <m/>
    <x v="0"/>
    <m/>
    <x v="0"/>
    <x v="0"/>
    <x v="0"/>
    <s v="35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n v="17500000"/>
    <n v="17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n v="1993557.02"/>
    <x v="0"/>
    <m/>
    <x v="0"/>
    <x v="2"/>
    <x v="0"/>
    <s v="92"/>
    <x v="2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m/>
    <m/>
    <n v="25000"/>
    <x v="0"/>
    <m/>
    <x v="1"/>
    <x v="1"/>
    <x v="0"/>
    <s v="51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n v="1170000"/>
    <n v="1170000"/>
    <m/>
    <x v="0"/>
    <m/>
    <x v="0"/>
    <x v="0"/>
    <x v="0"/>
    <s v="3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m/>
    <m/>
    <n v="5000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400000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m/>
    <x v="0"/>
    <m/>
    <x v="0"/>
    <x v="0"/>
    <x v="2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n v="-25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900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n v="76000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Receitas - Fundo para Melhoria da Polícia Militar"/>
    <m/>
    <n v="706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m/>
    <m/>
    <n v="125118"/>
    <x v="0"/>
    <m/>
    <x v="0"/>
    <x v="2"/>
    <x v="0"/>
    <s v="9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20000"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7300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n v="15226956.17"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n v="175259.5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m/>
    <n v="2400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43960.07"/>
    <m/>
    <x v="0"/>
    <m/>
    <x v="0"/>
    <x v="0"/>
    <x v="0"/>
    <s v="47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872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m/>
    <n v="34650.65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20000"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-941595.69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n v="61229.0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n v="7850"/>
    <m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m/>
    <m/>
    <n v="540726.12"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m/>
    <n v="4830.46"/>
    <x v="0"/>
    <m/>
    <x v="0"/>
    <x v="0"/>
    <x v="0"/>
    <s v="30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n v="454258.27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21512.91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m/>
    <n v="300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m/>
    <n v="253451.54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n v="9520630.2400000002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800"/>
    <m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6608.8"/>
    <m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46.47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n v="642.36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m/>
    <m/>
    <n v="270969.46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m/>
    <n v="1478"/>
    <x v="0"/>
    <m/>
    <x v="0"/>
    <x v="0"/>
    <x v="0"/>
    <s v="3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n v="9690662.6300000008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m/>
    <m/>
    <n v="1510000"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n v="92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7389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n v="121415.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n v="1748.45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m/>
    <n v="54000"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157605.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n v="582622.71999999997"/>
    <x v="0"/>
    <m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n v="3465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n v="8695689.4199999999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46355.18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m/>
    <n v="60170"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n v="-2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n v="-3515053"/>
    <m/>
    <x v="0"/>
    <m/>
    <x v="0"/>
    <x v="0"/>
    <x v="5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120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-410000"/>
    <m/>
    <x v="0"/>
    <m/>
    <x v="0"/>
    <x v="0"/>
    <x v="1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m/>
    <n v="38746714.689999998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-5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n v="-1251.52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Receitas - Fundo de Melhoria do Corpo de Bombeiros Militar"/>
    <m/>
    <n v="707"/>
    <m/>
    <m/>
    <n v="0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n v="27002.880000000001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773395.75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n v="41000"/>
    <n v="41000"/>
    <m/>
    <x v="0"/>
    <m/>
    <x v="0"/>
    <x v="2"/>
    <x v="0"/>
    <s v="11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n v="215000"/>
    <n v="215000"/>
    <m/>
    <x v="0"/>
    <m/>
    <x v="0"/>
    <x v="0"/>
    <x v="0"/>
    <s v="08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n v="14000"/>
    <n v="14000"/>
    <m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n v="23442295"/>
    <n v="2344229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n v="1900000"/>
    <x v="0"/>
    <m/>
    <x v="0"/>
    <x v="0"/>
    <x v="0"/>
    <s v="36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n v="486537"/>
    <x v="0"/>
    <m/>
    <x v="0"/>
    <x v="0"/>
    <x v="1"/>
    <s v="41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n v="247290"/>
    <n v="247290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n v="120815"/>
    <n v="120815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n v="31723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n v="1000"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n v="145429"/>
    <n v="145429"/>
    <m/>
    <x v="0"/>
    <m/>
    <x v="0"/>
    <x v="2"/>
    <x v="0"/>
    <s v="94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n v="153107"/>
    <n v="15310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n v="370000"/>
    <n v="37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n v="68705"/>
    <n v="68705"/>
    <m/>
    <x v="0"/>
    <m/>
    <x v="0"/>
    <x v="0"/>
    <x v="2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n v="120685"/>
    <n v="120685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m/>
    <m/>
    <n v="97373.6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n v="27588"/>
    <n v="27588"/>
    <m/>
    <x v="0"/>
    <m/>
    <x v="0"/>
    <x v="2"/>
    <x v="0"/>
    <s v="05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n v="1989368.14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n v="200000"/>
    <n v="200000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n v="14200"/>
    <n v="142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20000"/>
    <x v="0"/>
    <m/>
    <x v="0"/>
    <x v="0"/>
    <x v="2"/>
    <s v="40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n v="43975000"/>
    <n v="43975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n v="81600000"/>
    <n v="81600000"/>
    <m/>
    <x v="0"/>
    <m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m/>
    <n v="2326"/>
    <x v="0"/>
    <m/>
    <x v="0"/>
    <x v="3"/>
    <x v="0"/>
    <s v="22"/>
    <x v="3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n v="50000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n v="73040000"/>
    <n v="7304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1000.2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m/>
    <x v="0"/>
    <x v="0"/>
    <x v="0"/>
    <s v="37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m/>
    <n v="32609.1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Taxa de Prestação de Serviços Ambientais -Outras Taxas Vinculadas - Recursos de Outras Fon"/>
    <m/>
    <n v="850"/>
    <m/>
    <m/>
    <n v="0"/>
    <x v="0"/>
    <m/>
    <x v="0"/>
    <x v="0"/>
    <x v="0"/>
    <s v="49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Receitas - Fundo Estadual de Defesa Civil"/>
    <m/>
    <n v="850"/>
    <m/>
    <m/>
    <n v="0"/>
    <x v="0"/>
    <m/>
    <x v="0"/>
    <x v="0"/>
    <x v="0"/>
    <s v="4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63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n v="153384519.49000001"/>
    <x v="0"/>
    <m/>
    <x v="0"/>
    <x v="2"/>
    <x v="0"/>
    <s v="1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m/>
    <m/>
    <n v="86264.37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n v="769950.71"/>
    <x v="0"/>
    <m/>
    <x v="0"/>
    <x v="0"/>
    <x v="0"/>
    <s v="3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m/>
    <x v="0"/>
    <n v="2253856"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-10478.030000000001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n v="0"/>
    <x v="0"/>
    <m/>
    <x v="0"/>
    <x v="0"/>
    <x v="2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2203.4499999999998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n v="101009439.5"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m/>
    <m/>
    <n v="13886.8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n v="79937.679999999993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n v="56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n v="0"/>
    <x v="0"/>
    <x v="0"/>
    <x v="0"/>
    <s v="20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-5052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116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n v="40656.400000000001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-10000"/>
    <m/>
    <x v="0"/>
    <m/>
    <x v="0"/>
    <x v="0"/>
    <x v="0"/>
    <s v="18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m/>
    <m/>
    <n v="949057.45"/>
    <x v="0"/>
    <m/>
    <x v="0"/>
    <x v="2"/>
    <x v="0"/>
    <s v="92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m/>
    <m/>
    <n v="603.70000000000005"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n v="637015.68000000005"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n v="562348.98"/>
    <x v="0"/>
    <m/>
    <x v="1"/>
    <x v="1"/>
    <x v="1"/>
    <s v="4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2909.86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3754.8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m/>
    <n v="15088.32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n v="0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62069.26"/>
    <m/>
    <x v="0"/>
    <m/>
    <x v="0"/>
    <x v="2"/>
    <x v="0"/>
    <s v="0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n v="17900"/>
    <m/>
    <x v="0"/>
    <m/>
    <x v="0"/>
    <x v="0"/>
    <x v="0"/>
    <s v="9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8000"/>
    <m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m/>
    <n v="23073.88"/>
    <x v="0"/>
    <m/>
    <x v="0"/>
    <x v="0"/>
    <x v="0"/>
    <s v="9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m/>
    <x v="0"/>
    <m/>
    <x v="1"/>
    <x v="1"/>
    <x v="1"/>
    <s v="4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9288.56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n v="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n v="404511.8"/>
    <x v="0"/>
    <m/>
    <x v="0"/>
    <x v="0"/>
    <x v="0"/>
    <s v="32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183200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m/>
    <x v="0"/>
    <m/>
    <x v="1"/>
    <x v="1"/>
    <x v="0"/>
    <s v="34"/>
    <x v="1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3135193.47"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n v="-1556.22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-1653.46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n v="47015393.240000002"/>
    <x v="0"/>
    <m/>
    <x v="0"/>
    <x v="2"/>
    <x v="0"/>
    <s v="11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2219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101894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m/>
    <n v="9000"/>
    <x v="0"/>
    <m/>
    <x v="0"/>
    <x v="0"/>
    <x v="0"/>
    <s v="15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3347587.13"/>
    <m/>
    <x v="0"/>
    <m/>
    <x v="0"/>
    <x v="2"/>
    <x v="0"/>
    <s v="01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n v="100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n v="-9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1608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1999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n v="-11739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n v="-2649811"/>
    <m/>
    <x v="0"/>
    <m/>
    <x v="0"/>
    <x v="0"/>
    <x v="5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4335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n v="-43422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m/>
    <x v="0"/>
    <n v="0"/>
    <x v="1"/>
    <x v="1"/>
    <x v="1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n v="31362.79"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Rede Urgência e Emergência - Exercícios Anterior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m/>
    <n v="220820.99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1579467.5"/>
    <m/>
    <x v="0"/>
    <m/>
    <x v="0"/>
    <x v="0"/>
    <x v="0"/>
    <s v="3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-3445"/>
    <m/>
    <x v="0"/>
    <m/>
    <x v="0"/>
    <x v="0"/>
    <x v="0"/>
    <s v="39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n v="2000"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m/>
    <n v="8239.2199999999993"/>
    <x v="0"/>
    <m/>
    <x v="1"/>
    <x v="1"/>
    <x v="0"/>
    <s v="30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n v="227601"/>
    <n v="227601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n v="11025000"/>
    <n v="11025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n v="200000"/>
    <n v="200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n v="49000"/>
    <n v="49000"/>
    <m/>
    <x v="0"/>
    <m/>
    <x v="0"/>
    <x v="0"/>
    <x v="2"/>
    <s v="93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n v="8900"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n v="600000"/>
    <n v="6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n v="6837.59"/>
    <x v="0"/>
    <m/>
    <x v="0"/>
    <x v="0"/>
    <x v="0"/>
    <s v="93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n v="30205"/>
    <n v="30205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n v="480579"/>
    <n v="48057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n v="6000"/>
    <n v="6000"/>
    <m/>
    <x v="0"/>
    <m/>
    <x v="0"/>
    <x v="0"/>
    <x v="2"/>
    <s v="32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n v="84492"/>
    <n v="84492"/>
    <m/>
    <x v="0"/>
    <m/>
    <x v="0"/>
    <x v="0"/>
    <x v="0"/>
    <s v="05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n v="460146"/>
    <n v="46014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n v="20921"/>
    <n v="20921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m/>
    <m/>
    <n v="2250000"/>
    <x v="0"/>
    <m/>
    <x v="1"/>
    <x v="1"/>
    <x v="0"/>
    <s v="20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n v="24823"/>
    <n v="2482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n v="411807"/>
    <n v="411807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n v="237140"/>
    <n v="23714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n v="247684"/>
    <n v="24768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n v="2370000"/>
    <n v="237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m/>
    <m/>
    <n v="25000"/>
    <x v="0"/>
    <m/>
    <x v="0"/>
    <x v="0"/>
    <x v="0"/>
    <s v="39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n v="23718672"/>
    <n v="23718672"/>
    <m/>
    <x v="0"/>
    <m/>
    <x v="0"/>
    <x v="0"/>
    <x v="0"/>
    <s v="5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m/>
    <m/>
    <n v="1052"/>
    <x v="0"/>
    <m/>
    <x v="0"/>
    <x v="2"/>
    <x v="0"/>
    <s v="05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n v="1000000"/>
    <n v="1000000"/>
    <m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n v="112930"/>
    <n v="112930"/>
    <m/>
    <x v="0"/>
    <m/>
    <x v="0"/>
    <x v="2"/>
    <x v="0"/>
    <s v="9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n v="4377000"/>
    <n v="4377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n v="1324529"/>
    <n v="1324529"/>
    <m/>
    <x v="0"/>
    <m/>
    <x v="0"/>
    <x v="3"/>
    <x v="0"/>
    <s v="22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n v="100000"/>
    <n v="100000"/>
    <m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m/>
    <m/>
    <n v="100000"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n v="200000"/>
    <n v="200000"/>
    <m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m/>
    <m/>
    <n v="73334"/>
    <x v="0"/>
    <m/>
    <x v="0"/>
    <x v="2"/>
    <x v="2"/>
    <s v="9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n v="5704113"/>
    <n v="5704113"/>
    <m/>
    <x v="0"/>
    <m/>
    <x v="1"/>
    <x v="1"/>
    <x v="0"/>
    <s v="5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n v="352326"/>
    <n v="352326"/>
    <m/>
    <x v="0"/>
    <m/>
    <x v="0"/>
    <x v="3"/>
    <x v="0"/>
    <s v="22"/>
    <x v="3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7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n v="40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25191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n v="100"/>
    <m/>
    <x v="0"/>
    <m/>
    <x v="0"/>
    <x v="0"/>
    <x v="0"/>
    <s v="47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18381.810000000001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m/>
    <n v="532451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n v="3569568.47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1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m/>
    <m/>
    <n v="332515.99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m/>
    <m/>
    <n v="2966.46"/>
    <x v="0"/>
    <m/>
    <x v="0"/>
    <x v="0"/>
    <x v="2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050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"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-9990"/>
    <m/>
    <x v="0"/>
    <m/>
    <x v="0"/>
    <x v="0"/>
    <x v="0"/>
    <s v="40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n v="2994273.14"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n v="1615000"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m/>
    <n v="10000"/>
    <x v="0"/>
    <m/>
    <x v="0"/>
    <x v="0"/>
    <x v="0"/>
    <s v="4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m/>
    <n v="0.41"/>
    <x v="0"/>
    <m/>
    <x v="0"/>
    <x v="2"/>
    <x v="0"/>
    <s v="96"/>
    <x v="0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13639.64"/>
    <m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n v="22979.5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m/>
    <n v="190.71"/>
    <x v="0"/>
    <m/>
    <x v="0"/>
    <x v="0"/>
    <x v="0"/>
    <s v="93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m/>
    <x v="0"/>
    <n v="306215.53000000003"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s de Educação - Exercícios Anteriores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m/>
    <n v="2990000"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m/>
    <n v="89646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835759.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930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n v="-10000"/>
    <m/>
    <x v="0"/>
    <m/>
    <x v="0"/>
    <x v="0"/>
    <x v="0"/>
    <s v="40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421690.89"/>
    <m/>
    <x v="0"/>
    <m/>
    <x v="0"/>
    <x v="0"/>
    <x v="0"/>
    <s v="3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n v="1233.5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n v="6851028.2699999996"/>
    <x v="0"/>
    <m/>
    <x v="0"/>
    <x v="0"/>
    <x v="0"/>
    <s v="2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m/>
    <n v="3649522"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998481.07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m/>
    <x v="0"/>
    <n v="266750"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n v="-36500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m/>
    <x v="0"/>
    <n v="0"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m/>
    <x v="0"/>
    <n v="822729.6"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n v="65320.47"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n v="29437.65"/>
    <m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n v="-18318.09999999999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n v="-34556.97"/>
    <m/>
    <x v="0"/>
    <m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Contrato Dív.Pública BID 2900 RODOVIAS VI- Operações crédito externa - ex corrente"/>
    <m/>
    <n v="1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3568.0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m/>
    <n v="409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n v="-8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n v="-26182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n v="-11143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n v="3356.71"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-2175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m/>
    <m/>
    <n v="829407.52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n v="180669.56"/>
    <m/>
    <x v="0"/>
    <m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n v="29254.04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25500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Saúde Mental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n v="200000"/>
    <m/>
    <x v="0"/>
    <m/>
    <x v="0"/>
    <x v="0"/>
    <x v="0"/>
    <s v="9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m/>
    <m/>
    <n v="18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n v="26444700"/>
    <n v="264447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m/>
    <m/>
    <n v="0"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n v="50000"/>
    <n v="50000"/>
    <m/>
    <x v="0"/>
    <m/>
    <x v="0"/>
    <x v="0"/>
    <x v="2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m/>
    <m/>
    <n v="10654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m/>
    <m/>
    <n v="23029.25"/>
    <x v="0"/>
    <m/>
    <x v="0"/>
    <x v="0"/>
    <x v="0"/>
    <s v="36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n v="10000"/>
    <n v="10000"/>
    <m/>
    <x v="0"/>
    <m/>
    <x v="0"/>
    <x v="0"/>
    <x v="0"/>
    <s v="39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m/>
    <n v="37775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n v="450000"/>
    <n v="45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m/>
    <m/>
    <n v="16565"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n v="70680"/>
    <n v="7068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n v="11377"/>
    <n v="11377"/>
    <m/>
    <x v="0"/>
    <m/>
    <x v="0"/>
    <x v="2"/>
    <x v="0"/>
    <s v="12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n v="2000"/>
    <n v="2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n v="170000"/>
    <n v="17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n v="500000"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n v="40000"/>
    <n v="4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n v="292573"/>
    <n v="29257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n v="193805200"/>
    <n v="193805200"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m/>
    <m/>
    <n v="100350"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m/>
    <m/>
    <n v="3056174.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n v="921609"/>
    <n v="921609"/>
    <m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m/>
    <m/>
    <n v="78768"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m/>
    <n v="17024533.699999999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n v="550000"/>
    <n v="5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m/>
    <n v="180000"/>
    <x v="0"/>
    <m/>
    <x v="0"/>
    <x v="0"/>
    <x v="0"/>
    <s v="14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m/>
    <x v="0"/>
    <n v="0"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m/>
    <x v="0"/>
    <n v="0"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m/>
    <n v="367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n v="212515.6"/>
    <m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m/>
    <n v="121399.57"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51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n v="-58300"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n v="342000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2221.04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5000"/>
    <m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n v="123867.42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m/>
    <n v="30503.59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-117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44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67222.24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n v="218441.7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n v="552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n v="122710.9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n v="-9179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-9307140.8399999999"/>
    <m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n v="75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420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600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Contr.Dív.Pública BNDES PROINVEST/CAMINHOS DESENV - Oper.crédito interna - ex.anterior"/>
    <m/>
    <n v="10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65"/>
    <m/>
    <x v="0"/>
    <m/>
    <x v="0"/>
    <x v="0"/>
    <x v="0"/>
    <s v="14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-49783.4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n v="207391.67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-2764189.06"/>
    <m/>
    <x v="0"/>
    <m/>
    <x v="0"/>
    <x v="2"/>
    <x v="2"/>
    <s v="92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16005.1"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n v="-20000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n v="0"/>
    <x v="0"/>
    <m/>
    <x v="0"/>
    <x v="0"/>
    <x v="1"/>
    <s v="41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n v="2578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86580.4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78437.15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n v="1865847"/>
    <x v="0"/>
    <m/>
    <x v="1"/>
    <x v="1"/>
    <x v="0"/>
    <s v="52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m/>
    <n v="7901.88"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n v="33150.839999999997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n v="-100000"/>
    <m/>
    <x v="0"/>
    <m/>
    <x v="0"/>
    <x v="0"/>
    <x v="1"/>
    <s v="41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n v="151448.5799999999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10258747.57"/>
    <m/>
    <x v="0"/>
    <m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-120000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20358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n v="-384570.84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12481.6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n v="644.12"/>
    <m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n v="-1232.5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73172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m/>
    <n v="599730.19999999995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n v="390000"/>
    <n v="39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n v="6000"/>
    <n v="6000"/>
    <m/>
    <x v="0"/>
    <m/>
    <x v="0"/>
    <x v="0"/>
    <x v="0"/>
    <s v="36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n v="5000000"/>
    <n v="5000000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n v="600000"/>
    <n v="60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m/>
    <n v="9500.08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n v="73000"/>
    <n v="73000"/>
    <m/>
    <x v="0"/>
    <m/>
    <x v="0"/>
    <x v="0"/>
    <x v="2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n v="28841"/>
    <n v="28841"/>
    <m/>
    <x v="0"/>
    <m/>
    <x v="0"/>
    <x v="0"/>
    <x v="0"/>
    <s v="35"/>
    <x v="0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n v="1360215"/>
    <n v="1360215"/>
    <m/>
    <x v="0"/>
    <m/>
    <x v="0"/>
    <x v="0"/>
    <x v="2"/>
    <s v="1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m/>
    <m/>
    <n v="100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n v="162586"/>
    <n v="162586"/>
    <m/>
    <x v="0"/>
    <m/>
    <x v="0"/>
    <x v="0"/>
    <x v="0"/>
    <s v="47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m/>
    <m/>
    <n v="192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n v="19266"/>
    <n v="19266"/>
    <m/>
    <x v="0"/>
    <m/>
    <x v="0"/>
    <x v="0"/>
    <x v="0"/>
    <s v="36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n v="25005"/>
    <n v="25005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n v="3000"/>
    <n v="300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n v="120000"/>
    <n v="12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n v="4888308"/>
    <n v="4888308"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n v="702210"/>
    <n v="70221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m/>
    <m/>
    <n v="300000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n v="72259"/>
    <n v="72259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n v="177000"/>
    <n v="177000"/>
    <m/>
    <x v="0"/>
    <m/>
    <x v="1"/>
    <x v="1"/>
    <x v="3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n v="37000"/>
    <n v="37000"/>
    <m/>
    <x v="0"/>
    <m/>
    <x v="0"/>
    <x v="0"/>
    <x v="0"/>
    <s v="4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n v="40045"/>
    <x v="0"/>
    <m/>
    <x v="1"/>
    <x v="1"/>
    <x v="0"/>
    <s v="5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m/>
    <m/>
    <n v="31748.85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n v="64680"/>
    <n v="64680"/>
    <m/>
    <x v="0"/>
    <m/>
    <x v="0"/>
    <x v="0"/>
    <x v="0"/>
    <s v="91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n v="85347"/>
    <n v="85347"/>
    <m/>
    <x v="0"/>
    <m/>
    <x v="0"/>
    <x v="2"/>
    <x v="0"/>
    <s v="92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m/>
    <m/>
    <n v="5000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n v="120000"/>
    <n v="12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m/>
    <m/>
    <n v="100000"/>
    <x v="0"/>
    <m/>
    <x v="0"/>
    <x v="0"/>
    <x v="3"/>
    <s v="41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n v="16000"/>
    <n v="16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n v="6315"/>
    <n v="6315"/>
    <m/>
    <x v="0"/>
    <m/>
    <x v="0"/>
    <x v="0"/>
    <x v="0"/>
    <s v="08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n v="45114"/>
    <n v="45114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n v="377575"/>
    <n v="37757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n v="1633085"/>
    <n v="163308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n v="705456"/>
    <n v="705456"/>
    <m/>
    <x v="0"/>
    <m/>
    <x v="0"/>
    <x v="0"/>
    <x v="0"/>
    <s v="37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n v="64688"/>
    <n v="64688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n v="250000"/>
    <n v="2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n v="6244712"/>
    <n v="6244712"/>
    <m/>
    <x v="0"/>
    <m/>
    <x v="0"/>
    <x v="0"/>
    <x v="2"/>
    <s v="1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n v="5345"/>
    <n v="5345"/>
    <m/>
    <x v="0"/>
    <m/>
    <x v="0"/>
    <x v="0"/>
    <x v="0"/>
    <s v="47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n v="65000"/>
    <n v="650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n v="100000"/>
    <n v="100000"/>
    <m/>
    <x v="0"/>
    <m/>
    <x v="0"/>
    <x v="2"/>
    <x v="0"/>
    <s v="9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n v="1070000"/>
    <n v="1070000"/>
    <m/>
    <x v="0"/>
    <m/>
    <x v="1"/>
    <x v="1"/>
    <x v="0"/>
    <s v="52"/>
    <x v="1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n v="80001"/>
    <n v="80001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n v="1805882"/>
    <n v="1805882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n v="169414"/>
    <n v="169414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m/>
    <m/>
    <n v="21900"/>
    <x v="0"/>
    <m/>
    <x v="0"/>
    <x v="2"/>
    <x v="0"/>
    <s v="05"/>
    <x v="2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m/>
    <m/>
    <n v="1000000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n v="2300000"/>
    <n v="2300000"/>
    <m/>
    <x v="0"/>
    <m/>
    <x v="0"/>
    <x v="0"/>
    <x v="4"/>
    <s v="4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n v="-150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979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21000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210000"/>
    <m/>
    <x v="0"/>
    <m/>
    <x v="0"/>
    <x v="0"/>
    <x v="0"/>
    <s v="08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n v="-11000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43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n v="-1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18990372.600000001"/>
    <m/>
    <x v="0"/>
    <m/>
    <x v="0"/>
    <x v="3"/>
    <x v="0"/>
    <s v="21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65.7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n v="-37000"/>
    <m/>
    <x v="0"/>
    <m/>
    <x v="0"/>
    <x v="0"/>
    <x v="0"/>
    <s v="9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103680.13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n v="2162.28000000000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n v="934079.4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641485.5799999999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m/>
    <n v="40580"/>
    <x v="0"/>
    <m/>
    <x v="0"/>
    <x v="0"/>
    <x v="0"/>
    <s v="1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m/>
    <x v="0"/>
    <n v="601.22"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n v="-97441.4"/>
    <m/>
    <x v="0"/>
    <m/>
    <x v="1"/>
    <x v="1"/>
    <x v="0"/>
    <s v="34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n v="-8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m/>
    <n v="0"/>
    <x v="0"/>
    <m/>
    <x v="0"/>
    <x v="0"/>
    <x v="0"/>
    <s v="31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Sem Contrato de Dívida Pública - Remuneração de rec.vinculados - Fonte Tes  - Ex.Anterior"/>
    <m/>
    <n v="320"/>
    <m/>
    <m/>
    <n v="0"/>
    <x v="0"/>
    <m/>
    <x v="0"/>
    <x v="0"/>
    <x v="0"/>
    <s v="93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m/>
    <m/>
    <n v="368591.67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m/>
    <n v="162823.65"/>
    <x v="0"/>
    <m/>
    <x v="0"/>
    <x v="2"/>
    <x v="2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-4748617.97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n v="4124.82"/>
    <m/>
    <x v="0"/>
    <m/>
    <x v="0"/>
    <x v="0"/>
    <x v="0"/>
    <s v="9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m/>
    <n v="1952.62"/>
    <x v="0"/>
    <m/>
    <x v="1"/>
    <x v="1"/>
    <x v="1"/>
    <s v="4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240810.4"/>
    <m/>
    <x v="0"/>
    <m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3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4221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m/>
    <n v="2482.15"/>
    <x v="0"/>
    <m/>
    <x v="0"/>
    <x v="0"/>
    <x v="0"/>
    <s v="3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3706.73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-100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n v="90000"/>
    <m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Fundo Especial do Petróleo"/>
    <m/>
    <n v="990"/>
    <m/>
    <m/>
    <n v="0"/>
    <x v="0"/>
    <m/>
    <x v="0"/>
    <x v="3"/>
    <x v="0"/>
    <s v="21"/>
    <x v="3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n v="500"/>
    <m/>
    <x v="0"/>
    <m/>
    <x v="0"/>
    <x v="2"/>
    <x v="0"/>
    <s v="92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n v="5904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-682.72"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n v="-3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n v="-25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n v="0"/>
    <x v="0"/>
    <m/>
    <x v="0"/>
    <x v="2"/>
    <x v="0"/>
    <s v="01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-11664"/>
    <m/>
    <x v="0"/>
    <m/>
    <x v="0"/>
    <x v="0"/>
    <x v="0"/>
    <s v="3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n v="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3010.79"/>
    <m/>
    <x v="0"/>
    <m/>
    <x v="0"/>
    <x v="0"/>
    <x v="0"/>
    <s v="3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3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n v="36000"/>
    <n v="36000"/>
    <m/>
    <x v="0"/>
    <m/>
    <x v="0"/>
    <x v="0"/>
    <x v="0"/>
    <s v="4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n v="2000000"/>
    <n v="20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n v="150000"/>
    <n v="15000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n v="3661116"/>
    <n v="3661116"/>
    <m/>
    <x v="0"/>
    <m/>
    <x v="0"/>
    <x v="0"/>
    <x v="0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n v="12982"/>
    <n v="12982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n v="72503"/>
    <n v="7250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n v="708000"/>
    <n v="708000"/>
    <m/>
    <x v="0"/>
    <m/>
    <x v="0"/>
    <x v="0"/>
    <x v="0"/>
    <s v="2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n v="1979200"/>
    <n v="19792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n v="77534"/>
    <n v="77534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m/>
    <n v="13031.19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m/>
    <m/>
    <n v="2000000"/>
    <x v="0"/>
    <m/>
    <x v="0"/>
    <x v="0"/>
    <x v="0"/>
    <s v="30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n v="1842000"/>
    <n v="1842000"/>
    <m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n v="2000000"/>
    <n v="20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n v="444363"/>
    <n v="444363"/>
    <m/>
    <x v="0"/>
    <m/>
    <x v="0"/>
    <x v="0"/>
    <x v="0"/>
    <s v="3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n v="5000"/>
    <n v="5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n v="343986"/>
    <n v="343986"/>
    <m/>
    <x v="0"/>
    <m/>
    <x v="0"/>
    <x v="2"/>
    <x v="0"/>
    <s v="13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n v="266223"/>
    <n v="266223"/>
    <m/>
    <x v="0"/>
    <m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n v="35254"/>
    <n v="35254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n v="55889939"/>
    <n v="55889939"/>
    <m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m/>
    <m/>
    <n v="200000"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n v="26152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n v="3400"/>
    <m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n v="1301417.45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n v="700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n v="126112.1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n v="0"/>
    <x v="0"/>
    <m/>
    <x v="1"/>
    <x v="1"/>
    <x v="0"/>
    <s v="2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-167301.6"/>
    <m/>
    <x v="0"/>
    <m/>
    <x v="0"/>
    <x v="0"/>
    <x v="0"/>
    <s v="08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n v="0"/>
    <x v="0"/>
    <m/>
    <x v="0"/>
    <x v="0"/>
    <x v="0"/>
    <s v="08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m/>
    <n v="41756.92"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n v="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n v="-2676.06"/>
    <m/>
    <x v="0"/>
    <m/>
    <x v="0"/>
    <x v="0"/>
    <x v="0"/>
    <s v="39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273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n v="-975053.86"/>
    <m/>
    <x v="0"/>
    <m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m/>
    <n v="7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n v="4270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566.01"/>
    <m/>
    <x v="0"/>
    <m/>
    <x v="1"/>
    <x v="1"/>
    <x v="1"/>
    <s v="42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21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19340.4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10000"/>
    <m/>
    <x v="0"/>
    <m/>
    <x v="0"/>
    <x v="2"/>
    <x v="0"/>
    <s v="9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n v="19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m/>
    <n v="0"/>
    <x v="0"/>
    <m/>
    <x v="1"/>
    <x v="1"/>
    <x v="0"/>
    <s v="93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7788.5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m/>
    <n v="45.53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10000"/>
    <m/>
    <x v="0"/>
    <m/>
    <x v="0"/>
    <x v="0"/>
    <x v="0"/>
    <s v="3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numeração de Disponibilidade Bancária - Executivo-Demais Receitas de Fontes  Detalhadas"/>
    <m/>
    <n v="6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n v="-505917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000000"/>
    <x v="0"/>
    <m/>
    <x v="1"/>
    <x v="1"/>
    <x v="0"/>
    <s v="40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n v="30562.19"/>
    <m/>
    <x v="0"/>
    <m/>
    <x v="1"/>
    <x v="1"/>
    <x v="0"/>
    <s v="93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n v="-53029.29"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147392.54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n v="-114796.64"/>
    <m/>
    <x v="0"/>
    <m/>
    <x v="0"/>
    <x v="2"/>
    <x v="0"/>
    <s v="13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8210714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n v="22466613.48"/>
    <m/>
    <x v="0"/>
    <m/>
    <x v="0"/>
    <x v="2"/>
    <x v="0"/>
    <s v="01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716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15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m/>
    <x v="0"/>
    <m/>
    <x v="0"/>
    <x v="0"/>
    <x v="0"/>
    <s v="31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n v="692080.6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24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-10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8770.27"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n v="230904"/>
    <n v="2309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m/>
    <m/>
    <n v="20000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m/>
    <m/>
    <n v="300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n v="10000"/>
    <n v="10000"/>
    <m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n v="1734240"/>
    <n v="1734240"/>
    <m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m/>
    <m/>
    <n v="30745"/>
    <x v="0"/>
    <m/>
    <x v="0"/>
    <x v="0"/>
    <x v="0"/>
    <s v="08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n v="1052850"/>
    <n v="105285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n v="270000"/>
    <n v="2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n v="2000"/>
    <n v="2000"/>
    <m/>
    <x v="0"/>
    <m/>
    <x v="0"/>
    <x v="0"/>
    <x v="0"/>
    <s v="9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n v="20000"/>
    <n v="20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n v="52576"/>
    <n v="52576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n v="5346882"/>
    <n v="5346882"/>
    <m/>
    <x v="0"/>
    <m/>
    <x v="0"/>
    <x v="0"/>
    <x v="3"/>
    <s v="41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n v="300000"/>
    <n v="300000"/>
    <m/>
    <x v="0"/>
    <m/>
    <x v="0"/>
    <x v="0"/>
    <x v="3"/>
    <s v="41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n v="22842"/>
    <n v="22842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n v="140000"/>
    <n v="1400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n v="233578"/>
    <n v="23357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n v="190000"/>
    <n v="190000"/>
    <m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n v="225000"/>
    <n v="225000"/>
    <m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m/>
    <m/>
    <n v="1010000"/>
    <x v="0"/>
    <m/>
    <x v="0"/>
    <x v="0"/>
    <x v="4"/>
    <s v="41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m/>
    <m/>
    <n v="30000"/>
    <x v="0"/>
    <m/>
    <x v="0"/>
    <x v="0"/>
    <x v="0"/>
    <s v="14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m/>
    <m/>
    <n v="1005978"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m/>
    <m/>
    <n v="350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n v="3000000"/>
    <n v="3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n v="200000"/>
    <n v="2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n v="1756914"/>
    <n v="1756914"/>
    <m/>
    <x v="0"/>
    <m/>
    <x v="0"/>
    <x v="0"/>
    <x v="0"/>
    <s v="37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n v="150600"/>
    <n v="150600"/>
    <m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n v="1500000"/>
    <n v="150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n v="55"/>
    <m/>
    <x v="0"/>
    <m/>
    <x v="0"/>
    <x v="2"/>
    <x v="0"/>
    <s v="92"/>
    <x v="2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n v="-600000"/>
    <m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m/>
    <x v="0"/>
    <n v="54117.56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n v="3326790.1"/>
    <m/>
    <x v="0"/>
    <m/>
    <x v="0"/>
    <x v="0"/>
    <x v="0"/>
    <s v="4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n v="40595.4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n v="-100000"/>
    <m/>
    <x v="0"/>
    <m/>
    <x v="0"/>
    <x v="0"/>
    <x v="0"/>
    <s v="92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186205.3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2233137.090000004"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n v="4000000"/>
    <m/>
    <x v="0"/>
    <m/>
    <x v="1"/>
    <x v="1"/>
    <x v="0"/>
    <s v="5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16000"/>
    <m/>
    <x v="0"/>
    <m/>
    <x v="0"/>
    <x v="2"/>
    <x v="0"/>
    <s v="9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m/>
    <n v="125000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n v="-24624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n v="-10680064.16"/>
    <m/>
    <x v="0"/>
    <m/>
    <x v="1"/>
    <x v="1"/>
    <x v="1"/>
    <s v="4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0.01"/>
    <m/>
    <x v="0"/>
    <m/>
    <x v="0"/>
    <x v="0"/>
    <x v="0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148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-9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15672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n v="15000.23"/>
    <m/>
    <x v="0"/>
    <m/>
    <x v="0"/>
    <x v="0"/>
    <x v="0"/>
    <s v="47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n v="1000.2"/>
    <m/>
    <x v="0"/>
    <m/>
    <x v="0"/>
    <x v="0"/>
    <x v="0"/>
    <s v="30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m/>
    <n v="3640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m/>
    <n v="0"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-53.25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n v="1574.42"/>
    <m/>
    <x v="0"/>
    <m/>
    <x v="0"/>
    <x v="0"/>
    <x v="0"/>
    <s v="91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m/>
    <x v="0"/>
    <m/>
    <x v="0"/>
    <x v="0"/>
    <x v="1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2282434.84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n v="-1526753.65"/>
    <m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80056000"/>
    <m/>
    <x v="0"/>
    <m/>
    <x v="0"/>
    <x v="2"/>
    <x v="0"/>
    <s v="11"/>
    <x v="2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n v="14700000"/>
    <n v="14700000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m/>
    <m/>
    <n v="20000"/>
    <x v="0"/>
    <m/>
    <x v="0"/>
    <x v="0"/>
    <x v="0"/>
    <s v="47"/>
    <x v="0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n v="2166326"/>
    <n v="2166326"/>
    <m/>
    <x v="0"/>
    <m/>
    <x v="0"/>
    <x v="0"/>
    <x v="2"/>
    <s v="13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n v="33920"/>
    <n v="33920"/>
    <m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m/>
    <m/>
    <n v="187019.63"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n v="49540"/>
    <n v="4954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n v="69872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n v="35776"/>
    <n v="35776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n v="59821"/>
    <n v="59821"/>
    <m/>
    <x v="0"/>
    <m/>
    <x v="0"/>
    <x v="0"/>
    <x v="0"/>
    <s v="36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n v="1817758"/>
    <n v="1817758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n v="145605"/>
    <n v="145605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n v="55440"/>
    <n v="5544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n v="790262"/>
    <n v="790262"/>
    <m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n v="100869"/>
    <n v="100869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n v="17800000"/>
    <n v="178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n v="900000"/>
    <n v="9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m/>
    <n v="17891.66"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m/>
    <m/>
    <n v="1074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n v="90000"/>
    <n v="90000"/>
    <m/>
    <x v="0"/>
    <m/>
    <x v="0"/>
    <x v="0"/>
    <x v="0"/>
    <s v="37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m/>
    <m/>
    <n v="5000000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n v="150000"/>
    <n v="150000"/>
    <m/>
    <x v="0"/>
    <m/>
    <x v="0"/>
    <x v="0"/>
    <x v="4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n v="49800000"/>
    <n v="498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n v="1.3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42456.67"/>
    <m/>
    <x v="0"/>
    <m/>
    <x v="0"/>
    <x v="0"/>
    <x v="0"/>
    <s v="4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320000"/>
    <m/>
    <x v="0"/>
    <m/>
    <x v="0"/>
    <x v="3"/>
    <x v="0"/>
    <s v="21"/>
    <x v="3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82395.37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m/>
    <x v="0"/>
    <m/>
    <x v="0"/>
    <x v="0"/>
    <x v="0"/>
    <s v="3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m/>
    <n v="122897.04"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915760.78"/>
    <x v="0"/>
    <x v="0"/>
    <x v="0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n v="104942.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m/>
    <n v="4243562.92"/>
    <x v="0"/>
    <m/>
    <x v="1"/>
    <x v="1"/>
    <x v="0"/>
    <s v="51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n v="24504.83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5000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n v="270000"/>
    <m/>
    <x v="0"/>
    <m/>
    <x v="1"/>
    <x v="1"/>
    <x v="0"/>
    <s v="93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180258.44"/>
    <m/>
    <x v="0"/>
    <m/>
    <x v="0"/>
    <x v="0"/>
    <x v="0"/>
    <s v="18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n v="85814.37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-895160.86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n v="-95930.17"/>
    <m/>
    <x v="0"/>
    <m/>
    <x v="0"/>
    <x v="0"/>
    <x v="2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Anvisa"/>
    <m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n v="5055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m/>
    <x v="0"/>
    <x v="2"/>
    <x v="0"/>
    <s v="92"/>
    <x v="2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n v="121694.65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2023427.47"/>
    <m/>
    <x v="0"/>
    <m/>
    <x v="1"/>
    <x v="1"/>
    <x v="0"/>
    <s v="3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n v="30000"/>
    <m/>
    <x v="0"/>
    <m/>
    <x v="1"/>
    <x v="1"/>
    <x v="0"/>
    <s v="30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n v="3500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Demais Receitas  de Fontes Detalhadas"/>
    <m/>
    <n v="610"/>
    <m/>
    <m/>
    <n v="0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m/>
    <x v="0"/>
    <n v="0"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m/>
    <n v="1000"/>
    <x v="0"/>
    <m/>
    <x v="0"/>
    <x v="0"/>
    <x v="0"/>
    <s v="14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m/>
    <x v="0"/>
    <m/>
    <x v="1"/>
    <x v="1"/>
    <x v="0"/>
    <s v="51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1500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x de Fisc .Saneamento Básico e Reg.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m/>
    <n v="26160.5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m/>
    <n v="0"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n v="20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m/>
    <x v="0"/>
    <x v="2"/>
    <x v="0"/>
    <s v="12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n v="-58758.6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n v="-38147"/>
    <m/>
    <x v="0"/>
    <m/>
    <x v="0"/>
    <x v="2"/>
    <x v="0"/>
    <s v="16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n v="-1800667.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m/>
    <n v="4457142.84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n v="-8056.32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n v="82.64"/>
    <x v="0"/>
    <m/>
    <x v="0"/>
    <x v="2"/>
    <x v="0"/>
    <s v="07"/>
    <x v="2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n v="-12000"/>
    <m/>
    <x v="0"/>
    <m/>
    <x v="0"/>
    <x v="0"/>
    <x v="4"/>
    <s v="41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-5861051.1699999999"/>
    <m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m/>
    <n v="8000"/>
    <x v="0"/>
    <m/>
    <x v="0"/>
    <x v="0"/>
    <x v="0"/>
    <s v="4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-227601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n v="31390"/>
    <n v="31390"/>
    <m/>
    <x v="0"/>
    <m/>
    <x v="0"/>
    <x v="0"/>
    <x v="0"/>
    <s v="92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m/>
    <m/>
    <n v="2417606.5499999998"/>
    <x v="0"/>
    <m/>
    <x v="1"/>
    <x v="1"/>
    <x v="0"/>
    <s v="51"/>
    <x v="1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n v="7214386"/>
    <n v="7214386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n v="1200"/>
    <n v="12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n v="70680"/>
    <n v="70680"/>
    <m/>
    <x v="0"/>
    <m/>
    <x v="0"/>
    <x v="0"/>
    <x v="2"/>
    <s v="1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m/>
    <m/>
    <n v="50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n v="4187968"/>
    <n v="4187968"/>
    <m/>
    <x v="0"/>
    <m/>
    <x v="0"/>
    <x v="0"/>
    <x v="0"/>
    <s v="5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n v="43420604"/>
    <n v="43420604"/>
    <m/>
    <x v="0"/>
    <m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m/>
    <m/>
    <n v="14000"/>
    <x v="0"/>
    <m/>
    <x v="0"/>
    <x v="0"/>
    <x v="2"/>
    <s v="30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m/>
    <m/>
    <n v="647122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n v="5000"/>
    <m/>
    <x v="0"/>
    <m/>
    <x v="1"/>
    <x v="1"/>
    <x v="0"/>
    <s v="39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n v="65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2081.6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12000"/>
    <m/>
    <x v="0"/>
    <m/>
    <x v="0"/>
    <x v="0"/>
    <x v="0"/>
    <s v="9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58.0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400000"/>
    <x v="0"/>
    <m/>
    <x v="1"/>
    <x v="1"/>
    <x v="0"/>
    <s v="20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18759.3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n v="1139.31"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20000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m/>
    <n v="115.9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n v="5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n v="3055234.26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1570.77"/>
    <m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n v="13312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357250.8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28688.36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426.97"/>
    <m/>
    <x v="0"/>
    <m/>
    <x v="0"/>
    <x v="0"/>
    <x v="0"/>
    <s v="14"/>
    <x v="0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m/>
    <x v="0"/>
    <n v="0"/>
    <x v="0"/>
    <x v="0"/>
    <x v="2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900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m/>
    <n v="2736.97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m/>
    <x v="0"/>
    <n v="230247.88"/>
    <x v="1"/>
    <x v="1"/>
    <x v="0"/>
    <s v="40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n v="-1000"/>
    <m/>
    <x v="0"/>
    <m/>
    <x v="0"/>
    <x v="0"/>
    <x v="2"/>
    <s v="4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-1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m/>
    <n v="0"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m/>
    <x v="0"/>
    <n v="0"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n v="15150.13"/>
    <m/>
    <x v="0"/>
    <m/>
    <x v="0"/>
    <x v="2"/>
    <x v="0"/>
    <s v="13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m/>
    <m/>
    <n v="71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-654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-0.62"/>
    <m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n v="-1124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m/>
    <x v="0"/>
    <n v="0"/>
    <x v="1"/>
    <x v="1"/>
    <x v="0"/>
    <s v="93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-83.38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-74.83"/>
    <m/>
    <x v="0"/>
    <m/>
    <x v="0"/>
    <x v="2"/>
    <x v="0"/>
    <s v="94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n v="213761.48"/>
    <x v="0"/>
    <m/>
    <x v="1"/>
    <x v="1"/>
    <x v="0"/>
    <s v="51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28000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492297.93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n v="-38535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-727.2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94546"/>
    <m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n v="-64688"/>
    <m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n v="618461.22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m/>
    <m/>
    <n v="21150"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157617.6100000001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n v="10000"/>
    <n v="10000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n v="19277"/>
    <n v="1927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n v="16461"/>
    <n v="16461"/>
    <m/>
    <x v="0"/>
    <m/>
    <x v="0"/>
    <x v="2"/>
    <x v="0"/>
    <s v="13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n v="144351"/>
    <n v="14435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n v="150000"/>
    <n v="15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n v="300000"/>
    <n v="3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n v="188814"/>
    <n v="18881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m/>
    <m/>
    <n v="7287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n v="286662"/>
    <n v="286662"/>
    <m/>
    <x v="0"/>
    <m/>
    <x v="0"/>
    <x v="3"/>
    <x v="0"/>
    <s v="22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n v="2000000"/>
    <n v="20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n v="150000"/>
    <n v="150000"/>
    <m/>
    <x v="0"/>
    <m/>
    <x v="0"/>
    <x v="0"/>
    <x v="2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n v="77754.600000000006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35155.599999999999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1258.08"/>
    <m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1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n v="27550.77"/>
    <m/>
    <x v="0"/>
    <m/>
    <x v="0"/>
    <x v="0"/>
    <x v="0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8833.93"/>
    <m/>
    <x v="0"/>
    <m/>
    <x v="0"/>
    <x v="0"/>
    <x v="0"/>
    <s v="3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Exercício Anterior - Custas Judiciais e extrajudiciais"/>
    <m/>
    <n v="930"/>
    <m/>
    <m/>
    <n v="0"/>
    <x v="0"/>
    <m/>
    <x v="0"/>
    <x v="0"/>
    <x v="0"/>
    <s v="4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7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n v="-20000"/>
    <m/>
    <x v="0"/>
    <m/>
    <x v="0"/>
    <x v="0"/>
    <x v="0"/>
    <s v="14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n v="44403.199999999997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500.7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n v="-9311.44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92768.3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n v="29896.3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241093.2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17815000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64974.2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294.47"/>
    <m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n v="0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n v="500000"/>
    <m/>
    <x v="0"/>
    <m/>
    <x v="1"/>
    <x v="1"/>
    <x v="9"/>
    <s v="42"/>
    <x v="1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-87.4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Fundo Penitenciário do Estado de Santa Catarina-FUPESC - Exerci´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-17329.580000000002"/>
    <m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2608920"/>
    <x v="1"/>
    <x v="1"/>
    <x v="0"/>
    <s v="52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n v="998239.36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n v="-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971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m/>
    <x v="0"/>
    <n v="0"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200000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n v="2500000"/>
    <n v="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n v="7000000"/>
    <n v="7000000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n v="5382"/>
    <n v="5382"/>
    <m/>
    <x v="0"/>
    <m/>
    <x v="0"/>
    <x v="0"/>
    <x v="0"/>
    <s v="4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2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n v="1342146"/>
    <n v="1342146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n v="3851678"/>
    <n v="3851678"/>
    <m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n v="50245"/>
    <n v="50245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m/>
    <m/>
    <n v="6200"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n v="279010"/>
    <n v="27901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n v="278000"/>
    <n v="278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m/>
    <m/>
    <n v="2000000"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m/>
    <m/>
    <n v="500000"/>
    <x v="0"/>
    <m/>
    <x v="0"/>
    <x v="0"/>
    <x v="2"/>
    <s v="1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n v="20000"/>
    <n v="20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m/>
    <m/>
    <n v="10000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n v="1000000"/>
    <n v="10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n v="107889576"/>
    <n v="10788957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388000"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n v="1131.48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n v="-3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n v="138600"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00000"/>
    <m/>
    <x v="0"/>
    <m/>
    <x v="0"/>
    <x v="0"/>
    <x v="0"/>
    <s v="2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n v="34000"/>
    <m/>
    <x v="0"/>
    <m/>
    <x v="0"/>
    <x v="0"/>
    <x v="0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m/>
    <n v="2649468.4700000002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366000"/>
    <m/>
    <x v="0"/>
    <m/>
    <x v="1"/>
    <x v="1"/>
    <x v="0"/>
    <s v="51"/>
    <x v="1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m/>
    <n v="66789.08"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30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n v="-239525.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n v="-30562.19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-369.25"/>
    <m/>
    <x v="0"/>
    <m/>
    <x v="0"/>
    <x v="2"/>
    <x v="0"/>
    <s v="92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-446118.72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50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n v="5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n v="-150000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n v="-685964.21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113247.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58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50785.78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0354.34000000003"/>
    <m/>
    <x v="0"/>
    <m/>
    <x v="0"/>
    <x v="0"/>
    <x v="0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n v="-60000"/>
    <m/>
    <x v="0"/>
    <m/>
    <x v="0"/>
    <x v="0"/>
    <x v="0"/>
    <s v="39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n v="0"/>
    <x v="0"/>
    <m/>
    <x v="0"/>
    <x v="0"/>
    <x v="0"/>
    <s v="46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1788759.42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n v="50000"/>
    <n v="50000"/>
    <m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n v="800000"/>
    <n v="80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m/>
    <m/>
    <n v="3500000"/>
    <x v="0"/>
    <m/>
    <x v="1"/>
    <x v="5"/>
    <x v="0"/>
    <s v="61"/>
    <x v="4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n v="54318"/>
    <n v="54318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m/>
    <n v="1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n v="610346"/>
    <n v="610346"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n v="190000"/>
    <n v="190000"/>
    <m/>
    <x v="0"/>
    <m/>
    <x v="0"/>
    <x v="0"/>
    <x v="0"/>
    <s v="37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m/>
    <m/>
    <n v="2000000"/>
    <x v="0"/>
    <m/>
    <x v="1"/>
    <x v="1"/>
    <x v="0"/>
    <s v="52"/>
    <x v="1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n v="2500000"/>
    <n v="25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m/>
    <m/>
    <n v="16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280000"/>
    <m/>
    <x v="0"/>
    <m/>
    <x v="0"/>
    <x v="0"/>
    <x v="0"/>
    <s v="08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n v="0"/>
    <x v="0"/>
    <m/>
    <x v="1"/>
    <x v="1"/>
    <x v="0"/>
    <s v="51"/>
    <x v="1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n v="800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n v="200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m/>
    <x v="0"/>
    <m/>
    <x v="0"/>
    <x v="0"/>
    <x v="2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-200000"/>
    <m/>
    <x v="0"/>
    <m/>
    <x v="0"/>
    <x v="0"/>
    <x v="0"/>
    <s v="4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n v="4.7"/>
    <x v="0"/>
    <m/>
    <x v="0"/>
    <x v="2"/>
    <x v="0"/>
    <s v="92"/>
    <x v="2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3037.07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Executivo -Demais Receitas  de  Fontes Detalhadas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-373000"/>
    <m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939278.09"/>
    <m/>
    <x v="0"/>
    <m/>
    <x v="0"/>
    <x v="0"/>
    <x v="0"/>
    <s v="9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n v="-10000000"/>
    <m/>
    <x v="0"/>
    <m/>
    <x v="0"/>
    <x v="0"/>
    <x v="0"/>
    <s v="91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SUS - Demais Receitas - Exercícios Anteriores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57972.3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2302436.87"/>
    <m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n v="6018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n v="65225.5"/>
    <m/>
    <x v="0"/>
    <m/>
    <x v="0"/>
    <x v="0"/>
    <x v="0"/>
    <s v="9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n v="-9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n v="17439.689999999999"/>
    <m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n v="-12800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n v="157605.1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-146759.04000000001"/>
    <m/>
    <x v="0"/>
    <m/>
    <x v="0"/>
    <x v="0"/>
    <x v="0"/>
    <s v="14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m/>
    <n v="1200000"/>
    <x v="0"/>
    <m/>
    <x v="1"/>
    <x v="1"/>
    <x v="0"/>
    <s v="5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m/>
    <n v="5490"/>
    <x v="0"/>
    <m/>
    <x v="0"/>
    <x v="0"/>
    <x v="0"/>
    <s v="30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n v="-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1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m/>
    <m/>
    <n v="17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m/>
    <m/>
    <n v="6000"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m/>
    <m/>
    <n v="10000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m/>
    <m/>
    <n v="200000"/>
    <x v="0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n v="38036"/>
    <n v="38036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m/>
    <m/>
    <n v="12000000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m/>
    <n v="15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m/>
    <m/>
    <n v="4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n v="4700000"/>
    <n v="47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m/>
    <m/>
    <n v="1920210"/>
    <x v="0"/>
    <m/>
    <x v="0"/>
    <x v="3"/>
    <x v="0"/>
    <s v="21"/>
    <x v="3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552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298630.48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17003.57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n v="-500"/>
    <m/>
    <x v="0"/>
    <m/>
    <x v="0"/>
    <x v="2"/>
    <x v="0"/>
    <s v="1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5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m/>
    <n v="44.57"/>
    <x v="0"/>
    <m/>
    <x v="0"/>
    <x v="0"/>
    <x v="0"/>
    <s v="9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191.7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-1497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m/>
    <n v="59.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n v="97647.9"/>
    <m/>
    <x v="0"/>
    <m/>
    <x v="0"/>
    <x v="0"/>
    <x v="0"/>
    <s v="92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-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m/>
    <n v="3464.2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n v="15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m/>
    <x v="0"/>
    <m/>
    <x v="0"/>
    <x v="0"/>
    <x v="0"/>
    <s v="34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628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78388495.790000007"/>
    <m/>
    <x v="0"/>
    <m/>
    <x v="0"/>
    <x v="0"/>
    <x v="0"/>
    <s v="34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n v="-600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n v="-15000"/>
    <m/>
    <x v="0"/>
    <m/>
    <x v="0"/>
    <x v="0"/>
    <x v="0"/>
    <s v="3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-3677.6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1400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40000"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n v="2000"/>
    <x v="0"/>
    <m/>
    <x v="0"/>
    <x v="2"/>
    <x v="0"/>
    <s v="94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n v="-12411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862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n v="-43422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684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1711826.1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5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n v="-2000000"/>
    <m/>
    <x v="0"/>
    <m/>
    <x v="0"/>
    <x v="0"/>
    <x v="0"/>
    <s v="3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m/>
    <m/>
    <n v="8180"/>
    <x v="0"/>
    <m/>
    <x v="0"/>
    <x v="0"/>
    <x v="2"/>
    <s v="47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n v="500000"/>
    <n v="50000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m/>
    <m/>
    <n v="100000"/>
    <x v="0"/>
    <m/>
    <x v="0"/>
    <x v="0"/>
    <x v="0"/>
    <s v="36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m/>
    <m/>
    <n v="10000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n v="179625502"/>
    <n v="179625502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n v="15000"/>
    <m/>
    <x v="0"/>
    <m/>
    <x v="1"/>
    <x v="1"/>
    <x v="0"/>
    <s v="92"/>
    <x v="1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n v="1806517.65"/>
    <m/>
    <x v="0"/>
    <m/>
    <x v="0"/>
    <x v="2"/>
    <x v="0"/>
    <s v="91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1535031.3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n v="222333.4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m/>
    <n v="40595.49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6412167.6900000004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m/>
    <n v="591.38"/>
    <x v="0"/>
    <m/>
    <x v="0"/>
    <x v="0"/>
    <x v="0"/>
    <s v="3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m/>
    <n v="96094.720000000001"/>
    <x v="0"/>
    <m/>
    <x v="0"/>
    <x v="0"/>
    <x v="0"/>
    <s v="93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n v="1026.46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Contrato Dív.Pública - BID 2900 RODOVIAS VI- Operações crédito externa - Ex.Anterior"/>
    <m/>
    <n v="130"/>
    <m/>
    <m/>
    <n v="0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-3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n v="17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68472.56"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Segurança Públic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3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-24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m/>
    <x v="0"/>
    <n v="0"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9245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5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n v="-368.16"/>
    <m/>
    <x v="0"/>
    <m/>
    <x v="0"/>
    <x v="2"/>
    <x v="0"/>
    <s v="1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n v="15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n v="-13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n v="15000"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800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n v="-6027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n v="-547786"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n v="-366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-2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n v="1996"/>
    <m/>
    <x v="0"/>
    <m/>
    <x v="0"/>
    <x v="0"/>
    <x v="0"/>
    <s v="9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47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n v="17000"/>
    <n v="17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n v="100000"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m/>
    <m/>
    <n v="506433.19"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n v="199805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n v="50000"/>
    <n v="50000"/>
    <m/>
    <x v="0"/>
    <m/>
    <x v="0"/>
    <x v="2"/>
    <x v="0"/>
    <s v="92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n v="2000"/>
    <n v="2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n v="20000"/>
    <n v="2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n v="4841.93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n v="900000"/>
    <n v="9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n v="0"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n v="6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n v="400000"/>
    <n v="4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n v="3044088.76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n v="8989498.0600000005"/>
    <x v="0"/>
    <m/>
    <x v="0"/>
    <x v="0"/>
    <x v="0"/>
    <s v="40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n v="33996"/>
    <n v="33996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n v="50000"/>
    <n v="50000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n v="104268"/>
    <n v="104268"/>
    <m/>
    <x v="0"/>
    <m/>
    <x v="0"/>
    <x v="0"/>
    <x v="0"/>
    <s v="3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n v="280240"/>
    <n v="280240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n v="72051"/>
    <n v="72051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n v="23566720"/>
    <n v="2356672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n v="102000"/>
    <n v="102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n v="661396"/>
    <n v="661396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n v="25000"/>
    <n v="25000"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n v="3000000"/>
    <n v="3000000"/>
    <m/>
    <x v="0"/>
    <m/>
    <x v="1"/>
    <x v="1"/>
    <x v="0"/>
    <s v="20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n v="28410"/>
    <n v="28410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n v="72259"/>
    <n v="72259"/>
    <m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n v="19037010.09"/>
    <x v="0"/>
    <m/>
    <x v="0"/>
    <x v="0"/>
    <x v="1"/>
    <s v="41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n v="100000"/>
    <n v="100000"/>
    <m/>
    <x v="0"/>
    <m/>
    <x v="0"/>
    <x v="0"/>
    <x v="0"/>
    <s v="48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n v="78175"/>
    <n v="78175"/>
    <m/>
    <x v="0"/>
    <m/>
    <x v="1"/>
    <x v="1"/>
    <x v="0"/>
    <s v="5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n v="1182930.8"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n v="251000"/>
    <n v="251000"/>
    <m/>
    <x v="0"/>
    <m/>
    <x v="0"/>
    <x v="0"/>
    <x v="0"/>
    <s v="36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m/>
    <n v="320900.2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n v="1151482"/>
    <n v="1151482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n v="575741"/>
    <n v="575741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n v="60000"/>
    <n v="6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n v="20000"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n v="100000"/>
    <n v="100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n v="18018"/>
    <n v="18018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n v="12000"/>
    <n v="12000"/>
    <m/>
    <x v="0"/>
    <m/>
    <x v="0"/>
    <x v="0"/>
    <x v="0"/>
    <s v="08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m/>
    <m/>
    <n v="17406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n v="111091"/>
    <n v="11109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n v="8992344"/>
    <n v="8992344"/>
    <m/>
    <x v="0"/>
    <m/>
    <x v="0"/>
    <x v="3"/>
    <x v="0"/>
    <s v="21"/>
    <x v="3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n v="150000"/>
    <n v="15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m/>
    <m/>
    <n v="6719442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n v="204465"/>
    <n v="204465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m/>
    <m/>
    <n v="3540869"/>
    <x v="0"/>
    <m/>
    <x v="1"/>
    <x v="4"/>
    <x v="0"/>
    <s v="71"/>
    <x v="3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n v="473935.62"/>
    <x v="0"/>
    <m/>
    <x v="0"/>
    <x v="2"/>
    <x v="0"/>
    <s v="9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n v="4278.32"/>
    <x v="0"/>
    <m/>
    <x v="0"/>
    <x v="2"/>
    <x v="0"/>
    <s v="16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m/>
    <n v="4671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n v="800000"/>
    <n v="800000"/>
    <m/>
    <x v="0"/>
    <m/>
    <x v="0"/>
    <x v="0"/>
    <x v="0"/>
    <s v="3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208840"/>
    <m/>
    <x v="0"/>
    <m/>
    <x v="0"/>
    <x v="0"/>
    <x v="0"/>
    <s v="36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m/>
    <n v="4165000"/>
    <x v="0"/>
    <m/>
    <x v="0"/>
    <x v="2"/>
    <x v="0"/>
    <s v="9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m/>
    <n v="32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n v="279000"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n v="900000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43744.480000000003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567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m/>
    <m/>
    <n v="500000"/>
    <x v="0"/>
    <m/>
    <x v="0"/>
    <x v="0"/>
    <x v="0"/>
    <s v="08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n v="2649468.4700000002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n v="0"/>
    <x v="0"/>
    <m/>
    <x v="0"/>
    <x v="0"/>
    <x v="4"/>
    <s v="41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n v="180985.72"/>
    <m/>
    <x v="0"/>
    <m/>
    <x v="0"/>
    <x v="2"/>
    <x v="0"/>
    <s v="9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m/>
    <x v="0"/>
    <n v="0"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n v="82303.600000000006"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m/>
    <x v="0"/>
    <n v="0"/>
    <x v="0"/>
    <x v="2"/>
    <x v="2"/>
    <s v="13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n v="120000"/>
    <m/>
    <x v="0"/>
    <m/>
    <x v="0"/>
    <x v="0"/>
    <x v="0"/>
    <s v="14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m/>
    <m/>
    <n v="25132000"/>
    <x v="0"/>
    <m/>
    <x v="0"/>
    <x v="0"/>
    <x v="4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1503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m/>
    <m/>
    <n v="23567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n v="294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n v="2282558.61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n v="17137891.059999999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n v="105073312.29000001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n v="85600"/>
    <x v="0"/>
    <m/>
    <x v="0"/>
    <x v="2"/>
    <x v="0"/>
    <s v="91"/>
    <x v="2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m/>
    <n v="27537.34"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n v="0.73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n v="1700"/>
    <m/>
    <x v="0"/>
    <m/>
    <x v="0"/>
    <x v="2"/>
    <x v="0"/>
    <s v="94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74974.2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-12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m/>
    <n v="73893.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n v="15138534.73"/>
    <x v="0"/>
    <m/>
    <x v="0"/>
    <x v="0"/>
    <x v="0"/>
    <s v="4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63.599999999999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2838"/>
    <x v="0"/>
    <m/>
    <x v="0"/>
    <x v="0"/>
    <x v="2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30623.06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m/>
    <m/>
    <n v="49045.5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n v="13847031.5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n v="1008333.11"/>
    <x v="0"/>
    <m/>
    <x v="0"/>
    <x v="2"/>
    <x v="0"/>
    <s v="16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n v="888314.16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-2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n v="128509.01"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m/>
    <n v="1521.97"/>
    <x v="0"/>
    <m/>
    <x v="0"/>
    <x v="0"/>
    <x v="0"/>
    <s v="37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323539.15999999997"/>
    <m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n v="624222.59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n v="50000"/>
    <m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m/>
    <x v="0"/>
    <n v="858"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m/>
    <n v="0"/>
    <x v="0"/>
    <m/>
    <x v="1"/>
    <x v="1"/>
    <x v="2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m/>
    <n v="6875.79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m/>
    <n v="323550"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2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n v="20000"/>
    <m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n v="608220.56999999995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m/>
    <m/>
    <n v="24989.35"/>
    <x v="0"/>
    <m/>
    <x v="0"/>
    <x v="0"/>
    <x v="0"/>
    <s v="3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n v="0"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2440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m/>
    <m/>
    <n v="466738.83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m/>
    <m/>
    <n v="134535.6"/>
    <x v="0"/>
    <m/>
    <x v="0"/>
    <x v="0"/>
    <x v="4"/>
    <s v="41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-3341.2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274421.98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m/>
    <m/>
    <n v="11250"/>
    <x v="0"/>
    <m/>
    <x v="0"/>
    <x v="0"/>
    <x v="0"/>
    <s v="14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n v="5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m/>
    <x v="0"/>
    <n v="30000"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60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m/>
    <m/>
    <n v="67920.84"/>
    <x v="0"/>
    <m/>
    <x v="0"/>
    <x v="0"/>
    <x v="0"/>
    <s v="9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n v="-76179"/>
    <m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350.27"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6691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338716.84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190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10751.9"/>
    <m/>
    <x v="0"/>
    <m/>
    <x v="0"/>
    <x v="0"/>
    <x v="0"/>
    <s v="3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-4422.7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n v="3886145.1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n v="0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-269891.52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n v="998004.52"/>
    <x v="0"/>
    <m/>
    <x v="0"/>
    <x v="0"/>
    <x v="3"/>
    <s v="41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m/>
    <m/>
    <n v="1575211.92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m/>
    <m/>
    <n v="57153.22"/>
    <x v="0"/>
    <m/>
    <x v="0"/>
    <x v="0"/>
    <x v="0"/>
    <s v="93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102256.98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n v="707841.32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2158032.37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n v="2460933.2000000002"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n v="15857.06"/>
    <x v="0"/>
    <m/>
    <x v="1"/>
    <x v="1"/>
    <x v="0"/>
    <s v="51"/>
    <x v="1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n v="308077"/>
    <n v="308077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m/>
    <n v="16732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n v="30745"/>
    <n v="30745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n v="9202.8799999999992"/>
    <x v="0"/>
    <m/>
    <x v="0"/>
    <x v="2"/>
    <x v="0"/>
    <s v="16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n v="4250248"/>
    <n v="4250248"/>
    <m/>
    <x v="0"/>
    <m/>
    <x v="0"/>
    <x v="0"/>
    <x v="0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n v="390000"/>
    <n v="390000"/>
    <m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n v="10000"/>
    <n v="10000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n v="15150"/>
    <n v="1515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n v="29926"/>
    <n v="29926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n v="811462"/>
    <n v="811462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n v="12000"/>
    <n v="12000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n v="68382"/>
    <n v="68382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n v="30604"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n v="64496"/>
    <n v="64496"/>
    <m/>
    <x v="0"/>
    <m/>
    <x v="0"/>
    <x v="0"/>
    <x v="2"/>
    <s v="13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n v="63102"/>
    <n v="63102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n v="1747260"/>
    <n v="174726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n v="152716"/>
    <n v="152716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n v="247000"/>
    <n v="247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n v="30000"/>
    <n v="30000"/>
    <m/>
    <x v="0"/>
    <m/>
    <x v="0"/>
    <x v="2"/>
    <x v="2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n v="207345.91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n v="1000000"/>
    <n v="1000000"/>
    <m/>
    <x v="0"/>
    <m/>
    <x v="0"/>
    <x v="0"/>
    <x v="0"/>
    <s v="48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n v="100000"/>
    <n v="100000"/>
    <m/>
    <x v="0"/>
    <m/>
    <x v="1"/>
    <x v="1"/>
    <x v="2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n v="242109"/>
    <n v="242109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n v="18834.02"/>
    <x v="0"/>
    <m/>
    <x v="0"/>
    <x v="2"/>
    <x v="0"/>
    <s v="94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n v="105000000"/>
    <n v="105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n v="31710"/>
    <n v="31710"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n v="700000"/>
    <n v="7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n v="178346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m/>
    <n v="612435.28"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n v="12000"/>
    <n v="12000"/>
    <m/>
    <x v="0"/>
    <m/>
    <x v="0"/>
    <x v="0"/>
    <x v="0"/>
    <s v="3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n v="300000"/>
    <n v="300000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m/>
    <m/>
    <n v="5000"/>
    <x v="0"/>
    <m/>
    <x v="0"/>
    <x v="0"/>
    <x v="0"/>
    <s v="3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n v="130052"/>
    <n v="130052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n v="358567947"/>
    <n v="358567947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n v="9000000"/>
    <n v="9000000"/>
    <m/>
    <x v="0"/>
    <m/>
    <x v="0"/>
    <x v="0"/>
    <x v="0"/>
    <s v="34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n v="600000"/>
    <n v="60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n v="50000"/>
    <n v="50000"/>
    <m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n v="100000"/>
    <n v="100000"/>
    <m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m/>
    <m/>
    <n v="70000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n v="120000"/>
    <n v="12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n v="502293"/>
    <n v="50229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n v="43347"/>
    <n v="43347"/>
    <m/>
    <x v="0"/>
    <m/>
    <x v="0"/>
    <x v="2"/>
    <x v="0"/>
    <s v="16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n v="894201"/>
    <n v="894201"/>
    <m/>
    <x v="0"/>
    <m/>
    <x v="0"/>
    <x v="2"/>
    <x v="0"/>
    <s v="05"/>
    <x v="2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m/>
    <m/>
    <n v="1727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n v="50000"/>
    <n v="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n v="2711.51"/>
    <m/>
    <x v="0"/>
    <m/>
    <x v="0"/>
    <x v="2"/>
    <x v="0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m/>
    <n v="4750"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9519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n v="-50016.75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m/>
    <n v="67269.039999999994"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65000"/>
    <m/>
    <x v="0"/>
    <m/>
    <x v="0"/>
    <x v="0"/>
    <x v="0"/>
    <s v="14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m/>
    <n v="62187.58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n v="29043134.300000001"/>
    <x v="0"/>
    <m/>
    <x v="1"/>
    <x v="1"/>
    <x v="0"/>
    <s v="51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n v="3.55"/>
    <m/>
    <x v="0"/>
    <m/>
    <x v="0"/>
    <x v="0"/>
    <x v="0"/>
    <s v="92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m/>
    <n v="3.55"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m/>
    <m/>
    <n v="121333.35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3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n v="397006.22"/>
    <m/>
    <x v="0"/>
    <m/>
    <x v="0"/>
    <x v="0"/>
    <x v="0"/>
    <s v="18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m/>
    <n v="362931.75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n v="-9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n v="1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m/>
    <n v="200000.01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7400"/>
    <m/>
    <x v="0"/>
    <m/>
    <x v="0"/>
    <x v="0"/>
    <x v="0"/>
    <s v="36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n v="54434.55999999999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n v="307175.43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n v="236149.4"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1000000"/>
    <m/>
    <x v="0"/>
    <m/>
    <x v="0"/>
    <x v="0"/>
    <x v="0"/>
    <s v="40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n v="42033.26"/>
    <x v="0"/>
    <m/>
    <x v="0"/>
    <x v="2"/>
    <x v="0"/>
    <s v="1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n v="190929.68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144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n v="-40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-609.64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m/>
    <m/>
    <n v="22055.19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n v="857196.93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-2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n v="-1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215.3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n v="20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n v="0"/>
    <x v="0"/>
    <m/>
    <x v="0"/>
    <x v="2"/>
    <x v="0"/>
    <s v="0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732000"/>
    <m/>
    <x v="0"/>
    <m/>
    <x v="0"/>
    <x v="2"/>
    <x v="0"/>
    <s v="92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n v="25292.86"/>
    <m/>
    <x v="0"/>
    <m/>
    <x v="1"/>
    <x v="1"/>
    <x v="0"/>
    <s v="39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23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m/>
    <m/>
    <n v="1471.55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m/>
    <n v="2923758.99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n v="333450.99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161945.28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m/>
    <x v="0"/>
    <n v="0"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Receitas - Fundo Estadual de Defesa Civil"/>
    <m/>
    <n v="85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m/>
    <n v="2503.1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30000"/>
    <m/>
    <x v="0"/>
    <m/>
    <x v="0"/>
    <x v="0"/>
    <x v="0"/>
    <s v="3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n v="-14575.81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m/>
    <n v="20000000"/>
    <x v="0"/>
    <m/>
    <x v="1"/>
    <x v="1"/>
    <x v="1"/>
    <s v="4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2628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137101.76999999999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52058"/>
    <m/>
    <x v="0"/>
    <m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1906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n v="5056.6000000000004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000000"/>
    <m/>
    <x v="0"/>
    <m/>
    <x v="1"/>
    <x v="1"/>
    <x v="1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m/>
    <m/>
    <n v="11660.45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0"/>
    <x v="0"/>
    <m/>
    <x v="0"/>
    <x v="0"/>
    <x v="0"/>
    <s v="31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m/>
    <n v="20163945.760000002"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255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n v="72855659.859999999"/>
    <m/>
    <x v="0"/>
    <m/>
    <x v="0"/>
    <x v="2"/>
    <x v="0"/>
    <s v="0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n v="-3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m/>
    <n v="7296"/>
    <x v="0"/>
    <m/>
    <x v="1"/>
    <x v="1"/>
    <x v="0"/>
    <s v="40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341296"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2704136.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171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Taxa de Prestação de Serviços Ambientais -Outras Taxas Vinculadas - Recursos de Outras Fon"/>
    <m/>
    <n v="900"/>
    <m/>
    <m/>
    <n v="0"/>
    <x v="0"/>
    <m/>
    <x v="0"/>
    <x v="0"/>
    <x v="0"/>
    <s v="4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-393006"/>
    <m/>
    <x v="0"/>
    <m/>
    <x v="0"/>
    <x v="0"/>
    <x v="0"/>
    <s v="3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n v="65803.63"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n v="51338"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m/>
    <n v="2090"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m/>
    <n v="100000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m/>
    <n v="77774.91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-4449.22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m/>
    <x v="0"/>
    <n v="44667.7"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n v="5864382.509999999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n v="2893063.48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n v="4461652.28"/>
    <x v="0"/>
    <m/>
    <x v="0"/>
    <x v="2"/>
    <x v="0"/>
    <s v="92"/>
    <x v="2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n v="25767"/>
    <x v="0"/>
    <m/>
    <x v="0"/>
    <x v="0"/>
    <x v="0"/>
    <s v="5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n v="-712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445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n v="60000"/>
    <m/>
    <x v="0"/>
    <m/>
    <x v="0"/>
    <x v="0"/>
    <x v="0"/>
    <s v="15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m/>
    <n v="400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18440.73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764699.43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m/>
    <n v="351503.88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n v="622589.13"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m/>
    <n v="7500"/>
    <x v="0"/>
    <m/>
    <x v="0"/>
    <x v="0"/>
    <x v="0"/>
    <s v="33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m/>
    <n v="847984.73"/>
    <x v="0"/>
    <m/>
    <x v="1"/>
    <x v="1"/>
    <x v="0"/>
    <s v="40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000000"/>
    <m/>
    <x v="0"/>
    <m/>
    <x v="0"/>
    <x v="0"/>
    <x v="0"/>
    <s v="30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n v="1056"/>
    <m/>
    <x v="0"/>
    <m/>
    <x v="0"/>
    <x v="0"/>
    <x v="0"/>
    <s v="46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-12000000"/>
    <m/>
    <x v="0"/>
    <m/>
    <x v="0"/>
    <x v="0"/>
    <x v="0"/>
    <s v="4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210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2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n v="723598.56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n v="25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n v="225000"/>
    <n v="22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n v="1000"/>
    <n v="1000"/>
    <m/>
    <x v="0"/>
    <m/>
    <x v="0"/>
    <x v="0"/>
    <x v="0"/>
    <s v="47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n v="895100.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n v="600000"/>
    <n v="600000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m/>
    <n v="121479.59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m/>
    <m/>
    <n v="2132"/>
    <x v="0"/>
    <m/>
    <x v="0"/>
    <x v="2"/>
    <x v="0"/>
    <s v="16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n v="650000"/>
    <n v="65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n v="4000000"/>
    <n v="4000000"/>
    <m/>
    <x v="0"/>
    <m/>
    <x v="0"/>
    <x v="0"/>
    <x v="0"/>
    <s v="3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n v="1512000"/>
    <n v="1512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n v="1900000"/>
    <n v="19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n v="244603"/>
    <n v="244603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n v="50010"/>
    <n v="5001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n v="469225"/>
    <n v="469225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n v="23561.45"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n v="49382"/>
    <n v="49382"/>
    <m/>
    <x v="0"/>
    <m/>
    <x v="0"/>
    <x v="0"/>
    <x v="2"/>
    <s v="1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n v="195899"/>
    <n v="195899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n v="97949"/>
    <n v="97949"/>
    <m/>
    <x v="0"/>
    <m/>
    <x v="0"/>
    <x v="0"/>
    <x v="0"/>
    <s v="3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n v="16170757.800000001"/>
    <x v="0"/>
    <m/>
    <x v="0"/>
    <x v="2"/>
    <x v="0"/>
    <s v="9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n v="7000"/>
    <n v="7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n v="988586"/>
    <n v="988586"/>
    <m/>
    <x v="0"/>
    <m/>
    <x v="0"/>
    <x v="0"/>
    <x v="0"/>
    <s v="4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n v="2095012"/>
    <n v="2095012"/>
    <m/>
    <x v="0"/>
    <m/>
    <x v="0"/>
    <x v="2"/>
    <x v="0"/>
    <s v="11"/>
    <x v="2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n v="8219732"/>
    <n v="8219732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n v="127491"/>
    <n v="127491"/>
    <m/>
    <x v="0"/>
    <m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n v="20370"/>
    <n v="2037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n v="153768"/>
    <n v="153768"/>
    <m/>
    <x v="0"/>
    <m/>
    <x v="0"/>
    <x v="0"/>
    <x v="0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n v="500000"/>
    <n v="500000"/>
    <m/>
    <x v="0"/>
    <m/>
    <x v="0"/>
    <x v="0"/>
    <x v="4"/>
    <s v="41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n v="865"/>
    <n v="865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n v="200000"/>
    <n v="2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m/>
    <m/>
    <n v="30000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n v="9537525"/>
    <n v="9537525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m/>
    <m/>
    <n v="601144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n v="14000"/>
    <n v="14000"/>
    <m/>
    <x v="0"/>
    <m/>
    <x v="0"/>
    <x v="0"/>
    <x v="2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n v="85483"/>
    <n v="85483"/>
    <m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n v="140000"/>
    <n v="14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n v="800000"/>
    <n v="8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n v="4700000"/>
    <n v="47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m/>
    <m/>
    <n v="8000000"/>
    <x v="0"/>
    <m/>
    <x v="1"/>
    <x v="1"/>
    <x v="1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m/>
    <n v="16854.05"/>
    <x v="0"/>
    <m/>
    <x v="0"/>
    <x v="0"/>
    <x v="0"/>
    <s v="30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n v="560597.82999999996"/>
    <x v="0"/>
    <m/>
    <x v="0"/>
    <x v="2"/>
    <x v="0"/>
    <s v="92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n v="150000"/>
    <n v="150000"/>
    <m/>
    <x v="0"/>
    <m/>
    <x v="1"/>
    <x v="1"/>
    <x v="3"/>
    <s v="4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n v="10000000"/>
    <n v="10000000"/>
    <m/>
    <x v="0"/>
    <m/>
    <x v="0"/>
    <x v="0"/>
    <x v="3"/>
    <s v="41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n v="30000"/>
    <n v="30000"/>
    <m/>
    <x v="0"/>
    <m/>
    <x v="0"/>
    <x v="0"/>
    <x v="0"/>
    <s v="33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m/>
    <m/>
    <n v="282913.09000000003"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n v="42500"/>
    <n v="42500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476425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Receitas -  Fundo de Melhoria da Policia Civil"/>
    <m/>
    <n v="706"/>
    <m/>
    <m/>
    <n v="0"/>
    <x v="0"/>
    <m/>
    <x v="0"/>
    <x v="0"/>
    <x v="2"/>
    <s v="47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n v="2800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m/>
    <n v="6786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2467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n v="246649.99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n v="-25000"/>
    <m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238432.6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38725.269999999997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4633.67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m/>
    <n v="18715.5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m/>
    <n v="189562.18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-2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273924.03999999998"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n v="133812.24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m/>
    <x v="0"/>
    <n v="0"/>
    <x v="0"/>
    <x v="0"/>
    <x v="2"/>
    <s v="1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m/>
    <n v="0"/>
    <x v="0"/>
    <m/>
    <x v="0"/>
    <x v="0"/>
    <x v="0"/>
    <s v="91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n v="-45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n v="143936.98000000001"/>
    <x v="0"/>
    <m/>
    <x v="0"/>
    <x v="0"/>
    <x v="0"/>
    <s v="9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186807.21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274503.09999999998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Atos da Saúde Pública"/>
    <m/>
    <n v="41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n v="1282382.1399999999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8612090.6400000006"/>
    <m/>
    <x v="0"/>
    <m/>
    <x v="1"/>
    <x v="1"/>
    <x v="1"/>
    <s v="42"/>
    <x v="1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onibilidade Bancária - Executivo - Demais  Receitas Fontes Detalhadas"/>
    <m/>
    <n v="43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02000000"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m/>
    <x v="0"/>
    <n v="0"/>
    <x v="0"/>
    <x v="0"/>
    <x v="0"/>
    <s v="4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7000"/>
    <m/>
    <x v="0"/>
    <m/>
    <x v="0"/>
    <x v="2"/>
    <x v="0"/>
    <s v="12"/>
    <x v="2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93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n v="49912.9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2100.69"/>
    <m/>
    <x v="0"/>
    <m/>
    <x v="0"/>
    <x v="2"/>
    <x v="0"/>
    <s v="1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m/>
    <m/>
    <n v="1182189.71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Receitas - Fundo Estadual de Defesa Civil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-210314.64"/>
    <m/>
    <x v="0"/>
    <m/>
    <x v="0"/>
    <x v="0"/>
    <x v="0"/>
    <s v="2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154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n v="-40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n v="33242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352507.28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00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n v="2354.04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n v="15001143.210000001"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n v="6000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n v="-1000"/>
    <m/>
    <x v="0"/>
    <m/>
    <x v="0"/>
    <x v="2"/>
    <x v="0"/>
    <s v="0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43746.26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-16000"/>
    <m/>
    <x v="0"/>
    <m/>
    <x v="0"/>
    <x v="2"/>
    <x v="0"/>
    <s v="9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n v="-32363.68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-70.58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m/>
    <x v="0"/>
    <n v="77376.960000000006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n v="894746"/>
    <x v="0"/>
    <m/>
    <x v="1"/>
    <x v="1"/>
    <x v="3"/>
    <s v="4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n v="176000"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n v="-89706.1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n v="0"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n v="-29577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-3395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m/>
    <n v="339531.84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-1350000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n v="25046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n v="50000"/>
    <x v="0"/>
    <m/>
    <x v="1"/>
    <x v="1"/>
    <x v="0"/>
    <s v="51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m/>
    <x v="0"/>
    <n v="2843.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m/>
    <m/>
    <n v="5714313"/>
    <x v="0"/>
    <m/>
    <x v="1"/>
    <x v="4"/>
    <x v="0"/>
    <s v="71"/>
    <x v="3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m/>
    <n v="3278673.51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n v="32410"/>
    <n v="32410"/>
    <m/>
    <x v="0"/>
    <m/>
    <x v="0"/>
    <x v="2"/>
    <x v="0"/>
    <s v="94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n v="9000000"/>
    <n v="9000000"/>
    <m/>
    <x v="0"/>
    <m/>
    <x v="0"/>
    <x v="2"/>
    <x v="0"/>
    <s v="1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m/>
    <m/>
    <n v="2000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n v="300000"/>
    <n v="300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m/>
    <m/>
    <n v="30000"/>
    <x v="0"/>
    <m/>
    <x v="0"/>
    <x v="0"/>
    <x v="0"/>
    <s v="08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n v="13500000"/>
    <n v="13500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m/>
    <m/>
    <n v="15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n v="1375716"/>
    <n v="1375716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m/>
    <n v="0"/>
    <x v="0"/>
    <m/>
    <x v="0"/>
    <x v="0"/>
    <x v="2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2141616.65"/>
    <x v="0"/>
    <m/>
    <x v="0"/>
    <x v="0"/>
    <x v="0"/>
    <s v="40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n v="3344170"/>
    <n v="334417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n v="59766"/>
    <n v="59766"/>
    <m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n v="4144960"/>
    <n v="4144960"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n v="89759"/>
    <n v="89759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n v="103007"/>
    <n v="103007"/>
    <m/>
    <x v="0"/>
    <m/>
    <x v="1"/>
    <x v="1"/>
    <x v="0"/>
    <s v="52"/>
    <x v="1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n v="2763683"/>
    <n v="276368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n v="233971"/>
    <n v="23397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n v="1403826"/>
    <n v="1403826"/>
    <m/>
    <x v="0"/>
    <m/>
    <x v="0"/>
    <x v="0"/>
    <x v="0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n v="5400000"/>
    <x v="0"/>
    <m/>
    <x v="0"/>
    <x v="0"/>
    <x v="1"/>
    <s v="41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n v="1594280"/>
    <n v="1594280"/>
    <m/>
    <x v="0"/>
    <m/>
    <x v="0"/>
    <x v="0"/>
    <x v="0"/>
    <s v="9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n v="400000"/>
    <n v="400000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n v="220215"/>
    <n v="220215"/>
    <m/>
    <x v="0"/>
    <m/>
    <x v="0"/>
    <x v="0"/>
    <x v="0"/>
    <s v="3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n v="6444873.5499999998"/>
    <x v="0"/>
    <m/>
    <x v="0"/>
    <x v="0"/>
    <x v="0"/>
    <s v="3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n v="18000"/>
    <n v="18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n v="600000"/>
    <n v="6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n v="1474447"/>
    <n v="1474447"/>
    <m/>
    <x v="0"/>
    <m/>
    <x v="0"/>
    <x v="0"/>
    <x v="0"/>
    <s v="46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n v="100000"/>
    <n v="100000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n v="324341"/>
    <n v="324341"/>
    <m/>
    <x v="0"/>
    <m/>
    <x v="0"/>
    <x v="0"/>
    <x v="0"/>
    <s v="39"/>
    <x v="0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n v="75600"/>
    <n v="75600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n v="343382"/>
    <n v="343382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n v="799000"/>
    <n v="79900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m/>
    <m/>
    <n v="28612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n v="1000000"/>
    <n v="1000000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n v="2000"/>
    <n v="2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n v="30000"/>
    <n v="3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n v="20000"/>
    <n v="20000"/>
    <m/>
    <x v="0"/>
    <m/>
    <x v="0"/>
    <x v="0"/>
    <x v="2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n v="200000"/>
    <n v="200000"/>
    <m/>
    <x v="0"/>
    <m/>
    <x v="0"/>
    <x v="0"/>
    <x v="2"/>
    <s v="4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n v="21260714"/>
    <n v="21260714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n v="50000"/>
    <n v="50000"/>
    <m/>
    <x v="0"/>
    <m/>
    <x v="0"/>
    <x v="0"/>
    <x v="0"/>
    <s v="33"/>
    <x v="0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n v="130032"/>
    <n v="130032"/>
    <m/>
    <x v="0"/>
    <m/>
    <x v="0"/>
    <x v="0"/>
    <x v="0"/>
    <s v="3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m/>
    <m/>
    <n v="100000"/>
    <x v="0"/>
    <m/>
    <x v="0"/>
    <x v="0"/>
    <x v="0"/>
    <s v="92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m/>
    <m/>
    <n v="10000"/>
    <x v="0"/>
    <m/>
    <x v="0"/>
    <x v="2"/>
    <x v="0"/>
    <s v="9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m/>
    <m/>
    <n v="20000"/>
    <x v="0"/>
    <m/>
    <x v="0"/>
    <x v="0"/>
    <x v="2"/>
    <s v="30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n v="5300000"/>
    <n v="5300000"/>
    <m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n v="300000"/>
    <n v="30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n v="50000"/>
    <n v="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4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n v="743.95"/>
    <x v="0"/>
    <m/>
    <x v="0"/>
    <x v="2"/>
    <x v="0"/>
    <s v="07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10800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Anvisa"/>
    <m/>
    <n v="410"/>
    <m/>
    <m/>
    <n v="0"/>
    <x v="0"/>
    <m/>
    <x v="0"/>
    <x v="0"/>
    <x v="0"/>
    <s v="33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n v="4498700.93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62872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m/>
    <m/>
    <n v="2075235.3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n v="385403.98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m/>
    <x v="0"/>
    <n v="0"/>
    <x v="0"/>
    <x v="0"/>
    <x v="0"/>
    <s v="37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n v="230723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1794.3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n v="1600000"/>
    <m/>
    <x v="0"/>
    <m/>
    <x v="0"/>
    <x v="0"/>
    <x v="0"/>
    <s v="34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n v="26753161.210000001"/>
    <x v="0"/>
    <m/>
    <x v="0"/>
    <x v="0"/>
    <x v="0"/>
    <s v="9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1065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n v="128989.26"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10000"/>
    <m/>
    <x v="0"/>
    <m/>
    <x v="0"/>
    <x v="0"/>
    <x v="0"/>
    <s v="18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1015846.75"/>
    <m/>
    <x v="0"/>
    <m/>
    <x v="0"/>
    <x v="2"/>
    <x v="0"/>
    <s v="11"/>
    <x v="2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-3940.4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m/>
    <n v="100000"/>
    <x v="0"/>
    <m/>
    <x v="0"/>
    <x v="0"/>
    <x v="2"/>
    <s v="93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m/>
    <m/>
    <n v="1067643.9099999999"/>
    <x v="0"/>
    <m/>
    <x v="0"/>
    <x v="2"/>
    <x v="0"/>
    <s v="0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252921.04"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m/>
    <n v="0"/>
    <x v="0"/>
    <m/>
    <x v="1"/>
    <x v="1"/>
    <x v="0"/>
    <s v="92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m/>
    <x v="0"/>
    <n v="0"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6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m/>
    <n v="8086000"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m/>
    <n v="256741.7"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-67749.8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m/>
    <n v="3571428.57"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n v="240486.67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n v="169693.89"/>
    <m/>
    <x v="0"/>
    <m/>
    <x v="0"/>
    <x v="0"/>
    <x v="0"/>
    <s v="9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m/>
    <m/>
    <n v="327681.09999999998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3330894.78"/>
    <m/>
    <x v="0"/>
    <m/>
    <x v="0"/>
    <x v="0"/>
    <x v="0"/>
    <s v="9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n v="55417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33500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n v="-1441.77"/>
    <m/>
    <x v="0"/>
    <m/>
    <x v="0"/>
    <x v="0"/>
    <x v="0"/>
    <s v="36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551163.07999999996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n v="11380.5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s de Educação - Exercícios Anteriores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n v="1250000"/>
    <m/>
    <x v="0"/>
    <m/>
    <x v="0"/>
    <x v="0"/>
    <x v="7"/>
    <s v="45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n v="2150914.2999999998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n v="1327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m/>
    <n v="0"/>
    <x v="0"/>
    <m/>
    <x v="1"/>
    <x v="5"/>
    <x v="0"/>
    <s v="61"/>
    <x v="4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n v="1327.74"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12016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9639.43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Receitas -  Fundo de Melhoria da Policia Civil"/>
    <m/>
    <n v="706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n v="35522.79"/>
    <x v="0"/>
    <m/>
    <x v="0"/>
    <x v="0"/>
    <x v="0"/>
    <s v="14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5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n v="3509206.68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n v="-2000000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n v="57968.43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m/>
    <x v="0"/>
    <n v="0"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n v="609243.85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3102"/>
    <m/>
    <x v="0"/>
    <m/>
    <x v="0"/>
    <x v="0"/>
    <x v="0"/>
    <s v="36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446.13"/>
    <m/>
    <x v="0"/>
    <m/>
    <x v="0"/>
    <x v="0"/>
    <x v="0"/>
    <s v="40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-690050.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n v="987000"/>
    <x v="0"/>
    <m/>
    <x v="0"/>
    <x v="0"/>
    <x v="2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n v="1010723.08"/>
    <x v="0"/>
    <m/>
    <x v="0"/>
    <x v="2"/>
    <x v="0"/>
    <s v="04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n v="0"/>
    <x v="0"/>
    <x v="0"/>
    <x v="0"/>
    <s v="40"/>
    <x v="0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n v="49839.65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m/>
    <m/>
    <n v="264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n v="39000000"/>
    <n v="39000000"/>
    <m/>
    <x v="0"/>
    <m/>
    <x v="0"/>
    <x v="0"/>
    <x v="0"/>
    <s v="4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n v="2132"/>
    <n v="2132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n v="789757"/>
    <n v="789757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n v="96510"/>
    <n v="96510"/>
    <m/>
    <x v="0"/>
    <m/>
    <x v="0"/>
    <x v="0"/>
    <x v="0"/>
    <s v="4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n v="275927"/>
    <n v="275927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n v="104268"/>
    <n v="104268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n v="768269"/>
    <n v="768269"/>
    <m/>
    <x v="0"/>
    <m/>
    <x v="0"/>
    <x v="0"/>
    <x v="0"/>
    <s v="1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n v="102415"/>
    <n v="102415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n v="6009408"/>
    <n v="6009408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n v="33513"/>
    <n v="33513"/>
    <m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n v="35492"/>
    <n v="35492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n v="76358"/>
    <n v="76358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n v="467942"/>
    <n v="467942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n v="779134"/>
    <n v="779134"/>
    <m/>
    <x v="0"/>
    <m/>
    <x v="0"/>
    <x v="2"/>
    <x v="2"/>
    <s v="13"/>
    <x v="2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n v="35000"/>
    <n v="35000"/>
    <m/>
    <x v="0"/>
    <m/>
    <x v="0"/>
    <x v="0"/>
    <x v="0"/>
    <s v="3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m/>
    <m/>
    <n v="1000"/>
    <x v="0"/>
    <m/>
    <x v="0"/>
    <x v="0"/>
    <x v="2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n v="442702"/>
    <n v="442702"/>
    <m/>
    <x v="0"/>
    <m/>
    <x v="0"/>
    <x v="0"/>
    <x v="0"/>
    <s v="3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m/>
    <m/>
    <n v="1776.48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n v="50000"/>
    <n v="5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n v="20921124"/>
    <n v="20921124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n v="69541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n v="56633.7"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n v="1182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80835"/>
    <x v="0"/>
    <m/>
    <x v="0"/>
    <x v="3"/>
    <x v="0"/>
    <s v="22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n v="11382"/>
    <n v="113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n v="20698051"/>
    <n v="20698051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m/>
    <m/>
    <n v="503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n v="14200000"/>
    <n v="14200000"/>
    <m/>
    <x v="0"/>
    <m/>
    <x v="1"/>
    <x v="1"/>
    <x v="0"/>
    <s v="51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n v="70000"/>
    <n v="7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n v="8500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n v="458666.2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n v="14307168.82"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n v="471450"/>
    <n v="471450"/>
    <m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m/>
    <x v="0"/>
    <n v="0"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m/>
    <x v="0"/>
    <m/>
    <x v="0"/>
    <x v="2"/>
    <x v="2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n v="2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1950"/>
    <m/>
    <x v="0"/>
    <m/>
    <x v="0"/>
    <x v="2"/>
    <x v="0"/>
    <s v="07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m/>
    <n v="832358.29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m/>
    <n v="100371.62"/>
    <x v="0"/>
    <m/>
    <x v="0"/>
    <x v="0"/>
    <x v="0"/>
    <s v="4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n v="25311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n v="216996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n v="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n v="-2346.3000000000002"/>
    <m/>
    <x v="0"/>
    <m/>
    <x v="0"/>
    <x v="2"/>
    <x v="2"/>
    <s v="13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m/>
    <n v="66523.48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m/>
    <n v="210516.06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10000"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5400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n v="550000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n v="58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m/>
    <n v="268215.46999999997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m/>
    <n v="8039.2"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n v="1753000"/>
    <m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n v="6448172.4400000004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m/>
    <n v="605938.80000000005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m/>
    <x v="0"/>
    <n v="0"/>
    <x v="0"/>
    <x v="0"/>
    <x v="0"/>
    <s v="93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29437.65"/>
    <m/>
    <x v="0"/>
    <m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m/>
    <n v="19923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m/>
    <n v="5500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5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m/>
    <n v="84.13"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n v="25728678.620000001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19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n v="3670211.3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n v="2917117.97"/>
    <x v="0"/>
    <m/>
    <x v="0"/>
    <x v="2"/>
    <x v="0"/>
    <s v="1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25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n v="-24287.79"/>
    <m/>
    <x v="0"/>
    <m/>
    <x v="0"/>
    <x v="2"/>
    <x v="0"/>
    <s v="13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Rede Urgência e Emergênci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m/>
    <n v="1800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m/>
    <m/>
    <n v="311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n v="758478.92"/>
    <x v="0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m/>
    <n v="2398.7800000000002"/>
    <x v="0"/>
    <m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n v="737630.8"/>
    <x v="0"/>
    <m/>
    <x v="0"/>
    <x v="0"/>
    <x v="0"/>
    <s v="08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521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m/>
    <n v="5002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m/>
    <x v="0"/>
    <n v="89870.57"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n v="-4700000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6775921.9100000001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n v="176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n v="36000"/>
    <n v="36000"/>
    <m/>
    <x v="0"/>
    <m/>
    <x v="0"/>
    <x v="0"/>
    <x v="0"/>
    <s v="3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n v="144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n v="100000"/>
    <n v="100000"/>
    <m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m/>
    <m/>
    <n v="1500000"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n v="84155"/>
    <x v="0"/>
    <m/>
    <x v="0"/>
    <x v="0"/>
    <x v="0"/>
    <s v="32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n v="10000"/>
    <n v="10000"/>
    <m/>
    <x v="0"/>
    <m/>
    <x v="1"/>
    <x v="5"/>
    <x v="0"/>
    <s v="61"/>
    <x v="4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n v="50000"/>
    <n v="50000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n v="1598040"/>
    <n v="1598040"/>
    <m/>
    <x v="0"/>
    <m/>
    <x v="0"/>
    <x v="2"/>
    <x v="2"/>
    <s v="13"/>
    <x v="2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n v="208536"/>
    <n v="20853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n v="206014"/>
    <n v="206014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m/>
    <m/>
    <n v="988000"/>
    <x v="0"/>
    <m/>
    <x v="0"/>
    <x v="0"/>
    <x v="0"/>
    <s v="2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n v="134937"/>
    <n v="134937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n v="36130"/>
    <n v="36130"/>
    <m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m/>
    <m/>
    <n v="74600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n v="170000"/>
    <n v="170000"/>
    <m/>
    <x v="0"/>
    <m/>
    <x v="0"/>
    <x v="0"/>
    <x v="0"/>
    <s v="14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n v="10000000"/>
    <n v="10000000"/>
    <m/>
    <x v="0"/>
    <m/>
    <x v="0"/>
    <x v="0"/>
    <x v="5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n v="50000"/>
    <n v="50000"/>
    <m/>
    <x v="0"/>
    <m/>
    <x v="0"/>
    <x v="0"/>
    <x v="0"/>
    <s v="3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n v="575741"/>
    <n v="575741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n v="500000"/>
    <n v="500000"/>
    <m/>
    <x v="0"/>
    <m/>
    <x v="0"/>
    <x v="0"/>
    <x v="2"/>
    <s v="1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m/>
    <m/>
    <n v="11625"/>
    <x v="0"/>
    <m/>
    <x v="0"/>
    <x v="0"/>
    <x v="0"/>
    <s v="92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m/>
    <m/>
    <n v="5000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n v="254000"/>
    <n v="2540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n v="4865843"/>
    <n v="4865843"/>
    <m/>
    <x v="0"/>
    <m/>
    <x v="0"/>
    <x v="2"/>
    <x v="2"/>
    <s v="13"/>
    <x v="2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n v="42053"/>
    <n v="4205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n v="5380000"/>
    <n v="5380000"/>
    <m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n v="464884.65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n v="62000"/>
    <x v="0"/>
    <m/>
    <x v="0"/>
    <x v="0"/>
    <x v="0"/>
    <s v="39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m/>
    <m/>
    <n v="52500"/>
    <x v="0"/>
    <m/>
    <x v="0"/>
    <x v="0"/>
    <x v="0"/>
    <s v="49"/>
    <x v="0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n v="60000"/>
    <n v="60000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n v="150000"/>
    <n v="15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n v="73334"/>
    <n v="73334"/>
    <m/>
    <x v="0"/>
    <m/>
    <x v="0"/>
    <x v="2"/>
    <x v="2"/>
    <s v="9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n v="12814252"/>
    <n v="12814252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m/>
    <m/>
    <n v="165000"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n v="9300000"/>
    <n v="93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n v="62000"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n v="-150000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n v="-21800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9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2517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4830343.07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25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n v="833971.14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m/>
    <m/>
    <n v="8599.86"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n v="-100000"/>
    <m/>
    <x v="0"/>
    <m/>
    <x v="0"/>
    <x v="0"/>
    <x v="1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n v="4000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10623.3"/>
    <m/>
    <x v="0"/>
    <m/>
    <x v="1"/>
    <x v="1"/>
    <x v="0"/>
    <s v="30"/>
    <x v="1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n v="5147787.41"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0"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n v="34400.480000000003"/>
    <x v="0"/>
    <m/>
    <x v="0"/>
    <x v="0"/>
    <x v="2"/>
    <s v="13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843000"/>
    <m/>
    <x v="0"/>
    <m/>
    <x v="1"/>
    <x v="1"/>
    <x v="0"/>
    <s v="34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3100000"/>
    <m/>
    <x v="0"/>
    <m/>
    <x v="0"/>
    <x v="0"/>
    <x v="0"/>
    <s v="1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n v="-12000"/>
    <m/>
    <x v="0"/>
    <m/>
    <x v="0"/>
    <x v="0"/>
    <x v="0"/>
    <s v="2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m/>
    <m/>
    <n v="30285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n v="1656.6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m/>
    <n v="35000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n v="228748.33"/>
    <m/>
    <x v="0"/>
    <m/>
    <x v="1"/>
    <x v="1"/>
    <x v="0"/>
    <s v="52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51000"/>
    <m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31474.93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74304.37"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38894.91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m/>
    <n v="1844554.5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m/>
    <x v="0"/>
    <n v="0"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25503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m/>
    <n v="6268145.5899999999"/>
    <x v="0"/>
    <m/>
    <x v="1"/>
    <x v="1"/>
    <x v="0"/>
    <s v="52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n v="2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m/>
    <x v="0"/>
    <m/>
    <x v="1"/>
    <x v="1"/>
    <x v="0"/>
    <s v="34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25326.8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n v="85122.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n v="9668116.7699999996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n v="39512.33"/>
    <x v="0"/>
    <m/>
    <x v="1"/>
    <x v="1"/>
    <x v="0"/>
    <s v="51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2770010.44"/>
    <x v="0"/>
    <m/>
    <x v="0"/>
    <x v="0"/>
    <x v="0"/>
    <s v="3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m/>
    <x v="0"/>
    <m/>
    <x v="1"/>
    <x v="1"/>
    <x v="0"/>
    <s v="52"/>
    <x v="1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m/>
    <m/>
    <n v="25288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309951.57"/>
    <m/>
    <x v="0"/>
    <m/>
    <x v="0"/>
    <x v="0"/>
    <x v="0"/>
    <s v="36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n v="18000"/>
    <m/>
    <x v="0"/>
    <m/>
    <x v="0"/>
    <x v="0"/>
    <x v="0"/>
    <s v="15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m/>
    <n v="80.81"/>
    <x v="0"/>
    <m/>
    <x v="0"/>
    <x v="0"/>
    <x v="2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n v="3011996.99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n v="0"/>
    <x v="1"/>
    <x v="1"/>
    <x v="0"/>
    <s v="40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5317645.1399999997"/>
    <m/>
    <x v="0"/>
    <m/>
    <x v="0"/>
    <x v="2"/>
    <x v="0"/>
    <s v="1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2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m/>
    <m/>
    <n v="33000"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Rede Cegonh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42007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Recursos de Outras Fontes - Exercício Corrente - Outras Taxas Vinculadas - Custas Judiciai"/>
    <m/>
    <n v="930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n v="100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330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n v="-2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-19364.24000000000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n v="133471.44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m/>
    <n v="383780.52"/>
    <x v="0"/>
    <m/>
    <x v="1"/>
    <x v="1"/>
    <x v="0"/>
    <s v="51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m/>
    <n v="1752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n v="547082"/>
    <n v="54708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m/>
    <m/>
    <n v="1105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n v="482074"/>
    <n v="482074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n v="766760.38"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n v="1524912"/>
    <n v="1524912"/>
    <m/>
    <x v="0"/>
    <m/>
    <x v="0"/>
    <x v="2"/>
    <x v="0"/>
    <s v="9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n v="412020"/>
    <n v="4120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n v="17000"/>
    <n v="17000"/>
    <m/>
    <x v="0"/>
    <m/>
    <x v="0"/>
    <x v="0"/>
    <x v="3"/>
    <s v="41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n v="40000"/>
    <n v="40000"/>
    <m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n v="139136000"/>
    <n v="139136000"/>
    <m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n v="245000"/>
    <n v="245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n v="2130017"/>
    <n v="2130017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n v="295271"/>
    <n v="29527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n v="130000"/>
    <n v="13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m/>
    <n v="100"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n v="55946"/>
    <n v="55946"/>
    <m/>
    <x v="0"/>
    <m/>
    <x v="0"/>
    <x v="0"/>
    <x v="2"/>
    <s v="39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n v="1360718"/>
    <n v="1360718"/>
    <m/>
    <x v="0"/>
    <m/>
    <x v="0"/>
    <x v="0"/>
    <x v="6"/>
    <s v="41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n v="1050000"/>
    <x v="0"/>
    <m/>
    <x v="0"/>
    <x v="0"/>
    <x v="0"/>
    <s v="3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m/>
    <m/>
    <n v="100000"/>
    <x v="0"/>
    <m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m/>
    <m/>
    <n v="2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n v="650000"/>
    <n v="6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n v="2727822"/>
    <n v="2727822"/>
    <m/>
    <x v="0"/>
    <m/>
    <x v="0"/>
    <x v="3"/>
    <x v="0"/>
    <s v="21"/>
    <x v="3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n v="196262.8"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1600"/>
    <m/>
    <x v="0"/>
    <m/>
    <x v="0"/>
    <x v="0"/>
    <x v="0"/>
    <s v="4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Recursos de Outras Fontes - Exercício Corrente - Outras Taxas Vinculadas - Taxa de Fiscali"/>
    <m/>
    <n v="95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5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m/>
    <n v="291070.89"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n v="1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m/>
    <n v="19453.98"/>
    <x v="0"/>
    <m/>
    <x v="0"/>
    <x v="0"/>
    <x v="0"/>
    <s v="9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m/>
    <n v="128732.41"/>
    <x v="0"/>
    <m/>
    <x v="0"/>
    <x v="0"/>
    <x v="0"/>
    <s v="93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n v="123766.15"/>
    <x v="0"/>
    <m/>
    <x v="0"/>
    <x v="0"/>
    <x v="0"/>
    <s v="5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123683.08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n v="20000"/>
    <m/>
    <x v="0"/>
    <m/>
    <x v="0"/>
    <x v="0"/>
    <x v="0"/>
    <s v="4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m/>
    <x v="0"/>
    <n v="0"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-5000000"/>
    <m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13558.31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m/>
    <n v="10000"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n v="251872.07"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n v="1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m/>
    <n v="0"/>
    <x v="0"/>
    <m/>
    <x v="0"/>
    <x v="0"/>
    <x v="0"/>
    <s v="35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n v="33006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m/>
    <n v="10629400.15"/>
    <x v="0"/>
    <m/>
    <x v="0"/>
    <x v="0"/>
    <x v="3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m/>
    <x v="0"/>
    <n v="2676.06"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140946.6400000000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n v="32876.639999999999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n v="-5347506.68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-25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n v="7499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m/>
    <n v="36311.040000000001"/>
    <x v="0"/>
    <m/>
    <x v="1"/>
    <x v="1"/>
    <x v="0"/>
    <s v="40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Fundo Especial do Petróleo"/>
    <m/>
    <n v="342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m/>
    <n v="0"/>
    <x v="0"/>
    <m/>
    <x v="1"/>
    <x v="1"/>
    <x v="0"/>
    <s v="92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Svo - Serviços de Verificação de Óbitos - Exercícios Anteriores"/>
    <m/>
    <n v="43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n v="406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50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1950"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m/>
    <n v="4400"/>
    <x v="0"/>
    <m/>
    <x v="0"/>
    <x v="0"/>
    <x v="0"/>
    <s v="3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n v="-471709.88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n v="-146290.26"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m/>
    <n v="15200"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-150000"/>
    <m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n v="-135350.37"/>
    <m/>
    <x v="0"/>
    <m/>
    <x v="0"/>
    <x v="0"/>
    <x v="0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n v="-38532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n v="-2841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n v="5000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n v="2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n v="13721.65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n v="-3408.6"/>
    <m/>
    <x v="0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n v="23432518"/>
    <n v="23432518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n v="30000"/>
    <n v="30000"/>
    <m/>
    <x v="0"/>
    <m/>
    <x v="1"/>
    <x v="1"/>
    <x v="0"/>
    <s v="92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m/>
    <m/>
    <n v="15000"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m/>
    <m/>
    <n v="4890126.33"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n v="24000"/>
    <n v="24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n v="117000"/>
    <n v="117000"/>
    <m/>
    <x v="0"/>
    <m/>
    <x v="0"/>
    <x v="2"/>
    <x v="0"/>
    <s v="96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n v="8000"/>
    <n v="8000"/>
    <m/>
    <x v="0"/>
    <m/>
    <x v="0"/>
    <x v="0"/>
    <x v="0"/>
    <s v="3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n v="70000"/>
    <n v="7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n v="46954"/>
    <n v="4695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m/>
    <m/>
    <n v="36500"/>
    <x v="0"/>
    <m/>
    <x v="0"/>
    <x v="0"/>
    <x v="0"/>
    <s v="33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n v="13000"/>
    <n v="13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n v="70000"/>
    <n v="70000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n v="120000"/>
    <n v="1200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n v="97564"/>
    <n v="97564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n v="99820"/>
    <n v="99820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n v="37344"/>
    <n v="37344"/>
    <m/>
    <x v="0"/>
    <m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n v="79472"/>
    <n v="79472"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n v="197000"/>
    <n v="197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m/>
    <m/>
    <n v="2814"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n v="221351"/>
    <n v="221351"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m/>
    <n v="4679.92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n v="500000"/>
    <n v="500000"/>
    <m/>
    <x v="0"/>
    <m/>
    <x v="0"/>
    <x v="0"/>
    <x v="0"/>
    <s v="47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n v="100000"/>
    <n v="100000"/>
    <m/>
    <x v="0"/>
    <m/>
    <x v="0"/>
    <x v="2"/>
    <x v="0"/>
    <s v="94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n v="30000"/>
    <n v="3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n v="37088879"/>
    <n v="37088879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n v="200000"/>
    <m/>
    <x v="0"/>
    <m/>
    <x v="0"/>
    <x v="0"/>
    <x v="0"/>
    <s v="14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m/>
    <m/>
    <n v="603399.46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n v="-7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4906.3500000000004"/>
    <m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n v="3865.6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m/>
    <n v="110315.92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-16905.82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-162838.93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5000"/>
    <m/>
    <x v="0"/>
    <m/>
    <x v="0"/>
    <x v="0"/>
    <x v="0"/>
    <s v="3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m/>
    <n v="197846.17"/>
    <x v="0"/>
    <m/>
    <x v="0"/>
    <x v="0"/>
    <x v="0"/>
    <s v="93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102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5738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n v="300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n v="0"/>
    <x v="0"/>
    <m/>
    <x v="0"/>
    <x v="2"/>
    <x v="0"/>
    <s v="05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n v="10000"/>
    <m/>
    <x v="0"/>
    <m/>
    <x v="0"/>
    <x v="0"/>
    <x v="0"/>
    <s v="9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m/>
    <n v="467221.86"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9900"/>
    <m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n v="-2189.37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n v="1835.22"/>
    <m/>
    <x v="0"/>
    <m/>
    <x v="0"/>
    <x v="0"/>
    <x v="2"/>
    <s v="4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-98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SUS - Demais Receitas de  Fontes Detalhadas"/>
    <m/>
    <n v="90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1645.5"/>
    <m/>
    <x v="0"/>
    <m/>
    <x v="0"/>
    <x v="0"/>
    <x v="0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-73.12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n v="-130285"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m/>
    <n v="26599.200000000001"/>
    <x v="0"/>
    <m/>
    <x v="1"/>
    <x v="1"/>
    <x v="0"/>
    <s v="93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m/>
    <x v="0"/>
    <n v="92700.42"/>
    <x v="0"/>
    <x v="0"/>
    <x v="0"/>
    <s v="37"/>
    <x v="0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5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n v="146759.04000000001"/>
    <m/>
    <x v="0"/>
    <m/>
    <x v="0"/>
    <x v="0"/>
    <x v="0"/>
    <s v="9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n v="-5705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n v="-273885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n v="-23257.200000000001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47568.36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m/>
    <x v="0"/>
    <m/>
    <x v="0"/>
    <x v="0"/>
    <x v="0"/>
    <s v="33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n v="969025"/>
    <n v="969025"/>
    <m/>
    <x v="0"/>
    <m/>
    <x v="0"/>
    <x v="2"/>
    <x v="0"/>
    <s v="07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n v="500000"/>
    <n v="500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n v="400000"/>
    <n v="400000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n v="2794567"/>
    <n v="279456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n v="6459069"/>
    <n v="6459069"/>
    <m/>
    <x v="0"/>
    <m/>
    <x v="0"/>
    <x v="0"/>
    <x v="0"/>
    <s v="9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n v="99820"/>
    <n v="9982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m/>
    <m/>
    <n v="40000"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m/>
    <m/>
    <n v="50000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n v="80000"/>
    <n v="80000"/>
    <m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n v="173688"/>
    <n v="173688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n v="21410750"/>
    <n v="2141075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n v="17687"/>
    <n v="17687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n v="47347"/>
    <n v="47347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n v="47631070"/>
    <n v="47631070"/>
    <m/>
    <x v="0"/>
    <m/>
    <x v="1"/>
    <x v="4"/>
    <x v="0"/>
    <s v="71"/>
    <x v="3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n v="400000"/>
    <n v="400000"/>
    <m/>
    <x v="0"/>
    <m/>
    <x v="0"/>
    <x v="0"/>
    <x v="0"/>
    <s v="33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n v="-400000"/>
    <m/>
    <x v="0"/>
    <m/>
    <x v="0"/>
    <x v="0"/>
    <x v="0"/>
    <s v="0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2100000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n v="15000"/>
    <m/>
    <x v="0"/>
    <m/>
    <x v="0"/>
    <x v="0"/>
    <x v="2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5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m/>
    <n v="1374795.41"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m/>
    <n v="1158133.3400000001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n v="-11601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n v="918750.09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Taxa de Prestação de Serviços Ambientais -Outras Taxas Vinculadas - Recursos de Outras Fon"/>
    <m/>
    <n v="90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m/>
    <m/>
    <n v="376048.72"/>
    <x v="0"/>
    <m/>
    <x v="0"/>
    <x v="0"/>
    <x v="3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n v="24084884.60999999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m/>
    <n v="3000000"/>
    <x v="0"/>
    <m/>
    <x v="0"/>
    <x v="0"/>
    <x v="3"/>
    <s v="4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-263.970000000000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10530.29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5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n v="3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n v="140812.57"/>
    <m/>
    <x v="0"/>
    <m/>
    <x v="0"/>
    <x v="0"/>
    <x v="0"/>
    <s v="3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m/>
    <x v="0"/>
    <n v="0"/>
    <x v="1"/>
    <x v="1"/>
    <x v="5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n v="235713.11"/>
    <x v="0"/>
    <m/>
    <x v="0"/>
    <x v="2"/>
    <x v="0"/>
    <s v="05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n v="0"/>
    <x v="0"/>
    <m/>
    <x v="0"/>
    <x v="2"/>
    <x v="0"/>
    <s v="05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116909.79"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593.72"/>
    <x v="0"/>
    <m/>
    <x v="1"/>
    <x v="1"/>
    <x v="0"/>
    <s v="34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m/>
    <x v="0"/>
    <n v="0"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m/>
    <n v="781512.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15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29230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2440.77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642780.74"/>
    <x v="0"/>
    <m/>
    <x v="0"/>
    <x v="2"/>
    <x v="0"/>
    <s v="01"/>
    <x v="2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n v="1987459.8"/>
    <m/>
    <x v="0"/>
    <m/>
    <x v="1"/>
    <x v="1"/>
    <x v="0"/>
    <s v="34"/>
    <x v="1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26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m/>
    <n v="24167.919999999998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592442.25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n v="24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m/>
    <n v="17616.21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n v="10000000"/>
    <m/>
    <x v="0"/>
    <m/>
    <x v="0"/>
    <x v="3"/>
    <x v="0"/>
    <s v="21"/>
    <x v="3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m/>
    <x v="0"/>
    <n v="0"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1433.6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n v="50942.37"/>
    <x v="0"/>
    <m/>
    <x v="1"/>
    <x v="1"/>
    <x v="2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m/>
    <m/>
    <n v="2238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m/>
    <n v="1381.4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n v="100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n v="-7066"/>
    <m/>
    <x v="0"/>
    <m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n v="-74483.03"/>
    <m/>
    <x v="0"/>
    <m/>
    <x v="0"/>
    <x v="0"/>
    <x v="2"/>
    <s v="13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n v="-950000"/>
    <m/>
    <x v="0"/>
    <m/>
    <x v="0"/>
    <x v="0"/>
    <x v="0"/>
    <s v="3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n v="-17396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n v="-120815"/>
    <m/>
    <x v="0"/>
    <m/>
    <x v="0"/>
    <x v="0"/>
    <x v="0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49368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7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1000000"/>
    <m/>
    <x v="0"/>
    <m/>
    <x v="0"/>
    <x v="2"/>
    <x v="0"/>
    <s v="9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477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n v="-2741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n v="-4089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m/>
    <n v="157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-7540.17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325000"/>
    <m/>
    <x v="0"/>
    <m/>
    <x v="0"/>
    <x v="0"/>
    <x v="0"/>
    <s v="3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80669.56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911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n v="2800000"/>
    <n v="2800000"/>
    <m/>
    <x v="0"/>
    <m/>
    <x v="0"/>
    <x v="0"/>
    <x v="0"/>
    <s v="08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m/>
    <m/>
    <n v="49464.86"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n v="29000"/>
    <n v="29000"/>
    <m/>
    <x v="0"/>
    <m/>
    <x v="1"/>
    <x v="1"/>
    <x v="0"/>
    <s v="92"/>
    <x v="1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n v="50320"/>
    <n v="50320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n v="76071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n v="54000"/>
    <n v="54000"/>
    <m/>
    <x v="0"/>
    <m/>
    <x v="0"/>
    <x v="0"/>
    <x v="0"/>
    <s v="1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n v="15000"/>
    <n v="15000"/>
    <m/>
    <x v="0"/>
    <m/>
    <x v="0"/>
    <x v="2"/>
    <x v="2"/>
    <s v="13"/>
    <x v="2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n v="5378295.0999999996"/>
    <x v="0"/>
    <m/>
    <x v="1"/>
    <x v="1"/>
    <x v="1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n v="72"/>
    <n v="72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n v="602550"/>
    <n v="602550"/>
    <m/>
    <x v="0"/>
    <m/>
    <x v="0"/>
    <x v="0"/>
    <x v="0"/>
    <s v="5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m/>
    <m/>
    <n v="154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n v="30000"/>
    <n v="3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n v="1796689"/>
    <n v="1796689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m/>
    <m/>
    <n v="100000"/>
    <x v="0"/>
    <m/>
    <x v="0"/>
    <x v="0"/>
    <x v="0"/>
    <s v="35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n v="2500000"/>
    <n v="2500000"/>
    <m/>
    <x v="0"/>
    <m/>
    <x v="1"/>
    <x v="1"/>
    <x v="0"/>
    <s v="34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n v="500000"/>
    <n v="5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n v="2386425"/>
    <n v="2386425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m/>
    <m/>
    <n v="684126.12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m/>
    <m/>
    <n v="10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-103016.94"/>
    <m/>
    <x v="0"/>
    <m/>
    <x v="0"/>
    <x v="0"/>
    <x v="2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7500000"/>
    <m/>
    <x v="0"/>
    <m/>
    <x v="1"/>
    <x v="1"/>
    <x v="0"/>
    <s v="40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2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n v="-1883279.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n v="-5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n v="2482.15"/>
    <m/>
    <x v="0"/>
    <m/>
    <x v="1"/>
    <x v="1"/>
    <x v="0"/>
    <s v="33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m/>
    <n v="3137.14"/>
    <x v="0"/>
    <m/>
    <x v="0"/>
    <x v="0"/>
    <x v="7"/>
    <s v="4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220000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0680.78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-600"/>
    <m/>
    <x v="0"/>
    <m/>
    <x v="0"/>
    <x v="0"/>
    <x v="0"/>
    <s v="14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600"/>
    <m/>
    <x v="0"/>
    <m/>
    <x v="0"/>
    <x v="0"/>
    <x v="0"/>
    <s v="14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n v="10019.5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-3074.8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17000"/>
    <m/>
    <x v="0"/>
    <m/>
    <x v="0"/>
    <x v="0"/>
    <x v="0"/>
    <s v="9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m/>
    <n v="0"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2417937.5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m/>
    <n v="178200.57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85"/>
    <x v="0"/>
    <m/>
    <x v="0"/>
    <x v="0"/>
    <x v="0"/>
    <s v="31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n v="44499.1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Contrato Dív.Pública CAF PROVIAS - Operações crédito externa - ex corrente"/>
    <m/>
    <n v="1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957.18"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n v="-4649.939999999999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6727172.2000000002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n v="-150000"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n v="-26931.7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n v="-481616"/>
    <m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140000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m/>
    <m/>
    <n v="142516.71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n v="-94057.55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-7240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n v="-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m/>
    <n v="94150.56"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-1131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5308013.1399999997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-100000"/>
    <m/>
    <x v="0"/>
    <m/>
    <x v="0"/>
    <x v="2"/>
    <x v="0"/>
    <s v="08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n v="100000"/>
    <n v="10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n v="37200"/>
    <n v="372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n v="500000"/>
    <n v="500000"/>
    <m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n v="300"/>
    <n v="3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2745000"/>
    <n v="2745000"/>
    <m/>
    <x v="0"/>
    <m/>
    <x v="0"/>
    <x v="0"/>
    <x v="2"/>
    <s v="40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n v="3908623"/>
    <n v="3908623"/>
    <m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n v="33070"/>
    <n v="33070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n v="500000"/>
    <n v="500000"/>
    <m/>
    <x v="0"/>
    <m/>
    <x v="0"/>
    <x v="0"/>
    <x v="0"/>
    <s v="35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n v="17760.97"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n v="56820"/>
    <n v="5682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n v="9200000"/>
    <n v="9200000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n v="69541"/>
    <n v="6954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n v="2732733"/>
    <n v="273273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m/>
    <n v="95364.44"/>
    <x v="0"/>
    <m/>
    <x v="0"/>
    <x v="3"/>
    <x v="0"/>
    <s v="22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n v="500000"/>
    <n v="500000"/>
    <m/>
    <x v="0"/>
    <m/>
    <x v="1"/>
    <x v="1"/>
    <x v="0"/>
    <s v="34"/>
    <x v="1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n v="30000000"/>
    <n v="30000000"/>
    <m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n v="1500000"/>
    <n v="1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n v="891889"/>
    <n v="891889"/>
    <m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n v="1500000"/>
    <n v="15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n v="50000"/>
    <n v="50000"/>
    <m/>
    <x v="0"/>
    <m/>
    <x v="0"/>
    <x v="0"/>
    <x v="0"/>
    <s v="9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n v="13473698"/>
    <n v="13473698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n v="-130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18940.87"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-20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3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n v="394937.24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164000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n v="-3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20000"/>
    <m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n v="-3000000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918.12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n v="343777.33"/>
    <x v="0"/>
    <m/>
    <x v="1"/>
    <x v="1"/>
    <x v="9"/>
    <s v="4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m/>
    <n v="4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m/>
    <n v="38000"/>
    <x v="0"/>
    <m/>
    <x v="1"/>
    <x v="1"/>
    <x v="0"/>
    <s v="51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n v="22231.599999999999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Recursos Minerais - CFEM"/>
    <m/>
    <n v="348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n v="610943.43999999994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n v="4000"/>
    <m/>
    <x v="0"/>
    <m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n v="150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m/>
    <x v="0"/>
    <n v="0"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m/>
    <m/>
    <n v="43979"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Receitas - Fundo para Melhoria da Polícia Militar"/>
    <m/>
    <n v="708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n v="0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m/>
    <n v="225000"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n v="10000"/>
    <m/>
    <x v="0"/>
    <m/>
    <x v="0"/>
    <x v="0"/>
    <x v="0"/>
    <s v="4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m/>
    <m/>
    <n v="175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m/>
    <m/>
    <n v="1100.3800000000001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m/>
    <m/>
    <n v="510000"/>
    <x v="0"/>
    <m/>
    <x v="0"/>
    <x v="0"/>
    <x v="0"/>
    <s v="31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n v="34650"/>
    <n v="34650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n v="65475"/>
    <n v="6547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n v="400704"/>
    <n v="400704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n v="532200"/>
    <n v="532200"/>
    <m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n v="10000"/>
    <n v="1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n v="25144"/>
    <n v="25144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n v="2000"/>
    <n v="2000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n v="1540000"/>
    <n v="154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m/>
    <m/>
    <n v="93541.38"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n v="3000000"/>
    <n v="3000000"/>
    <m/>
    <x v="0"/>
    <m/>
    <x v="1"/>
    <x v="1"/>
    <x v="3"/>
    <s v="4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n v="-14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m/>
    <m/>
    <n v="73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447218.84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-58704"/>
    <m/>
    <x v="0"/>
    <m/>
    <x v="0"/>
    <x v="0"/>
    <x v="0"/>
    <s v="2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n v="74355.16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54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8509.1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n v="-500000"/>
    <m/>
    <x v="0"/>
    <m/>
    <x v="0"/>
    <x v="0"/>
    <x v="0"/>
    <s v="35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5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-74491.08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2698.43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n v="25898.69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n v="161411.2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2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14000.01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n v="-6339.05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11123.22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m/>
    <n v="0"/>
    <x v="0"/>
    <m/>
    <x v="1"/>
    <x v="1"/>
    <x v="0"/>
    <s v="9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3568.07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-15000"/>
    <m/>
    <x v="0"/>
    <m/>
    <x v="0"/>
    <x v="0"/>
    <x v="0"/>
    <s v="3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158623.8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n v="2221.1799999999998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5000000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-8058"/>
    <m/>
    <x v="0"/>
    <m/>
    <x v="0"/>
    <x v="0"/>
    <x v="0"/>
    <s v="4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n v="-62419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766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7193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n v="20000"/>
    <m/>
    <x v="0"/>
    <m/>
    <x v="0"/>
    <x v="0"/>
    <x v="0"/>
    <s v="47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m/>
    <x v="0"/>
    <m/>
    <x v="1"/>
    <x v="1"/>
    <x v="1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n v="-17208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16020.1"/>
    <m/>
    <x v="0"/>
    <m/>
    <x v="1"/>
    <x v="1"/>
    <x v="0"/>
    <s v="52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n v="49491824"/>
    <n v="49491824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n v="25000"/>
    <n v="2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m/>
    <m/>
    <n v="275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n v="59766"/>
    <n v="59766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m/>
    <m/>
    <n v="20000"/>
    <x v="0"/>
    <m/>
    <x v="0"/>
    <x v="0"/>
    <x v="0"/>
    <s v="30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m/>
    <m/>
    <n v="200000"/>
    <x v="0"/>
    <m/>
    <x v="0"/>
    <x v="0"/>
    <x v="3"/>
    <s v="41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n v="2675200"/>
    <n v="2675200"/>
    <m/>
    <x v="0"/>
    <m/>
    <x v="0"/>
    <x v="0"/>
    <x v="3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n v="45375"/>
    <n v="45375"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n v="163561"/>
    <n v="163561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m/>
    <m/>
    <n v="1200000"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n v="5240"/>
    <n v="5240"/>
    <m/>
    <x v="0"/>
    <m/>
    <x v="0"/>
    <x v="0"/>
    <x v="0"/>
    <s v="4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m/>
    <m/>
    <n v="1727518"/>
    <x v="0"/>
    <m/>
    <x v="1"/>
    <x v="1"/>
    <x v="0"/>
    <s v="51"/>
    <x v="1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m/>
    <m/>
    <n v="20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m/>
    <m/>
    <n v="17686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n v="1000000"/>
    <n v="10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m/>
    <n v="22294.68"/>
    <x v="0"/>
    <m/>
    <x v="0"/>
    <x v="0"/>
    <x v="2"/>
    <s v="40"/>
    <x v="0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n v="21576.62"/>
    <m/>
    <x v="0"/>
    <m/>
    <x v="0"/>
    <x v="2"/>
    <x v="0"/>
    <s v="92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n v="31500"/>
    <m/>
    <x v="0"/>
    <m/>
    <x v="0"/>
    <x v="0"/>
    <x v="0"/>
    <s v="3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m/>
    <x v="0"/>
    <n v="0"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Dst Aids - PAM"/>
    <m/>
    <n v="410"/>
    <m/>
    <m/>
    <n v="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m/>
    <n v="2587813.13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m/>
    <x v="0"/>
    <n v="0"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Sem Contrato de Dívida Pública - Remuneração de rec.vinculados - Fonte Tes  - Ex.Anterior"/>
    <m/>
    <n v="346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n v="10000"/>
    <m/>
    <x v="0"/>
    <m/>
    <x v="0"/>
    <x v="0"/>
    <x v="0"/>
    <s v="3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1430000"/>
    <m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m/>
    <n v="301506.3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n v="16587.5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m/>
    <n v="7675"/>
    <x v="0"/>
    <m/>
    <x v="0"/>
    <x v="0"/>
    <x v="0"/>
    <s v="4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m/>
    <n v="32028.34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-957.18"/>
    <m/>
    <x v="0"/>
    <m/>
    <x v="0"/>
    <x v="2"/>
    <x v="0"/>
    <s v="12"/>
    <x v="2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-24577.1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3000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n v="-50000"/>
    <m/>
    <x v="0"/>
    <m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-500.8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-24835.66"/>
    <m/>
    <x v="0"/>
    <m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8390.40999999997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n v="-9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m/>
    <x v="0"/>
    <n v="77520"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-94150.56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n v="-2000"/>
    <m/>
    <x v="0"/>
    <m/>
    <x v="0"/>
    <x v="0"/>
    <x v="2"/>
    <s v="92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m/>
    <n v="49552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-167822.36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n v="130000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-366.31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n v="150000"/>
    <n v="150000"/>
    <m/>
    <x v="0"/>
    <m/>
    <x v="1"/>
    <x v="1"/>
    <x v="1"/>
    <s v="4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n v="6035673"/>
    <n v="6035673"/>
    <m/>
    <x v="0"/>
    <m/>
    <x v="0"/>
    <x v="2"/>
    <x v="0"/>
    <s v="11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n v="45684"/>
    <n v="456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n v="5524064"/>
    <n v="5524064"/>
    <m/>
    <x v="0"/>
    <m/>
    <x v="0"/>
    <x v="2"/>
    <x v="0"/>
    <s v="05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m/>
    <m/>
    <n v="865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n v="50000"/>
    <n v="5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m/>
    <m/>
    <n v="500000"/>
    <x v="0"/>
    <m/>
    <x v="1"/>
    <x v="1"/>
    <x v="2"/>
    <s v="93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905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n v="945865.92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m/>
    <n v="23333.360000000001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Sem Contrato de Dívida Pública - Remuneração de rec.vinculados - Outr Fontes - Ex.Anterior"/>
    <m/>
    <n v="95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n v="10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-31204.400000000001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231.3399999999999"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153270.31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19864.53"/>
    <m/>
    <x v="0"/>
    <m/>
    <x v="1"/>
    <x v="1"/>
    <x v="0"/>
    <s v="51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35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1000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m/>
    <x v="0"/>
    <n v="0"/>
    <x v="0"/>
    <x v="2"/>
    <x v="0"/>
    <s v="94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-100000"/>
    <m/>
    <x v="0"/>
    <m/>
    <x v="1"/>
    <x v="1"/>
    <x v="0"/>
    <s v="36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m/>
    <x v="0"/>
    <n v="207391.67"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n v="-93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-1040.8599999999999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011.5"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n v="-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-3536.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n v="-43768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n v="-23544.22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n v="-300000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n v="-150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n v="-15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-873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n v="90000"/>
    <n v="9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m/>
    <m/>
    <n v="5000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m/>
    <m/>
    <n v="443720"/>
    <x v="0"/>
    <m/>
    <x v="0"/>
    <x v="0"/>
    <x v="3"/>
    <s v="43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n v="100648"/>
    <n v="100648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m/>
    <m/>
    <n v="78000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n v="250000"/>
    <n v="25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m/>
    <m/>
    <n v="10084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m/>
    <m/>
    <n v="8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m/>
    <m/>
    <n v="404586"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.35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m/>
    <n v="0"/>
    <x v="0"/>
    <m/>
    <x v="0"/>
    <x v="0"/>
    <x v="0"/>
    <s v="15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n v="-275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600000"/>
    <m/>
    <x v="0"/>
    <m/>
    <x v="0"/>
    <x v="0"/>
    <x v="0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600"/>
    <m/>
    <x v="0"/>
    <m/>
    <x v="0"/>
    <x v="0"/>
    <x v="0"/>
    <s v="4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79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n v="-3596708.47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n v="127353.85"/>
    <m/>
    <x v="0"/>
    <m/>
    <x v="1"/>
    <x v="1"/>
    <x v="0"/>
    <s v="30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2075.9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50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n v="167550.37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n v="1277964.03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1500"/>
    <m/>
    <x v="0"/>
    <m/>
    <x v="0"/>
    <x v="0"/>
    <x v="2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n v="224"/>
    <m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m/>
    <n v="64118.92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3000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59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30229.599999999999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m/>
    <n v="0"/>
    <x v="0"/>
    <m/>
    <x v="0"/>
    <x v="0"/>
    <x v="0"/>
    <s v="18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n v="-264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n v="20000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77274.5"/>
    <m/>
    <x v="0"/>
    <m/>
    <x v="0"/>
    <x v="0"/>
    <x v="0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7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n v="-125094.58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n v="-165660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m/>
    <x v="0"/>
    <m/>
    <x v="1"/>
    <x v="1"/>
    <x v="0"/>
    <s v="20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n v="622107.43999999994"/>
    <m/>
    <x v="0"/>
    <m/>
    <x v="0"/>
    <x v="2"/>
    <x v="0"/>
    <s v="0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n v="-283220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n v="-19266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-177.39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n v="-423.89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m/>
    <x v="0"/>
    <n v="252027.78"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3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-2500"/>
    <m/>
    <x v="0"/>
    <m/>
    <x v="0"/>
    <x v="0"/>
    <x v="0"/>
    <s v="14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n v="160000"/>
    <x v="0"/>
    <m/>
    <x v="0"/>
    <x v="0"/>
    <x v="1"/>
    <s v="4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m/>
    <m/>
    <n v="15000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m/>
    <m/>
    <n v="18720"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m/>
    <m/>
    <n v="10000000"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m/>
    <m/>
    <n v="25433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m/>
    <m/>
    <n v="401650"/>
    <x v="0"/>
    <m/>
    <x v="0"/>
    <x v="3"/>
    <x v="0"/>
    <s v="21"/>
    <x v="3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n v="425000"/>
    <m/>
    <x v="0"/>
    <m/>
    <x v="0"/>
    <x v="2"/>
    <x v="0"/>
    <s v="96"/>
    <x v="0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n v="422129.26"/>
    <m/>
    <x v="0"/>
    <m/>
    <x v="0"/>
    <x v="0"/>
    <x v="0"/>
    <s v="91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17053.12"/>
    <m/>
    <x v="0"/>
    <m/>
    <x v="1"/>
    <x v="1"/>
    <x v="0"/>
    <s v="51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n v="300000"/>
    <m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8392.5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m/>
    <n v="10000"/>
    <x v="0"/>
    <m/>
    <x v="0"/>
    <x v="0"/>
    <x v="0"/>
    <s v="6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n v="-6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n v="1860788.3"/>
    <m/>
    <x v="0"/>
    <m/>
    <x v="0"/>
    <x v="2"/>
    <x v="0"/>
    <s v="13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45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n v="75"/>
    <m/>
    <x v="0"/>
    <m/>
    <x v="1"/>
    <x v="4"/>
    <x v="0"/>
    <s v="71"/>
    <x v="3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881821.68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1"/>
    <x v="1"/>
    <x v="0"/>
    <s v="40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n v="-84000"/>
    <m/>
    <x v="0"/>
    <m/>
    <x v="0"/>
    <x v="0"/>
    <x v="0"/>
    <s v="37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n v="2122337.11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77205.91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n v="1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-28688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n v="-2000000"/>
    <m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15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5604.14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n v="8754"/>
    <m/>
    <x v="0"/>
    <m/>
    <x v="0"/>
    <x v="0"/>
    <x v="0"/>
    <s v="4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n v="0"/>
    <x v="0"/>
    <m/>
    <x v="1"/>
    <x v="1"/>
    <x v="0"/>
    <s v="30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n v="-49540.88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n v="-54495.81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n v="81000"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n v="-16757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703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9091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326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228243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m/>
    <m/>
    <n v="229228.83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n v="3000000"/>
    <n v="300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m/>
    <m/>
    <n v="200000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n v="67047710"/>
    <n v="6704771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n v="50000"/>
    <n v="5000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n v="100000"/>
    <n v="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n v="3824951"/>
    <n v="3824951"/>
    <m/>
    <x v="0"/>
    <m/>
    <x v="0"/>
    <x v="2"/>
    <x v="0"/>
    <s v="1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n v="29950"/>
    <n v="2995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n v="2945840"/>
    <n v="294584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n v="48696"/>
    <n v="48696"/>
    <m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n v="3605000"/>
    <n v="3605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n v="1568008"/>
    <n v="1568008"/>
    <m/>
    <x v="0"/>
    <m/>
    <x v="0"/>
    <x v="2"/>
    <x v="0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m/>
    <m/>
    <n v="22021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n v="42231675.18"/>
    <x v="0"/>
    <m/>
    <x v="0"/>
    <x v="2"/>
    <x v="2"/>
    <s v="13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n v="10136"/>
    <n v="10136"/>
    <m/>
    <x v="0"/>
    <m/>
    <x v="0"/>
    <x v="0"/>
    <x v="0"/>
    <s v="33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m/>
    <m/>
    <n v="324341"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m/>
    <m/>
    <n v="115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m/>
    <m/>
    <n v="5000000"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n v="10432"/>
    <n v="10432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n v="80000"/>
    <n v="80000"/>
    <m/>
    <x v="0"/>
    <m/>
    <x v="0"/>
    <x v="0"/>
    <x v="0"/>
    <s v="3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n v="778000"/>
    <n v="778000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n v="69541"/>
    <n v="69541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m/>
    <m/>
    <n v="20321"/>
    <x v="0"/>
    <m/>
    <x v="0"/>
    <x v="0"/>
    <x v="0"/>
    <s v="49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n v="2000000"/>
    <n v="2000000"/>
    <m/>
    <x v="0"/>
    <m/>
    <x v="0"/>
    <x v="0"/>
    <x v="0"/>
    <s v="34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n v="140273.9"/>
    <x v="0"/>
    <m/>
    <x v="0"/>
    <x v="2"/>
    <x v="2"/>
    <s v="13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n v="50000"/>
    <n v="50000"/>
    <m/>
    <x v="0"/>
    <m/>
    <x v="1"/>
    <x v="1"/>
    <x v="0"/>
    <s v="34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n v="17469377"/>
    <n v="1746937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n v="300000"/>
    <n v="3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n v="890000"/>
    <n v="890000"/>
    <m/>
    <x v="0"/>
    <m/>
    <x v="0"/>
    <x v="2"/>
    <x v="0"/>
    <s v="01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n v="36000000"/>
    <n v="36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m/>
    <m/>
    <n v="24677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n v="4000000"/>
    <n v="4000000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n v="5000"/>
    <n v="5000"/>
    <m/>
    <x v="0"/>
    <m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n v="15000"/>
    <n v="15000"/>
    <m/>
    <x v="0"/>
    <m/>
    <x v="0"/>
    <x v="0"/>
    <x v="0"/>
    <s v="14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m/>
    <x v="0"/>
    <n v="75057.119999999995"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345265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n v="-32576.32"/>
    <m/>
    <x v="0"/>
    <m/>
    <x v="0"/>
    <x v="0"/>
    <x v="0"/>
    <s v="46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m/>
    <x v="0"/>
    <n v="0"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m/>
    <n v="697000"/>
    <x v="0"/>
    <m/>
    <x v="0"/>
    <x v="0"/>
    <x v="0"/>
    <s v="30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m/>
    <x v="0"/>
    <n v="1343.12"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n v="43461.86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n v="-77992.98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m/>
    <n v="17573.990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m/>
    <n v="11145.82"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m/>
    <n v="10000"/>
    <x v="0"/>
    <m/>
    <x v="0"/>
    <x v="3"/>
    <x v="0"/>
    <s v="21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m/>
    <m/>
    <n v="100593.64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n v="50000"/>
    <x v="0"/>
    <m/>
    <x v="1"/>
    <x v="1"/>
    <x v="3"/>
    <s v="42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m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n v="393765.68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m/>
    <n v="6748.15"/>
    <x v="0"/>
    <m/>
    <x v="0"/>
    <x v="0"/>
    <x v="0"/>
    <s v="35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n v="8257.16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n v="28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m/>
    <n v="10006157.76"/>
    <x v="0"/>
    <m/>
    <x v="0"/>
    <x v="0"/>
    <x v="0"/>
    <s v="46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500000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m/>
    <m/>
    <n v="42912.78"/>
    <x v="0"/>
    <m/>
    <x v="0"/>
    <x v="2"/>
    <x v="2"/>
    <s v="9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24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m/>
    <n v="251872.07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n v="-52108.34"/>
    <m/>
    <x v="0"/>
    <m/>
    <x v="0"/>
    <x v="0"/>
    <x v="2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n v="115620"/>
    <x v="0"/>
    <m/>
    <x v="0"/>
    <x v="0"/>
    <x v="0"/>
    <s v="36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m/>
    <n v="3940.42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n v="561030.68999999994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n v="19890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n v="153632.5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m/>
    <x v="0"/>
    <n v="1251.04"/>
    <x v="1"/>
    <x v="1"/>
    <x v="0"/>
    <s v="9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1446355.18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35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n v="421000"/>
    <m/>
    <x v="0"/>
    <m/>
    <x v="0"/>
    <x v="0"/>
    <x v="2"/>
    <s v="13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n v="30311.4"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-41904.99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3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5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3118906"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m/>
    <m/>
    <n v="130757.57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m/>
    <m/>
    <n v="1137903.3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-1236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n v="6833.54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n v="47644.26"/>
    <x v="0"/>
    <m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03014.3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m/>
    <x v="0"/>
    <n v="32490"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m/>
    <x v="0"/>
    <n v="0"/>
    <x v="0"/>
    <x v="2"/>
    <x v="0"/>
    <s v="05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-155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m/>
    <n v="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n v="60832027.130000003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876135.7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637710.30000000005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m/>
    <n v="5928.23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80000"/>
    <m/>
    <x v="0"/>
    <m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n v="-3200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n v="255.32"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n v="89915694.430000007"/>
    <m/>
    <x v="0"/>
    <m/>
    <x v="0"/>
    <x v="2"/>
    <x v="0"/>
    <s v="0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9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m/>
    <n v="535.3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n v="49074"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n v="32892.449999999997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n v="67238.34"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n v="-19073"/>
    <m/>
    <x v="0"/>
    <m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m/>
    <x v="0"/>
    <n v="688818.1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m/>
    <m/>
    <n v="23836.34"/>
    <x v="0"/>
    <m/>
    <x v="0"/>
    <x v="0"/>
    <x v="0"/>
    <s v="4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m/>
    <n v="0"/>
    <x v="0"/>
    <m/>
    <x v="0"/>
    <x v="0"/>
    <x v="0"/>
    <s v="2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n v="40000"/>
    <m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m/>
    <n v="43358.6"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m/>
    <x v="0"/>
    <n v="0"/>
    <x v="0"/>
    <x v="0"/>
    <x v="0"/>
    <s v="37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m/>
    <n v="648552.04"/>
    <x v="0"/>
    <m/>
    <x v="1"/>
    <x v="1"/>
    <x v="1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n v="55335.78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n v="95804.64"/>
    <x v="0"/>
    <m/>
    <x v="0"/>
    <x v="0"/>
    <x v="0"/>
    <s v="3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1411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n v="39662.46"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-215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405000"/>
    <m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29392281.530000001"/>
    <x v="0"/>
    <m/>
    <x v="0"/>
    <x v="2"/>
    <x v="0"/>
    <s v="0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1365.27"/>
    <x v="0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-8323.2199999999993"/>
    <m/>
    <x v="0"/>
    <m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m/>
    <m/>
    <n v="3487011.13"/>
    <x v="0"/>
    <m/>
    <x v="0"/>
    <x v="0"/>
    <x v="0"/>
    <s v="48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n v="5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9408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n v="0"/>
    <x v="0"/>
    <m/>
    <x v="0"/>
    <x v="0"/>
    <x v="0"/>
    <s v="4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m/>
    <n v="1143373.1000000001"/>
    <x v="0"/>
    <m/>
    <x v="1"/>
    <x v="1"/>
    <x v="0"/>
    <s v="30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2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n v="5000000"/>
    <n v="50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262440"/>
    <n v="1262440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n v="100000"/>
    <n v="100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n v="11300"/>
    <n v="11300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n v="100000"/>
    <n v="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m/>
    <m/>
    <n v="54357.34"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n v="100820"/>
    <n v="10082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n v="29377"/>
    <n v="29377"/>
    <m/>
    <x v="0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n v="60410"/>
    <n v="6041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n v="51223"/>
    <n v="51223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n v="48782"/>
    <n v="48782"/>
    <m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n v="139581"/>
    <n v="139581"/>
    <m/>
    <x v="0"/>
    <m/>
    <x v="0"/>
    <x v="0"/>
    <x v="2"/>
    <s v="4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n v="160000"/>
    <n v="160000"/>
    <m/>
    <x v="0"/>
    <m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n v="2569328"/>
    <n v="2569328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n v="131722"/>
    <n v="131722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n v="127491"/>
    <n v="127491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n v="32291"/>
    <n v="32291"/>
    <m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n v="1084209"/>
    <n v="1084209"/>
    <m/>
    <x v="0"/>
    <m/>
    <x v="0"/>
    <x v="2"/>
    <x v="0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n v="42280"/>
    <n v="42280"/>
    <m/>
    <x v="0"/>
    <m/>
    <x v="0"/>
    <x v="0"/>
    <x v="0"/>
    <s v="35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n v="42000000"/>
    <n v="420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n v="1000000"/>
    <n v="1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n v="250000"/>
    <n v="25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n v="5298"/>
    <n v="5298"/>
    <m/>
    <x v="0"/>
    <m/>
    <x v="0"/>
    <x v="0"/>
    <x v="0"/>
    <s v="4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n v="11440000"/>
    <n v="11440000"/>
    <m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n v="250000"/>
    <n v="25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988255.58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n v="85517"/>
    <n v="85517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n v="20000"/>
    <n v="20000"/>
    <m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n v="100000"/>
    <n v="100000"/>
    <m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n v="1028000"/>
    <n v="1028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n v="4192314"/>
    <n v="4192314"/>
    <m/>
    <x v="0"/>
    <m/>
    <x v="1"/>
    <x v="4"/>
    <x v="0"/>
    <s v="71"/>
    <x v="3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n v="80000"/>
    <n v="80000"/>
    <m/>
    <x v="0"/>
    <m/>
    <x v="0"/>
    <x v="0"/>
    <x v="0"/>
    <s v="33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m/>
    <m/>
    <n v="119865"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n v="1011465"/>
    <n v="1011465"/>
    <m/>
    <x v="0"/>
    <m/>
    <x v="0"/>
    <x v="0"/>
    <x v="0"/>
    <s v="37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m/>
    <m/>
    <n v="647522.15"/>
    <x v="0"/>
    <m/>
    <x v="0"/>
    <x v="0"/>
    <x v="0"/>
    <s v="37"/>
    <x v="0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n v="17000000"/>
    <n v="17000000"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447998.92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10000000"/>
    <m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Receitas - Fundo de Melhoria do Corpo de Bombeiros Militar"/>
    <m/>
    <n v="705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35485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n v="-2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n v="-24000"/>
    <m/>
    <x v="0"/>
    <m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1.51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n v="150.5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6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86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m/>
    <n v="5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n v="114.46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n v="1615118.81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m/>
    <n v="107000"/>
    <x v="0"/>
    <m/>
    <x v="1"/>
    <x v="1"/>
    <x v="0"/>
    <s v="51"/>
    <x v="1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n v="1280032.19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Finlacen"/>
    <m/>
    <n v="410"/>
    <m/>
    <m/>
    <n v="0"/>
    <x v="0"/>
    <m/>
    <x v="0"/>
    <x v="0"/>
    <x v="0"/>
    <s v="14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Recursos Minerais - CFEM"/>
    <m/>
    <n v="348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m/>
    <m/>
    <n v="20645.52"/>
    <x v="0"/>
    <m/>
    <x v="0"/>
    <x v="0"/>
    <x v="2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500000"/>
    <x v="0"/>
    <m/>
    <x v="0"/>
    <x v="0"/>
    <x v="0"/>
    <s v="4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n v="22922.93"/>
    <x v="0"/>
    <m/>
    <x v="1"/>
    <x v="1"/>
    <x v="0"/>
    <s v="52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m/>
    <x v="0"/>
    <n v="0"/>
    <x v="0"/>
    <x v="0"/>
    <x v="2"/>
    <s v="13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m/>
    <x v="0"/>
    <n v="4852.1400000000003"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43162.400000000001"/>
    <m/>
    <x v="0"/>
    <m/>
    <x v="0"/>
    <x v="0"/>
    <x v="0"/>
    <s v="3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m/>
    <x v="0"/>
    <n v="0"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-124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1264375.31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n v="4829714.7699999996"/>
    <x v="0"/>
    <m/>
    <x v="0"/>
    <x v="2"/>
    <x v="0"/>
    <s v="1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-1802"/>
    <m/>
    <x v="0"/>
    <m/>
    <x v="0"/>
    <x v="0"/>
    <x v="0"/>
    <s v="47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n v="600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m/>
    <x v="0"/>
    <n v="0"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m/>
    <m/>
    <n v="0"/>
    <x v="0"/>
    <m/>
    <x v="0"/>
    <x v="0"/>
    <x v="0"/>
    <s v="15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4000"/>
    <m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m/>
    <n v="22979.5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37453.83"/>
    <m/>
    <x v="0"/>
    <m/>
    <x v="0"/>
    <x v="0"/>
    <x v="0"/>
    <s v="3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Atos do Departamento de Transportes e Terminais - DETER -Outras Taxas Vinculadas - Recurso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n v="-100000"/>
    <m/>
    <x v="0"/>
    <m/>
    <x v="0"/>
    <x v="0"/>
    <x v="0"/>
    <s v="2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n v="1078.32"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Rede Viver sem Limit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m/>
    <n v="1330639.56"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65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n v="70000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n v="214809.8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1212.57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m/>
    <n v="12273.62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n v="138101.4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n v="20000"/>
    <m/>
    <x v="0"/>
    <m/>
    <x v="0"/>
    <x v="0"/>
    <x v="0"/>
    <s v="14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-103759.36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-1264375.3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m/>
    <n v="95408.49"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555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m/>
    <n v="165172.25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n v="0"/>
    <x v="0"/>
    <x v="2"/>
    <x v="0"/>
    <s v="0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m/>
    <n v="10916440"/>
    <x v="0"/>
    <m/>
    <x v="0"/>
    <x v="2"/>
    <x v="0"/>
    <s v="07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n v="106335"/>
    <m/>
    <x v="0"/>
    <m/>
    <x v="0"/>
    <x v="0"/>
    <x v="0"/>
    <s v="9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-85.96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n v="81450.039999999994"/>
    <x v="0"/>
    <m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n v="3720.62"/>
    <m/>
    <x v="0"/>
    <m/>
    <x v="0"/>
    <x v="0"/>
    <x v="0"/>
    <s v="9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n v="419119.52"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-132851.42000000001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m/>
    <n v="6538.71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n v="15575000"/>
    <x v="0"/>
    <m/>
    <x v="0"/>
    <x v="0"/>
    <x v="0"/>
    <s v="39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n v="4600000"/>
    <m/>
    <x v="0"/>
    <m/>
    <x v="0"/>
    <x v="0"/>
    <x v="3"/>
    <s v="4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n v="303269.32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-1238000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635300.56999999995"/>
    <m/>
    <x v="0"/>
    <m/>
    <x v="0"/>
    <x v="0"/>
    <x v="0"/>
    <s v="2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n v="31465"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n v="-1129575.56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n v="-6229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n v="156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n v="53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m/>
    <n v="419519.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110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0000"/>
    <m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4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n v="-9845.32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n v="-7077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m/>
    <n v="1186014.1299999999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m/>
    <n v="200000"/>
    <x v="0"/>
    <m/>
    <x v="1"/>
    <x v="1"/>
    <x v="0"/>
    <s v="35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n v="-6656963.9800000004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m/>
    <n v="15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m/>
    <n v="35320.6"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n v="16000"/>
    <n v="16000"/>
    <m/>
    <x v="0"/>
    <m/>
    <x v="0"/>
    <x v="0"/>
    <x v="0"/>
    <s v="33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m/>
    <m/>
    <n v="100000"/>
    <x v="0"/>
    <m/>
    <x v="0"/>
    <x v="0"/>
    <x v="0"/>
    <s v="31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m/>
    <m/>
    <n v="74260"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m/>
    <m/>
    <n v="50000"/>
    <x v="0"/>
    <m/>
    <x v="1"/>
    <x v="1"/>
    <x v="0"/>
    <s v="9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m/>
    <m/>
    <n v="66366"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n v="145006"/>
    <n v="145006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n v="51064"/>
    <n v="51064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n v="1200000"/>
    <n v="1200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m/>
    <m/>
    <n v="247000"/>
    <x v="0"/>
    <m/>
    <x v="1"/>
    <x v="1"/>
    <x v="3"/>
    <s v="4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n v="28000"/>
    <n v="28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n v="2670000"/>
    <n v="2670000"/>
    <m/>
    <x v="0"/>
    <m/>
    <x v="0"/>
    <x v="0"/>
    <x v="0"/>
    <s v="3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m/>
    <n v="8666"/>
    <x v="0"/>
    <m/>
    <x v="0"/>
    <x v="0"/>
    <x v="0"/>
    <s v="36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n v="1050000"/>
    <n v="1050000"/>
    <m/>
    <x v="0"/>
    <m/>
    <x v="0"/>
    <x v="2"/>
    <x v="0"/>
    <s v="16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n v="12000000"/>
    <n v="12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m/>
    <n v="20300000"/>
    <x v="0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n v="31200"/>
    <n v="31200"/>
    <m/>
    <x v="0"/>
    <m/>
    <x v="0"/>
    <x v="0"/>
    <x v="2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n v="3190239"/>
    <n v="319023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n v="7290950"/>
    <n v="7290950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n v="60000"/>
    <n v="60000"/>
    <m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n v="35000"/>
    <n v="35000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n v="3592000"/>
    <n v="3592000"/>
    <m/>
    <x v="0"/>
    <m/>
    <x v="1"/>
    <x v="1"/>
    <x v="0"/>
    <s v="39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n v="1600000"/>
    <n v="16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n v="36064"/>
    <n v="36064"/>
    <m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m/>
    <m/>
    <n v="25000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n v="125518"/>
    <n v="125518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n v="8660000"/>
    <n v="866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n v="-82819.649999999994"/>
    <m/>
    <x v="0"/>
    <m/>
    <x v="0"/>
    <x v="0"/>
    <x v="0"/>
    <s v="14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m/>
    <x v="0"/>
    <n v="0"/>
    <x v="0"/>
    <x v="0"/>
    <x v="0"/>
    <s v="33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m/>
    <n v="200000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m/>
    <x v="0"/>
    <n v="28878.73"/>
    <x v="0"/>
    <x v="0"/>
    <x v="0"/>
    <s v="39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77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n v="-3400"/>
    <m/>
    <x v="0"/>
    <m/>
    <x v="0"/>
    <x v="0"/>
    <x v="2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m/>
    <m/>
    <n v="670.81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3781853.78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n v="24290244.469999999"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n v="26434.84"/>
    <x v="0"/>
    <m/>
    <x v="0"/>
    <x v="2"/>
    <x v="0"/>
    <s v="07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2050000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100854.88"/>
    <m/>
    <x v="0"/>
    <m/>
    <x v="1"/>
    <x v="1"/>
    <x v="0"/>
    <s v="30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n v="3147.86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m/>
    <n v="55539.42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n v="121192.67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88200"/>
    <m/>
    <x v="0"/>
    <m/>
    <x v="0"/>
    <x v="2"/>
    <x v="0"/>
    <s v="92"/>
    <x v="2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5706258.7199999997"/>
    <m/>
    <x v="0"/>
    <m/>
    <x v="0"/>
    <x v="2"/>
    <x v="0"/>
    <s v="0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m/>
    <x v="0"/>
    <n v="0"/>
    <x v="1"/>
    <x v="1"/>
    <x v="0"/>
    <s v="20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m/>
    <n v="19433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n v="45448.63"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19206.849999999999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31575158.96000000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n v="14468.72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n v="72180.460000000006"/>
    <x v="0"/>
    <m/>
    <x v="0"/>
    <x v="2"/>
    <x v="0"/>
    <s v="9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m/>
    <x v="0"/>
    <n v="0"/>
    <x v="0"/>
    <x v="2"/>
    <x v="0"/>
    <s v="1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51045.17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n v="-16.2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926.07"/>
    <m/>
    <x v="0"/>
    <m/>
    <x v="0"/>
    <x v="0"/>
    <x v="2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m/>
    <n v="474235.93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704422.06"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m/>
    <n v="346398.98"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n v="1849588.19"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24436.76"/>
    <m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n v="24123.37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m/>
    <m/>
    <n v="60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125000"/>
    <m/>
    <x v="0"/>
    <m/>
    <x v="1"/>
    <x v="1"/>
    <x v="0"/>
    <s v="51"/>
    <x v="1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43861.04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n v="111838.7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TRS - Exercícios Anteriores"/>
    <m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23910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7844704.9800000004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-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-1200"/>
    <m/>
    <x v="0"/>
    <m/>
    <x v="0"/>
    <x v="0"/>
    <x v="0"/>
    <s v="4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72962.960000000006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m/>
    <m/>
    <n v="799379.06"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m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n v="-100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n v="37466.699999999997"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n v="239525.4"/>
    <m/>
    <x v="0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471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138038.8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m/>
    <n v="167812.11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n v="398555.7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m/>
    <n v="28000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3041.6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7000"/>
    <m/>
    <x v="0"/>
    <m/>
    <x v="0"/>
    <x v="2"/>
    <x v="0"/>
    <s v="94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m/>
    <x v="0"/>
    <n v="0"/>
    <x v="0"/>
    <x v="2"/>
    <x v="0"/>
    <s v="16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m/>
    <n v="0"/>
    <x v="0"/>
    <m/>
    <x v="0"/>
    <x v="0"/>
    <x v="0"/>
    <s v="14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n v="4036821.21"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-2500000"/>
    <m/>
    <x v="0"/>
    <m/>
    <x v="0"/>
    <x v="0"/>
    <x v="0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-17600"/>
    <m/>
    <x v="0"/>
    <m/>
    <x v="0"/>
    <x v="0"/>
    <x v="0"/>
    <s v="3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n v="300000"/>
    <n v="300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m/>
    <m/>
    <n v="5066457.2300000004"/>
    <x v="0"/>
    <m/>
    <x v="0"/>
    <x v="2"/>
    <x v="0"/>
    <s v="1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n v="100000"/>
    <n v="10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n v="872000"/>
    <n v="8720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1"/>
    <s v="4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n v="1120000"/>
    <n v="1120000"/>
    <m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m/>
    <n v="1488328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m/>
    <m/>
    <n v="38595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n v="323876.69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n v="6484314"/>
    <n v="6484314"/>
    <m/>
    <x v="0"/>
    <m/>
    <x v="0"/>
    <x v="0"/>
    <x v="0"/>
    <s v="36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m/>
    <m/>
    <n v="271383.09999999998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n v="150000"/>
    <n v="150000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n v="1600000"/>
    <n v="1600000"/>
    <m/>
    <x v="0"/>
    <m/>
    <x v="0"/>
    <x v="2"/>
    <x v="0"/>
    <s v="11"/>
    <x v="2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n v="594546"/>
    <n v="594546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n v="35522.79"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n v="18184"/>
    <n v="181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n v="594000"/>
    <n v="594000"/>
    <m/>
    <x v="0"/>
    <m/>
    <x v="0"/>
    <x v="2"/>
    <x v="0"/>
    <s v="9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n v="31723"/>
    <n v="31723"/>
    <m/>
    <x v="0"/>
    <m/>
    <x v="0"/>
    <x v="0"/>
    <x v="0"/>
    <s v="3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n v="113967"/>
    <n v="11396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m/>
    <m/>
    <n v="1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n v="57871628"/>
    <n v="57871628"/>
    <m/>
    <x v="0"/>
    <m/>
    <x v="0"/>
    <x v="2"/>
    <x v="2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n v="50000"/>
    <n v="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n v="111108.04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m/>
    <n v="3917530.2"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n v="502800"/>
    <n v="502800"/>
    <m/>
    <x v="0"/>
    <m/>
    <x v="0"/>
    <x v="0"/>
    <x v="0"/>
    <s v="39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n v="1000"/>
    <n v="1000"/>
    <m/>
    <x v="0"/>
    <m/>
    <x v="0"/>
    <x v="0"/>
    <x v="0"/>
    <s v="14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n v="1865811.65"/>
    <x v="0"/>
    <m/>
    <x v="0"/>
    <x v="2"/>
    <x v="0"/>
    <s v="04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n v="150000"/>
    <n v="15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n v="80000"/>
    <n v="8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n v="5451223"/>
    <n v="5451223"/>
    <m/>
    <x v="0"/>
    <m/>
    <x v="0"/>
    <x v="3"/>
    <x v="0"/>
    <s v="21"/>
    <x v="3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n v="4000000"/>
    <n v="4000000"/>
    <m/>
    <x v="0"/>
    <m/>
    <x v="0"/>
    <x v="0"/>
    <x v="0"/>
    <s v="37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11462741.630000001"/>
    <x v="0"/>
    <m/>
    <x v="0"/>
    <x v="2"/>
    <x v="0"/>
    <s v="01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36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n v="890781.08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n v="8237.2800000000007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m/>
    <n v="350106.71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171147.94"/>
    <m/>
    <x v="0"/>
    <m/>
    <x v="0"/>
    <x v="0"/>
    <x v="0"/>
    <s v="0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m/>
    <m/>
    <n v="124647.16"/>
    <x v="0"/>
    <m/>
    <x v="0"/>
    <x v="0"/>
    <x v="0"/>
    <s v="4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n v="3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n v="1000000"/>
    <m/>
    <x v="0"/>
    <m/>
    <x v="1"/>
    <x v="1"/>
    <x v="0"/>
    <s v="4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n v="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-11538.21"/>
    <m/>
    <x v="0"/>
    <m/>
    <x v="0"/>
    <x v="0"/>
    <x v="0"/>
    <s v="9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n v="1040450.45"/>
    <x v="0"/>
    <m/>
    <x v="0"/>
    <x v="2"/>
    <x v="0"/>
    <s v="94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36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-28111448.7100000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m/>
    <m/>
    <n v="898136.1"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m/>
    <x v="0"/>
    <n v="0"/>
    <x v="0"/>
    <x v="0"/>
    <x v="3"/>
    <s v="43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n v="60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n v="63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022.73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n v="1776136.83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m/>
    <n v="78818.95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2807263.59"/>
    <m/>
    <x v="0"/>
    <m/>
    <x v="0"/>
    <x v="2"/>
    <x v="0"/>
    <s v="1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Sem Contrato de Dívida Pública - Remuneração de rec.vinculados - Outr Fontes - Ex.Anterior"/>
    <m/>
    <n v="1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m/>
    <n v="0"/>
    <x v="0"/>
    <m/>
    <x v="0"/>
    <x v="2"/>
    <x v="0"/>
    <s v="16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m/>
    <n v="3846.34"/>
    <x v="0"/>
    <m/>
    <x v="0"/>
    <x v="0"/>
    <x v="0"/>
    <s v="08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1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n v="2832177.64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m/>
    <x v="0"/>
    <n v="162210.96"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24432.38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2748198.7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m/>
    <m/>
    <n v="2045810.0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m/>
    <m/>
    <n v="341031.67"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m/>
    <n v="294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m/>
    <x v="0"/>
    <n v="198271"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m/>
    <n v="0"/>
    <x v="0"/>
    <m/>
    <x v="0"/>
    <x v="0"/>
    <x v="0"/>
    <s v="15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m/>
    <n v="15090"/>
    <x v="0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n v="9124"/>
    <x v="0"/>
    <m/>
    <x v="0"/>
    <x v="0"/>
    <x v="0"/>
    <s v="46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n v="466467.42"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m/>
    <n v="15536.08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n v="9396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m/>
    <x v="0"/>
    <n v="2750"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m/>
    <n v="194092.84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100000"/>
    <m/>
    <x v="0"/>
    <m/>
    <x v="1"/>
    <x v="1"/>
    <x v="0"/>
    <s v="36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10247749.6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n v="15083.15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n v="886221.84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n v="-340000"/>
    <m/>
    <x v="0"/>
    <m/>
    <x v="0"/>
    <x v="2"/>
    <x v="0"/>
    <s v="9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32643.41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m/>
    <n v="2500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m/>
    <n v="23183.47"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n v="12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n v="1030.96"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n v="623.4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m/>
    <m/>
    <n v="3263208.15"/>
    <x v="0"/>
    <m/>
    <x v="0"/>
    <x v="0"/>
    <x v="0"/>
    <s v="3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-20884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m/>
    <n v="8573.4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50000"/>
    <m/>
    <x v="0"/>
    <m/>
    <x v="0"/>
    <x v="0"/>
    <x v="4"/>
    <s v="41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n v="-18272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-60"/>
    <m/>
    <x v="0"/>
    <m/>
    <x v="0"/>
    <x v="2"/>
    <x v="0"/>
    <s v="92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m/>
    <n v="392310.08"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n v="178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3347587.13"/>
    <m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m/>
    <n v="115340.19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n v="10000"/>
    <m/>
    <x v="0"/>
    <m/>
    <x v="0"/>
    <x v="0"/>
    <x v="0"/>
    <s v="15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n v="-276729.19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n v="-152389.7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7358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Svo - Serviços de Verificação de Óbitos"/>
    <m/>
    <n v="43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1274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m/>
    <n v="100586.6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n v="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n v="140000"/>
    <n v="14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m/>
    <m/>
    <n v="25107"/>
    <x v="0"/>
    <m/>
    <x v="1"/>
    <x v="1"/>
    <x v="0"/>
    <s v="39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n v="1000000"/>
    <n v="1000000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n v="50000"/>
    <n v="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n v="1800000"/>
    <n v="18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n v="622691"/>
    <n v="622691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n v="224603"/>
    <n v="224603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n v="42304"/>
    <n v="42304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n v="25011"/>
    <n v="25011"/>
    <m/>
    <x v="0"/>
    <m/>
    <x v="0"/>
    <x v="2"/>
    <x v="0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n v="39769"/>
    <n v="39769"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n v="31551"/>
    <n v="31551"/>
    <m/>
    <x v="0"/>
    <m/>
    <x v="0"/>
    <x v="0"/>
    <x v="2"/>
    <s v="39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n v="725873"/>
    <n v="725873"/>
    <m/>
    <x v="0"/>
    <m/>
    <x v="0"/>
    <x v="2"/>
    <x v="0"/>
    <s v="13"/>
    <x v="2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m/>
    <n v="248000"/>
    <x v="0"/>
    <m/>
    <x v="0"/>
    <x v="0"/>
    <x v="0"/>
    <s v="2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m/>
    <m/>
    <n v="165985.15"/>
    <x v="0"/>
    <m/>
    <x v="0"/>
    <x v="0"/>
    <x v="0"/>
    <s v="36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n v="600000"/>
    <n v="6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n v="284589.94"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n v="5000"/>
    <n v="5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n v="10084"/>
    <n v="10084"/>
    <m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n v="31596.41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n v="93965"/>
    <n v="93965"/>
    <m/>
    <x v="0"/>
    <m/>
    <x v="0"/>
    <x v="0"/>
    <x v="0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n v="2500000"/>
    <n v="25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n v="9233468"/>
    <n v="9233468"/>
    <m/>
    <x v="0"/>
    <m/>
    <x v="1"/>
    <x v="4"/>
    <x v="0"/>
    <s v="71"/>
    <x v="3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n v="2694060.62"/>
    <x v="0"/>
    <m/>
    <x v="0"/>
    <x v="2"/>
    <x v="2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m/>
    <m/>
    <n v="1000000"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n v="1000000"/>
    <n v="1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n v="916617"/>
    <n v="91661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n v="660100"/>
    <n v="6601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n v="25359"/>
    <n v="25359"/>
    <m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n v="2000000"/>
    <n v="2000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n v="15000"/>
    <n v="15000"/>
    <m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Recursos de Outras Fontes - Exercício Corrente - Outras Taxas Vinculadas - Custas Judiciai"/>
    <m/>
    <n v="931"/>
    <m/>
    <m/>
    <n v="0"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Receitas - Fundo de Melhoria do Corpo de Bombeiros Militar"/>
    <m/>
    <n v="707"/>
    <m/>
    <m/>
    <n v="0"/>
    <x v="0"/>
    <m/>
    <x v="0"/>
    <x v="0"/>
    <x v="0"/>
    <s v="4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n v="13178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8200"/>
    <m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n v="-25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n v="1167132.22"/>
    <m/>
    <x v="0"/>
    <m/>
    <x v="0"/>
    <x v="0"/>
    <x v="0"/>
    <s v="4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-3055234.2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m/>
    <m/>
    <n v="40945.32"/>
    <x v="0"/>
    <m/>
    <x v="0"/>
    <x v="0"/>
    <x v="0"/>
    <s v="92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n v="36836.74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n v="0"/>
    <x v="0"/>
    <m/>
    <x v="0"/>
    <x v="0"/>
    <x v="3"/>
    <s v="4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n v="49788"/>
    <x v="0"/>
    <m/>
    <x v="0"/>
    <x v="0"/>
    <x v="0"/>
    <s v="14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n v="89759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n v="34928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n v="103294.26"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9600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17811002.78000000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m/>
    <n v="335976.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m/>
    <n v="65800"/>
    <x v="0"/>
    <m/>
    <x v="0"/>
    <x v="0"/>
    <x v="0"/>
    <s v="40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Contr.Dív.Pública BB2 PACTO por SC - Oper. de crédito interna - ex.anterior-superávit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709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n v="6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m/>
    <n v="1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m/>
    <x v="0"/>
    <n v="0"/>
    <x v="1"/>
    <x v="1"/>
    <x v="0"/>
    <s v="40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n v="0"/>
    <x v="0"/>
    <m/>
    <x v="0"/>
    <x v="0"/>
    <x v="2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392506.68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-2421.88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4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n v="3128745.27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42265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m/>
    <x v="0"/>
    <n v="0"/>
    <x v="1"/>
    <x v="1"/>
    <x v="0"/>
    <s v="20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m/>
    <n v="8000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711657.62"/>
    <m/>
    <x v="0"/>
    <m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m/>
    <m/>
    <n v="650610.18000000005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m/>
    <n v="2297"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n v="2006919.13"/>
    <x v="0"/>
    <m/>
    <x v="0"/>
    <x v="2"/>
    <x v="0"/>
    <s v="92"/>
    <x v="2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m/>
    <n v="1764170.67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n v="1625000"/>
    <m/>
    <x v="0"/>
    <m/>
    <x v="0"/>
    <x v="0"/>
    <x v="2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n v="63083.94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n v="-18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8056.32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n v="0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54420.73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2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-159277"/>
    <m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n v="-129392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n v="-38340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n v="-252516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n v="-683977.68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n v="-42693.3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m/>
    <x v="0"/>
    <n v="9846.69"/>
    <x v="0"/>
    <x v="0"/>
    <x v="0"/>
    <s v="33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96689"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n v="15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m/>
    <m/>
    <n v="280000"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n v="5000"/>
    <n v="5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n v="5000"/>
    <n v="5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m/>
    <m/>
    <n v="1438971.84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n v="40000"/>
    <n v="40000"/>
    <m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n v="50000"/>
    <n v="500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n v="12071"/>
    <n v="12071"/>
    <m/>
    <x v="0"/>
    <m/>
    <x v="1"/>
    <x v="1"/>
    <x v="0"/>
    <s v="30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n v="200000"/>
    <n v="200000"/>
    <m/>
    <x v="0"/>
    <m/>
    <x v="0"/>
    <x v="0"/>
    <x v="0"/>
    <s v="3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n v="145000"/>
    <n v="145000"/>
    <m/>
    <x v="0"/>
    <m/>
    <x v="0"/>
    <x v="0"/>
    <x v="0"/>
    <s v="4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n v="981456"/>
    <n v="981456"/>
    <m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n v="54490"/>
    <n v="5449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n v="34650"/>
    <n v="34650"/>
    <m/>
    <x v="0"/>
    <m/>
    <x v="0"/>
    <x v="0"/>
    <x v="0"/>
    <s v="30"/>
    <x v="0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n v="10000"/>
    <n v="1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n v="3500000"/>
    <n v="3500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n v="80663"/>
    <n v="80663"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m/>
    <m/>
    <n v="28787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m/>
    <m/>
    <n v="1000000"/>
    <x v="0"/>
    <m/>
    <x v="1"/>
    <x v="1"/>
    <x v="0"/>
    <s v="51"/>
    <x v="1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n v="500000"/>
    <n v="5000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n v="50000"/>
    <n v="50000"/>
    <m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n v="857807"/>
    <n v="857807"/>
    <m/>
    <x v="0"/>
    <m/>
    <x v="0"/>
    <x v="0"/>
    <x v="0"/>
    <s v="92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n v="100000"/>
    <n v="10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m/>
    <n v="14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n v="100000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19900"/>
    <m/>
    <x v="0"/>
    <m/>
    <x v="0"/>
    <x v="2"/>
    <x v="0"/>
    <s v="92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4000000"/>
    <m/>
    <x v="0"/>
    <m/>
    <x v="0"/>
    <x v="0"/>
    <x v="0"/>
    <s v="4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m/>
    <n v="0"/>
    <x v="0"/>
    <m/>
    <x v="0"/>
    <x v="0"/>
    <x v="2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29000000"/>
    <m/>
    <x v="0"/>
    <m/>
    <x v="0"/>
    <x v="0"/>
    <x v="3"/>
    <s v="43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n v="-7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m/>
    <n v="4686772.54"/>
    <x v="0"/>
    <m/>
    <x v="0"/>
    <x v="0"/>
    <x v="0"/>
    <s v="18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34262.65"/>
    <m/>
    <x v="0"/>
    <m/>
    <x v="0"/>
    <x v="0"/>
    <x v="0"/>
    <s v="34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m/>
    <m/>
    <n v="26506.2"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65559.85"/>
    <m/>
    <x v="0"/>
    <m/>
    <x v="0"/>
    <x v="0"/>
    <x v="0"/>
    <s v="3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m/>
    <n v="0"/>
    <x v="0"/>
    <m/>
    <x v="0"/>
    <x v="0"/>
    <x v="0"/>
    <s v="47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n v="502199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429508.85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m/>
    <n v="589774.6"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n v="-26502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n v="-1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n v="2737781.87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n v="1160900.6599999999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500"/>
    <m/>
    <x v="0"/>
    <m/>
    <x v="0"/>
    <x v="0"/>
    <x v="0"/>
    <s v="32"/>
    <x v="0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m/>
    <n v="70286.679999999993"/>
    <x v="0"/>
    <m/>
    <x v="1"/>
    <x v="5"/>
    <x v="0"/>
    <s v="61"/>
    <x v="4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n v="1400000"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163.3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n v="-25410551.5"/>
    <m/>
    <x v="0"/>
    <m/>
    <x v="0"/>
    <x v="2"/>
    <x v="0"/>
    <s v="0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-166320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-276.38"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9000"/>
    <m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-363800"/>
    <m/>
    <x v="0"/>
    <m/>
    <x v="1"/>
    <x v="1"/>
    <x v="0"/>
    <s v="40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n v="1000"/>
    <m/>
    <x v="0"/>
    <m/>
    <x v="0"/>
    <x v="0"/>
    <x v="0"/>
    <s v="92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4922.95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n v="292467.2800000000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m/>
    <x v="0"/>
    <x v="2"/>
    <x v="0"/>
    <s v="13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3649522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n v="-75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n v="1381795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m/>
    <n v="149807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n v="120000"/>
    <m/>
    <x v="0"/>
    <m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140000"/>
    <m/>
    <x v="0"/>
    <m/>
    <x v="0"/>
    <x v="0"/>
    <x v="0"/>
    <s v="08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m/>
    <m/>
    <n v="13845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n v="-203650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n v="1085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n v="906.92"/>
    <x v="0"/>
    <m/>
    <x v="0"/>
    <x v="2"/>
    <x v="0"/>
    <s v="05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n v="-948348.1"/>
    <m/>
    <x v="0"/>
    <m/>
    <x v="0"/>
    <x v="2"/>
    <x v="2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n v="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n v="801316.8"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n v="-2383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4500000"/>
    <m/>
    <x v="0"/>
    <m/>
    <x v="0"/>
    <x v="0"/>
    <x v="0"/>
    <s v="30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m/>
    <n v="2000"/>
    <x v="0"/>
    <m/>
    <x v="0"/>
    <x v="0"/>
    <x v="2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m/>
    <m/>
    <n v="2000000"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n v="154240"/>
    <n v="15424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m/>
    <n v="99604.43"/>
    <x v="0"/>
    <m/>
    <x v="0"/>
    <x v="2"/>
    <x v="0"/>
    <s v="16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m/>
    <m/>
    <n v="36500"/>
    <x v="0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n v="4047812"/>
    <n v="4047812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n v="21900"/>
    <n v="219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n v="300000"/>
    <n v="30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n v="6480"/>
    <n v="6480"/>
    <m/>
    <x v="0"/>
    <m/>
    <x v="0"/>
    <x v="0"/>
    <x v="0"/>
    <s v="4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n v="94268"/>
    <n v="9426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n v="5000"/>
    <n v="5000"/>
    <m/>
    <x v="0"/>
    <m/>
    <x v="0"/>
    <x v="0"/>
    <x v="2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m/>
    <m/>
    <n v="150000"/>
    <x v="0"/>
    <m/>
    <x v="0"/>
    <x v="0"/>
    <x v="2"/>
    <s v="40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m/>
    <m/>
    <n v="16100"/>
    <x v="0"/>
    <m/>
    <x v="0"/>
    <x v="0"/>
    <x v="0"/>
    <s v="49"/>
    <x v="0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n v="50000"/>
    <n v="50000"/>
    <m/>
    <x v="0"/>
    <m/>
    <x v="0"/>
    <x v="0"/>
    <x v="0"/>
    <s v="39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n v="300000"/>
    <n v="3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n v="7260000"/>
    <n v="726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m/>
    <m/>
    <n v="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n v="156099"/>
    <n v="156099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m/>
    <m/>
    <n v="452000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n v="3371549"/>
    <n v="3371549"/>
    <m/>
    <x v="0"/>
    <m/>
    <x v="0"/>
    <x v="0"/>
    <x v="0"/>
    <s v="4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n v="3214794"/>
    <n v="3214794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n v="50000"/>
    <n v="50000"/>
    <m/>
    <x v="0"/>
    <m/>
    <x v="0"/>
    <x v="0"/>
    <x v="0"/>
    <s v="33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n v="300000"/>
    <n v="30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m/>
    <n v="5743.94"/>
    <x v="0"/>
    <m/>
    <x v="0"/>
    <x v="0"/>
    <x v="0"/>
    <s v="4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32438.86"/>
    <m/>
    <x v="0"/>
    <m/>
    <x v="0"/>
    <x v="2"/>
    <x v="0"/>
    <s v="1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38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m/>
    <n v="64254.96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14783507.8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4743902.04"/>
    <m/>
    <x v="0"/>
    <m/>
    <x v="1"/>
    <x v="1"/>
    <x v="0"/>
    <s v="6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8000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n v="100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m/>
    <n v="300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n v="25000"/>
    <m/>
    <x v="0"/>
    <m/>
    <x v="0"/>
    <x v="0"/>
    <x v="0"/>
    <s v="18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m/>
    <x v="0"/>
    <m/>
    <x v="1"/>
    <x v="1"/>
    <x v="0"/>
    <s v="9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n v="-585.23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2469498.36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n v="2828747.62"/>
    <m/>
    <x v="0"/>
    <m/>
    <x v="0"/>
    <x v="2"/>
    <x v="0"/>
    <s v="04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to Dív.Pública BB2 PACTO por SC - Contrapartida BID-Oper crédito interna - ex anter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-1600"/>
    <m/>
    <x v="0"/>
    <m/>
    <x v="0"/>
    <x v="0"/>
    <x v="0"/>
    <s v="36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m/>
    <n v="76000"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n v="8524.44"/>
    <m/>
    <x v="0"/>
    <m/>
    <x v="0"/>
    <x v="0"/>
    <x v="0"/>
    <s v="33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80948.44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n v="141624.35999999999"/>
    <m/>
    <x v="0"/>
    <m/>
    <x v="0"/>
    <x v="2"/>
    <x v="0"/>
    <s v="0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-3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n v="36804.7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-38834.26999999999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-7850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426190"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n v="-3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m/>
    <x v="0"/>
    <n v="372493.32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n v="11134.7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Incentivo Financeiro aos Centros de Especialidades Odontológicas - Exercícios Anteriores"/>
    <m/>
    <n v="420"/>
    <m/>
    <m/>
    <n v="0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n v="475120.11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n v="166589.1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m/>
    <n v="292467.28000000003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n v="-127271.33"/>
    <m/>
    <x v="0"/>
    <m/>
    <x v="0"/>
    <x v="2"/>
    <x v="0"/>
    <s v="13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m/>
    <x v="0"/>
    <n v="0"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m/>
    <n v="65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-146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m/>
    <n v="20000"/>
    <x v="0"/>
    <m/>
    <x v="0"/>
    <x v="0"/>
    <x v="0"/>
    <s v="33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2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n v="585247.78"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-8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m/>
    <n v="569.16999999999996"/>
    <x v="0"/>
    <m/>
    <x v="1"/>
    <x v="1"/>
    <x v="0"/>
    <s v="92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n v="-819294.34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n v="-97049"/>
    <m/>
    <x v="0"/>
    <m/>
    <x v="0"/>
    <x v="0"/>
    <x v="0"/>
    <s v="4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n v="-250000"/>
    <m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n v="3983.82"/>
    <m/>
    <x v="0"/>
    <m/>
    <x v="0"/>
    <x v="2"/>
    <x v="0"/>
    <s v="94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441286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m/>
    <n v="1616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273333.32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-1085.0899999999999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m/>
    <m/>
    <n v="35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-16020.1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n v="280000"/>
    <n v="28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n v="2000"/>
    <n v="2000"/>
    <m/>
    <x v="0"/>
    <m/>
    <x v="0"/>
    <x v="0"/>
    <x v="0"/>
    <s v="14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n v="500000"/>
    <n v="500000"/>
    <m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n v="6000"/>
    <n v="6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n v="476239"/>
    <n v="476239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n v="454108"/>
    <n v="45410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n v="60977"/>
    <n v="60977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n v="550354"/>
    <n v="550354"/>
    <m/>
    <x v="0"/>
    <m/>
    <x v="0"/>
    <x v="2"/>
    <x v="2"/>
    <s v="13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n v="59852"/>
    <n v="59852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n v="80000"/>
    <n v="80000"/>
    <m/>
    <x v="0"/>
    <m/>
    <x v="0"/>
    <x v="0"/>
    <x v="2"/>
    <s v="1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n v="180000"/>
    <n v="180000"/>
    <m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n v="33513"/>
    <n v="33513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n v="365469136"/>
    <n v="36546913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n v="200000"/>
    <n v="200000"/>
    <m/>
    <x v="0"/>
    <m/>
    <x v="0"/>
    <x v="0"/>
    <x v="0"/>
    <s v="2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n v="26250"/>
    <n v="2625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n v="500000"/>
    <n v="500000"/>
    <m/>
    <x v="0"/>
    <m/>
    <x v="0"/>
    <x v="0"/>
    <x v="0"/>
    <s v="37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m/>
    <m/>
    <n v="350000"/>
    <x v="0"/>
    <m/>
    <x v="0"/>
    <x v="0"/>
    <x v="0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m/>
    <m/>
    <n v="11149"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n v="250000"/>
    <n v="25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57574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n v="173688"/>
    <n v="173688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m/>
    <m/>
    <n v="20000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n v="168311"/>
    <n v="168311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n v="2500000"/>
    <n v="2500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n v="14000000"/>
    <n v="1400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n v="82819.649999999994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119850"/>
    <m/>
    <x v="0"/>
    <m/>
    <x v="0"/>
    <x v="0"/>
    <x v="2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n v="-300"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20100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59000"/>
    <m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171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4000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n v="25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m/>
    <n v="972"/>
    <x v="0"/>
    <m/>
    <x v="0"/>
    <x v="0"/>
    <x v="0"/>
    <s v="35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572367.22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m/>
    <n v="1943.15"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50000"/>
    <m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5635"/>
    <m/>
    <x v="0"/>
    <m/>
    <x v="0"/>
    <x v="0"/>
    <x v="0"/>
    <s v="4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m/>
    <x v="0"/>
    <n v="11500"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-133120"/>
    <m/>
    <x v="0"/>
    <m/>
    <x v="0"/>
    <x v="0"/>
    <x v="0"/>
    <s v="35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-670.2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n v="2440.77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m/>
    <x v="0"/>
    <n v="147700"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930442.58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241.5500000000002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n v="3733452.73"/>
    <m/>
    <x v="0"/>
    <m/>
    <x v="0"/>
    <x v="2"/>
    <x v="0"/>
    <s v="01"/>
    <x v="2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m/>
    <x v="0"/>
    <m/>
    <x v="0"/>
    <x v="0"/>
    <x v="0"/>
    <s v="34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12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n v="-2162685.36"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2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1551000"/>
    <m/>
    <x v="0"/>
    <m/>
    <x v="0"/>
    <x v="2"/>
    <x v="0"/>
    <s v="11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n v="-18000"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m/>
    <n v="4334"/>
    <x v="0"/>
    <m/>
    <x v="0"/>
    <x v="0"/>
    <x v="0"/>
    <s v="15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5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n v="207480"/>
    <x v="0"/>
    <m/>
    <x v="0"/>
    <x v="0"/>
    <x v="0"/>
    <s v="35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n v="-140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2304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-4340.3100000000004"/>
    <m/>
    <x v="0"/>
    <m/>
    <x v="0"/>
    <x v="0"/>
    <x v="0"/>
    <s v="92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3888.42"/>
    <m/>
    <x v="0"/>
    <m/>
    <x v="0"/>
    <x v="0"/>
    <x v="0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n v="-6810945"/>
    <m/>
    <x v="0"/>
    <m/>
    <x v="0"/>
    <x v="0"/>
    <x v="5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n v="-23477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m/>
    <n v="1298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101539.4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n v="-8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m/>
    <n v="138561.46"/>
    <x v="0"/>
    <m/>
    <x v="0"/>
    <x v="0"/>
    <x v="0"/>
    <s v="30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n v="-10000000"/>
    <m/>
    <x v="0"/>
    <m/>
    <x v="0"/>
    <x v="2"/>
    <x v="0"/>
    <s v="91"/>
    <x v="2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n v="300000"/>
    <m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m/>
    <x v="0"/>
    <m/>
    <x v="1"/>
    <x v="1"/>
    <x v="3"/>
    <s v="4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-1996"/>
    <m/>
    <x v="0"/>
    <m/>
    <x v="0"/>
    <x v="0"/>
    <x v="0"/>
    <s v="9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n v="-620024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n v="100000"/>
    <n v="10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n v="86667"/>
    <n v="86667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n v="100000"/>
    <n v="100000"/>
    <m/>
    <x v="0"/>
    <m/>
    <x v="0"/>
    <x v="0"/>
    <x v="0"/>
    <s v="31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n v="28800"/>
    <n v="288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n v="29769"/>
    <n v="29769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n v="2000000"/>
    <n v="2000000"/>
    <m/>
    <x v="0"/>
    <m/>
    <x v="0"/>
    <x v="0"/>
    <x v="3"/>
    <s v="41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n v="152716"/>
    <n v="152716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m/>
    <m/>
    <n v="56000"/>
    <x v="0"/>
    <m/>
    <x v="0"/>
    <x v="0"/>
    <x v="0"/>
    <s v="33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n v="650000"/>
    <n v="650000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n v="8000000"/>
    <n v="8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n v="400000"/>
    <n v="400000"/>
    <m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n v="5000000"/>
    <n v="5000000"/>
    <m/>
    <x v="0"/>
    <m/>
    <x v="1"/>
    <x v="1"/>
    <x v="3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n v="400000"/>
    <n v="400000"/>
    <m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m/>
    <m/>
    <n v="35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m/>
    <m/>
    <n v="20000"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n v="49875000"/>
    <n v="498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Recursos de Outras Fontes - Exercício Corrente - Outras Taxas Vinculadas - Custas Judiciai"/>
    <m/>
    <n v="930"/>
    <m/>
    <m/>
    <n v="0"/>
    <x v="0"/>
    <m/>
    <x v="0"/>
    <x v="0"/>
    <x v="0"/>
    <s v="4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n v="-38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9000"/>
    <m/>
    <x v="0"/>
    <m/>
    <x v="1"/>
    <x v="1"/>
    <x v="0"/>
    <s v="40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-2554.58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m/>
    <n v="0"/>
    <x v="0"/>
    <m/>
    <x v="0"/>
    <x v="0"/>
    <x v="2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7547.57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-1400000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n v="-1590.24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m/>
    <n v="337.28"/>
    <x v="0"/>
    <m/>
    <x v="0"/>
    <x v="0"/>
    <x v="2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n v="3342752.33"/>
    <m/>
    <x v="0"/>
    <m/>
    <x v="1"/>
    <x v="1"/>
    <x v="3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941595.69"/>
    <m/>
    <x v="0"/>
    <m/>
    <x v="0"/>
    <x v="0"/>
    <x v="0"/>
    <s v="9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m/>
    <n v="28600"/>
    <x v="0"/>
    <m/>
    <x v="0"/>
    <x v="0"/>
    <x v="4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n v="600000"/>
    <m/>
    <x v="0"/>
    <m/>
    <x v="0"/>
    <x v="0"/>
    <x v="0"/>
    <s v="35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n v="-6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m/>
    <n v="11677.76"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600"/>
    <m/>
    <x v="0"/>
    <m/>
    <x v="0"/>
    <x v="0"/>
    <x v="0"/>
    <s v="14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464.4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56771"/>
    <m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n v="806.9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n v="2699.7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2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m/>
    <n v="84940.01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n v="52369.71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-0.5"/>
    <m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Rede Saúde Mental"/>
    <m/>
    <n v="4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m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98301.83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n v="-680032.54"/>
    <m/>
    <x v="0"/>
    <m/>
    <x v="0"/>
    <x v="2"/>
    <x v="2"/>
    <s v="13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n v="40000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1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113660"/>
    <m/>
    <x v="0"/>
    <m/>
    <x v="0"/>
    <x v="0"/>
    <x v="0"/>
    <s v="2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n v="-666551.72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n v="-32738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n v="-64296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m/>
    <x v="0"/>
    <m/>
    <x v="1"/>
    <x v="1"/>
    <x v="0"/>
    <s v="9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m/>
    <m/>
    <n v="460787.72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-10000"/>
    <m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n v="-660"/>
    <m/>
    <x v="0"/>
    <m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n v="34640208"/>
    <n v="34640208"/>
    <m/>
    <x v="0"/>
    <m/>
    <x v="0"/>
    <x v="2"/>
    <x v="0"/>
    <s v="1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n v="5000"/>
    <n v="5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n v="110000"/>
    <n v="110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n v="0"/>
    <x v="0"/>
    <m/>
    <x v="0"/>
    <x v="0"/>
    <x v="3"/>
    <s v="4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n v="40000"/>
    <n v="40000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n v="100000"/>
    <n v="100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n v="25628"/>
    <n v="25628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166000"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n v="200000"/>
    <n v="200000"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n v="200000"/>
    <n v="200000"/>
    <m/>
    <x v="0"/>
    <m/>
    <x v="1"/>
    <x v="1"/>
    <x v="0"/>
    <s v="51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m/>
    <n v="1938745.53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n v="23408"/>
    <n v="23408"/>
    <m/>
    <x v="0"/>
    <m/>
    <x v="0"/>
    <x v="0"/>
    <x v="0"/>
    <s v="5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n v="1437"/>
    <n v="1437"/>
    <m/>
    <x v="0"/>
    <m/>
    <x v="0"/>
    <x v="0"/>
    <x v="0"/>
    <s v="92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n v="2500"/>
    <n v="25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n v="3905271.42"/>
    <x v="0"/>
    <m/>
    <x v="1"/>
    <x v="4"/>
    <x v="0"/>
    <s v="71"/>
    <x v="3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n v="0"/>
    <x v="0"/>
    <m/>
    <x v="0"/>
    <x v="0"/>
    <x v="2"/>
    <s v="40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n v="100000"/>
    <n v="100000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n v="5153656"/>
    <n v="515365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n v="17000000"/>
    <n v="17000000"/>
    <m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n v="14641000"/>
    <n v="14641000"/>
    <m/>
    <x v="0"/>
    <m/>
    <x v="0"/>
    <x v="0"/>
    <x v="3"/>
    <s v="41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m/>
    <n v="20000"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2500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9000"/>
    <m/>
    <x v="0"/>
    <m/>
    <x v="1"/>
    <x v="1"/>
    <x v="0"/>
    <s v="52"/>
    <x v="1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m/>
    <n v="372049.87"/>
    <x v="0"/>
    <m/>
    <x v="0"/>
    <x v="0"/>
    <x v="0"/>
    <s v="9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-39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m/>
    <n v="2500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559489.32999999996"/>
    <m/>
    <x v="0"/>
    <m/>
    <x v="0"/>
    <x v="0"/>
    <x v="4"/>
    <s v="41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Receitas -  Fundo de Melhoria da Policia Civil"/>
    <m/>
    <n v="706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n v="20000000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n v="10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n v="-9462.49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276672.09000000003"/>
    <m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-440.28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m/>
    <x v="0"/>
    <n v="0"/>
    <x v="1"/>
    <x v="1"/>
    <x v="0"/>
    <s v="30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152.51"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3120369.49"/>
    <m/>
    <x v="0"/>
    <m/>
    <x v="0"/>
    <x v="0"/>
    <x v="0"/>
    <s v="3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360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n v="85504.4"/>
    <m/>
    <x v="0"/>
    <m/>
    <x v="1"/>
    <x v="1"/>
    <x v="0"/>
    <s v="9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n v="18908.88"/>
    <m/>
    <x v="0"/>
    <m/>
    <x v="0"/>
    <x v="0"/>
    <x v="0"/>
    <s v="30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237492.12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n v="5710739.0999999996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-21090"/>
    <m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n v="-120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3274.59"/>
    <m/>
    <x v="0"/>
    <m/>
    <x v="0"/>
    <x v="0"/>
    <x v="2"/>
    <s v="4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n v="-1500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n v="6911.46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925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183367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n v="1487.86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Recursos Minerais - CFEM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m/>
    <x v="0"/>
    <n v="0"/>
    <x v="1"/>
    <x v="1"/>
    <x v="0"/>
    <s v="9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m/>
    <n v="272200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n v="36000"/>
    <x v="0"/>
    <m/>
    <x v="0"/>
    <x v="0"/>
    <x v="2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n v="23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309393.53999999998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m/>
    <n v="4300000"/>
    <x v="0"/>
    <m/>
    <x v="1"/>
    <x v="4"/>
    <x v="0"/>
    <s v="71"/>
    <x v="3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n v="20000"/>
    <m/>
    <x v="0"/>
    <m/>
    <x v="1"/>
    <x v="1"/>
    <x v="0"/>
    <s v="52"/>
    <x v="1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n v="-444363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17500"/>
    <m/>
    <x v="0"/>
    <m/>
    <x v="1"/>
    <x v="1"/>
    <x v="0"/>
    <s v="40"/>
    <x v="1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n v="4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-2420378.2599999998"/>
    <m/>
    <x v="0"/>
    <m/>
    <x v="0"/>
    <x v="0"/>
    <x v="6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m/>
    <x v="0"/>
    <m/>
    <x v="0"/>
    <x v="0"/>
    <x v="0"/>
    <s v="14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m/>
    <n v="0"/>
    <x v="0"/>
    <m/>
    <x v="1"/>
    <x v="1"/>
    <x v="0"/>
    <s v="1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n v="0"/>
    <x v="0"/>
    <m/>
    <x v="0"/>
    <x v="0"/>
    <x v="3"/>
    <s v="4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n v="100000"/>
    <n v="100000"/>
    <m/>
    <x v="0"/>
    <m/>
    <x v="0"/>
    <x v="0"/>
    <x v="0"/>
    <s v="9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n v="30000"/>
    <n v="3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n v="100000"/>
    <n v="1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n v="30000"/>
    <n v="3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n v="55000"/>
    <n v="5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n v="8575876"/>
    <n v="8575876"/>
    <m/>
    <x v="0"/>
    <m/>
    <x v="0"/>
    <x v="0"/>
    <x v="5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n v="22842"/>
    <n v="22842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n v="65475"/>
    <n v="6547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n v="145000"/>
    <n v="145000"/>
    <m/>
    <x v="0"/>
    <m/>
    <x v="0"/>
    <x v="0"/>
    <x v="0"/>
    <s v="37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n v="33130"/>
    <n v="33130"/>
    <m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n v="1500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n v="150000"/>
    <n v="15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m/>
    <m/>
    <n v="110676"/>
    <x v="0"/>
    <m/>
    <x v="0"/>
    <x v="0"/>
    <x v="2"/>
    <s v="39"/>
    <x v="0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n v="100000"/>
    <n v="1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9000000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200"/>
    <m/>
    <x v="0"/>
    <m/>
    <x v="0"/>
    <x v="2"/>
    <x v="0"/>
    <s v="07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15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PPI"/>
    <m/>
    <n v="410"/>
    <m/>
    <m/>
    <n v="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n v="294500"/>
    <m/>
    <x v="0"/>
    <m/>
    <x v="1"/>
    <x v="1"/>
    <x v="0"/>
    <s v="52"/>
    <x v="1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82565.509999999995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n v="-191714"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-30426.62"/>
    <m/>
    <x v="0"/>
    <m/>
    <x v="0"/>
    <x v="0"/>
    <x v="2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127113.0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347587.13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m/>
    <n v="28960.38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-2315.4299999999998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m/>
    <n v="9931.01"/>
    <x v="0"/>
    <m/>
    <x v="0"/>
    <x v="0"/>
    <x v="2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1173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-241093.24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60000000"/>
    <m/>
    <x v="0"/>
    <m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3000"/>
    <m/>
    <x v="0"/>
    <m/>
    <x v="0"/>
    <x v="0"/>
    <x v="0"/>
    <s v="47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4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410000"/>
    <m/>
    <x v="0"/>
    <m/>
    <x v="0"/>
    <x v="0"/>
    <x v="1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-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m/>
    <x v="0"/>
    <n v="0"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n v="2162685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m/>
    <n v="595075.6"/>
    <x v="0"/>
    <m/>
    <x v="1"/>
    <x v="1"/>
    <x v="1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n v="-3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n v="1699.05"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n v="-2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n v="-8059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12531.33"/>
    <m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-4597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n v="-2008.12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n v="-131020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n v="-835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n v="-103007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52516"/>
    <m/>
    <x v="0"/>
    <m/>
    <x v="0"/>
    <x v="0"/>
    <x v="2"/>
    <s v="39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n v="294939.28999999998"/>
    <x v="0"/>
    <m/>
    <x v="0"/>
    <x v="2"/>
    <x v="0"/>
    <s v="12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2841.18"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m/>
    <m/>
    <n v="560000"/>
    <x v="0"/>
    <m/>
    <x v="0"/>
    <x v="0"/>
    <x v="0"/>
    <s v="47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n v="201296"/>
    <n v="201296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n v="50000"/>
    <n v="50000"/>
    <m/>
    <x v="0"/>
    <m/>
    <x v="0"/>
    <x v="0"/>
    <x v="0"/>
    <s v="14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n v="184835"/>
    <n v="184835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n v="30604"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n v="230736711"/>
    <n v="230736711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n v="4827986"/>
    <n v="4827986"/>
    <m/>
    <x v="0"/>
    <m/>
    <x v="0"/>
    <x v="2"/>
    <x v="2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n v="789356"/>
    <n v="789356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m/>
    <m/>
    <n v="50000"/>
    <x v="0"/>
    <m/>
    <x v="0"/>
    <x v="0"/>
    <x v="0"/>
    <s v="35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n v="38978"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n v="500000"/>
    <n v="500000"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n v="25000000"/>
    <n v="25000000"/>
    <m/>
    <x v="0"/>
    <m/>
    <x v="1"/>
    <x v="1"/>
    <x v="1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n v="533461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n v="50000000"/>
    <n v="50000000"/>
    <m/>
    <x v="0"/>
    <m/>
    <x v="0"/>
    <x v="2"/>
    <x v="0"/>
    <s v="16"/>
    <x v="2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m/>
    <m/>
    <n v="100000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n v="620000"/>
    <n v="6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m/>
    <m/>
    <n v="60598"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n v="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n v="22514"/>
    <n v="22514"/>
    <m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5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n v="-3800"/>
    <m/>
    <x v="0"/>
    <m/>
    <x v="0"/>
    <x v="2"/>
    <x v="0"/>
    <s v="04"/>
    <x v="2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n v="18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m/>
    <n v="160044.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n v="112.7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n v="194998.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104102.2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10608.6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m/>
    <n v="2183626.15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n v="379360"/>
    <m/>
    <x v="0"/>
    <m/>
    <x v="1"/>
    <x v="1"/>
    <x v="0"/>
    <s v="5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n v="1048.46"/>
    <m/>
    <x v="0"/>
    <m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37323136.030000001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2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42915.93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914.73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-8524.44"/>
    <m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8000"/>
    <m/>
    <x v="0"/>
    <m/>
    <x v="1"/>
    <x v="1"/>
    <x v="0"/>
    <s v="51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23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334335.64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m/>
    <x v="0"/>
    <n v="0"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n v="-760000"/>
    <m/>
    <x v="0"/>
    <m/>
    <x v="1"/>
    <x v="1"/>
    <x v="0"/>
    <s v="51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2748.8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n v="3500"/>
    <m/>
    <x v="0"/>
    <m/>
    <x v="0"/>
    <x v="0"/>
    <x v="0"/>
    <s v="36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5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m/>
    <x v="0"/>
    <n v="203400"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n v="33785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n v="-7000000"/>
    <m/>
    <x v="0"/>
    <m/>
    <x v="1"/>
    <x v="1"/>
    <x v="0"/>
    <s v="51"/>
    <x v="1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n v="-15529"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m/>
    <n v="1500000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n v="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n v="75000"/>
    <m/>
    <x v="0"/>
    <m/>
    <x v="0"/>
    <x v="0"/>
    <x v="0"/>
    <s v="3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24000"/>
    <m/>
    <x v="0"/>
    <m/>
    <x v="0"/>
    <x v="0"/>
    <x v="0"/>
    <s v="3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m/>
    <x v="0"/>
    <n v="0"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n v="-153768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n v="-216904.32000000001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4268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-5136.08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m/>
    <x v="0"/>
    <n v="0"/>
    <x v="0"/>
    <x v="0"/>
    <x v="3"/>
    <s v="41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-50000"/>
    <m/>
    <x v="0"/>
    <m/>
    <x v="0"/>
    <x v="0"/>
    <x v="0"/>
    <s v="37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m/>
    <m/>
    <n v="1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m/>
    <m/>
    <n v="270000.15999999997"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m/>
    <m/>
    <n v="133333"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n v="699300"/>
    <n v="699300"/>
    <m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n v="61209"/>
    <n v="61209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n v="1500000"/>
    <n v="1500000"/>
    <m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n v="340000"/>
    <n v="34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m/>
    <m/>
    <n v="191626"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n v="175000"/>
    <n v="17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0000"/>
    <m/>
    <x v="0"/>
    <m/>
    <x v="0"/>
    <x v="2"/>
    <x v="0"/>
    <s v="05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PPI"/>
    <m/>
    <n v="410"/>
    <m/>
    <m/>
    <n v="0"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11997.33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n v="4000000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n v="9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m/>
    <x v="8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m/>
    <n v="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57225.599999999999"/>
    <m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Dst Aids - PAM"/>
    <m/>
    <n v="41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n v="3323794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m/>
    <n v="3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n v="474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4200"/>
    <m/>
    <x v="0"/>
    <m/>
    <x v="0"/>
    <x v="0"/>
    <x v="0"/>
    <s v="4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7000"/>
    <x v="0"/>
    <m/>
    <x v="0"/>
    <x v="0"/>
    <x v="0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m/>
    <n v="72665.960000000006"/>
    <x v="0"/>
    <m/>
    <x v="0"/>
    <x v="0"/>
    <x v="0"/>
    <s v="9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977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n v="57820.11"/>
    <m/>
    <x v="0"/>
    <m/>
    <x v="1"/>
    <x v="1"/>
    <x v="0"/>
    <s v="52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210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m/>
    <n v="63333.36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n v="0"/>
    <x v="0"/>
    <m/>
    <x v="0"/>
    <x v="0"/>
    <x v="2"/>
    <s v="32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n v="-90323.88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n v="-44348.68"/>
    <m/>
    <x v="0"/>
    <m/>
    <x v="0"/>
    <x v="2"/>
    <x v="0"/>
    <s v="92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n v="0"/>
    <x v="0"/>
    <m/>
    <x v="0"/>
    <x v="2"/>
    <x v="0"/>
    <s v="92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n v="-18184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94150.56"/>
    <m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m/>
    <n v="928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m/>
    <x v="0"/>
    <m/>
    <x v="0"/>
    <x v="0"/>
    <x v="0"/>
    <s v="15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173000"/>
    <m/>
    <x v="0"/>
    <m/>
    <x v="0"/>
    <x v="0"/>
    <x v="0"/>
    <s v="3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n v="107066"/>
    <n v="107066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m/>
    <m/>
    <n v="100000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n v="586000"/>
    <x v="0"/>
    <m/>
    <x v="0"/>
    <x v="2"/>
    <x v="0"/>
    <s v="04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n v="219648"/>
    <n v="219648"/>
    <m/>
    <x v="0"/>
    <m/>
    <x v="0"/>
    <x v="2"/>
    <x v="0"/>
    <s v="16"/>
    <x v="2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n v="-39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Recursos de Outras Fontes - Exercício Corrente - Outras Taxas Vinculadas - Taxa de Ficaliz"/>
    <m/>
    <n v="706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-120000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m/>
    <x v="0"/>
    <n v="159990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n v="95246.47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400000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1900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00"/>
    <m/>
    <x v="0"/>
    <m/>
    <x v="0"/>
    <x v="0"/>
    <x v="0"/>
    <s v="14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4060.1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9.9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n v="123121.8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60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-5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n v="44887.5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500000"/>
    <m/>
    <x v="0"/>
    <m/>
    <x v="0"/>
    <x v="2"/>
    <x v="0"/>
    <s v="6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n v="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n v="1030.96"/>
    <m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n v="31560"/>
    <m/>
    <x v="0"/>
    <m/>
    <x v="0"/>
    <x v="0"/>
    <x v="0"/>
    <s v="4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n v="-34377.87999999999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32387.53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n v="-1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n v="12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m/>
    <m/>
    <n v="200000"/>
    <x v="0"/>
    <m/>
    <x v="0"/>
    <x v="0"/>
    <x v="0"/>
    <s v="15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n v="20000"/>
    <n v="200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n v="443720"/>
    <n v="443720"/>
    <m/>
    <x v="0"/>
    <m/>
    <x v="0"/>
    <x v="0"/>
    <x v="3"/>
    <s v="4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m/>
    <m/>
    <n v="41168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11563687"/>
    <n v="11563687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m/>
    <m/>
    <n v="1000000"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n v="24124"/>
    <n v="24124"/>
    <m/>
    <x v="0"/>
    <m/>
    <x v="0"/>
    <x v="0"/>
    <x v="0"/>
    <s v="30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n v="165000"/>
    <n v="165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m/>
    <m/>
    <n v="379266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m/>
    <m/>
    <n v="47347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m/>
    <m/>
    <n v="84100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n v="29782065.23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-113390.89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n v="63527.360000000001"/>
    <m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54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8450"/>
    <m/>
    <x v="0"/>
    <m/>
    <x v="0"/>
    <x v="0"/>
    <x v="0"/>
    <s v="14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n v="155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n v="1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0000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240810.4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14548.75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m/>
    <n v="0"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2122337.11"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156788.72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n v="-247569.6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244134.53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n v="87.4"/>
    <m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m/>
    <x v="0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5975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m/>
    <x v="0"/>
    <n v="0"/>
    <x v="0"/>
    <x v="0"/>
    <x v="0"/>
    <s v="92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m/>
    <x v="0"/>
    <n v="0"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n v="249000"/>
    <m/>
    <x v="0"/>
    <m/>
    <x v="0"/>
    <x v="0"/>
    <x v="0"/>
    <s v="32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n v="-184835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n v="5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n v="80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-500000"/>
    <m/>
    <x v="0"/>
    <m/>
    <x v="1"/>
    <x v="1"/>
    <x v="0"/>
    <s v="93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m/>
    <x v="0"/>
    <m/>
    <x v="0"/>
    <x v="3"/>
    <x v="0"/>
    <s v="21"/>
    <x v="3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-1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m/>
    <n v="173031.48"/>
    <x v="0"/>
    <m/>
    <x v="0"/>
    <x v="0"/>
    <x v="0"/>
    <s v="9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m/>
    <m/>
    <n v="100000"/>
    <x v="0"/>
    <m/>
    <x v="0"/>
    <x v="0"/>
    <x v="0"/>
    <s v="3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m/>
    <m/>
    <n v="130000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m/>
    <m/>
    <n v="10000"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m/>
    <m/>
    <n v="760000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50000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109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n v="2432.02"/>
    <m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m/>
    <x v="0"/>
    <n v="42100"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m/>
    <n v="174432.31"/>
    <x v="0"/>
    <m/>
    <x v="0"/>
    <x v="0"/>
    <x v="0"/>
    <s v="39"/>
    <x v="0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n v="0"/>
    <x v="0"/>
    <m/>
    <x v="1"/>
    <x v="1"/>
    <x v="0"/>
    <s v="6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n v="1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1304.21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m/>
    <n v="0"/>
    <x v="0"/>
    <m/>
    <x v="1"/>
    <x v="1"/>
    <x v="0"/>
    <s v="20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m/>
    <x v="0"/>
    <n v="0"/>
    <x v="0"/>
    <x v="0"/>
    <x v="0"/>
    <s v="9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n v="-1854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n v="8065.26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6945687.549999999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5230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-3274.59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-1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n v="210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n v="4083.5"/>
    <m/>
    <x v="0"/>
    <m/>
    <x v="0"/>
    <x v="2"/>
    <x v="0"/>
    <s v="16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n v="4649.9399999999996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12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Sem Contrato de Dívida Pública - Remuneração de rec.vinculados - Outr Fontes - Ex.Anterior"/>
    <m/>
    <n v="230"/>
    <m/>
    <m/>
    <n v="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n v="-1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-75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Sem Contrato de Dívida Pública - Remuneração de rec.vinculados - Outras Fontes - Ex.Corren"/>
    <m/>
    <n v="706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5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-2221.1799999999998"/>
    <m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Receitas - Fundo para Melhoria da Polícia Militar"/>
    <m/>
    <n v="707"/>
    <m/>
    <m/>
    <n v="0"/>
    <x v="0"/>
    <m/>
    <x v="0"/>
    <x v="0"/>
    <x v="2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n v="-142576.97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n v="-46954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1635000"/>
    <m/>
    <x v="0"/>
    <m/>
    <x v="0"/>
    <x v="0"/>
    <x v="0"/>
    <s v="3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2200000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16000"/>
    <m/>
    <x v="0"/>
    <m/>
    <x v="1"/>
    <x v="1"/>
    <x v="0"/>
    <s v="1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m/>
    <n v="191805.05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n v="43042259"/>
    <n v="43042259"/>
    <m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n v="20000"/>
    <n v="2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n v="1013273.91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n v="209209.29"/>
    <x v="0"/>
    <m/>
    <x v="0"/>
    <x v="0"/>
    <x v="0"/>
    <s v="14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n v="6364100"/>
    <n v="63641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n v="1025333"/>
    <n v="1025333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m/>
    <m/>
    <n v="20000"/>
    <x v="0"/>
    <m/>
    <x v="0"/>
    <x v="0"/>
    <x v="0"/>
    <s v="3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m/>
    <m/>
    <n v="496394.35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n v="1274118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n v="1310000"/>
    <n v="13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n v="195000"/>
    <n v="195000"/>
    <m/>
    <x v="0"/>
    <m/>
    <x v="1"/>
    <x v="1"/>
    <x v="0"/>
    <s v="39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n v="433552"/>
    <n v="433552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n v="809000"/>
    <n v="8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n v="30000"/>
    <n v="30000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n v="2415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m/>
    <m/>
    <n v="2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m/>
    <m/>
    <n v="55089"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n v="48782"/>
    <n v="48782"/>
    <m/>
    <x v="0"/>
    <m/>
    <x v="0"/>
    <x v="0"/>
    <x v="0"/>
    <s v="33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n v="3845261"/>
    <n v="3845261"/>
    <m/>
    <x v="0"/>
    <m/>
    <x v="0"/>
    <x v="0"/>
    <x v="5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n v="91297592"/>
    <n v="91297592"/>
    <m/>
    <x v="0"/>
    <m/>
    <x v="0"/>
    <x v="2"/>
    <x v="0"/>
    <s v="11"/>
    <x v="2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m/>
    <n v="233534.55"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n v="60179"/>
    <n v="60179"/>
    <m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n v="11013"/>
    <n v="11013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n v="79472"/>
    <n v="79472"/>
    <m/>
    <x v="0"/>
    <m/>
    <x v="0"/>
    <x v="0"/>
    <x v="2"/>
    <s v="1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n v="32892.449999999997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m/>
    <m/>
    <n v="177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n v="120000"/>
    <n v="120000"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n v="15010"/>
    <n v="1501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n v="136207"/>
    <n v="136207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m/>
    <n v="131000"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n v="50000"/>
    <n v="50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n v="563184"/>
    <n v="563184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n v="11825045"/>
    <n v="11825045"/>
    <m/>
    <x v="0"/>
    <m/>
    <x v="0"/>
    <x v="0"/>
    <x v="0"/>
    <s v="4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n v="1000000"/>
    <n v="10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n v="30000"/>
    <n v="3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n v="100000"/>
    <n v="100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n v="242530"/>
    <n v="242530"/>
    <m/>
    <x v="0"/>
    <m/>
    <x v="0"/>
    <x v="0"/>
    <x v="2"/>
    <s v="1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n v="590000"/>
    <n v="59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n v="127159"/>
    <n v="127159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n v="3000000"/>
    <n v="3000000"/>
    <m/>
    <x v="0"/>
    <m/>
    <x v="0"/>
    <x v="0"/>
    <x v="0"/>
    <s v="30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n v="300000"/>
    <n v="300000"/>
    <m/>
    <x v="0"/>
    <m/>
    <x v="1"/>
    <x v="1"/>
    <x v="0"/>
    <s v="51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n v="5000000"/>
    <n v="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n v="30000"/>
    <n v="3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n v="50000"/>
    <n v="5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n v="2902816"/>
    <n v="2902816"/>
    <m/>
    <x v="0"/>
    <m/>
    <x v="0"/>
    <x v="2"/>
    <x v="0"/>
    <s v="92"/>
    <x v="2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m/>
    <m/>
    <n v="1507360"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43000"/>
    <m/>
    <x v="0"/>
    <m/>
    <x v="0"/>
    <x v="2"/>
    <x v="0"/>
    <s v="94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900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n v="14809.51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n v="4750283.1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Anvisa"/>
    <m/>
    <n v="410"/>
    <m/>
    <m/>
    <n v="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302000"/>
    <m/>
    <x v="0"/>
    <m/>
    <x v="0"/>
    <x v="0"/>
    <x v="0"/>
    <s v="14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n v="533491.32999999996"/>
    <x v="0"/>
    <m/>
    <x v="0"/>
    <x v="2"/>
    <x v="0"/>
    <s v="16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n v="0"/>
    <x v="0"/>
    <m/>
    <x v="0"/>
    <x v="0"/>
    <x v="2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m/>
    <n v="6451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551163.079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n v="796553.95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352448.77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n v="140690.23000000001"/>
    <x v="0"/>
    <m/>
    <x v="0"/>
    <x v="0"/>
    <x v="0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m/>
    <m/>
    <n v="2505884"/>
    <x v="0"/>
    <m/>
    <x v="0"/>
    <x v="0"/>
    <x v="0"/>
    <s v="14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-50000"/>
    <m/>
    <x v="0"/>
    <m/>
    <x v="1"/>
    <x v="1"/>
    <x v="3"/>
    <s v="4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m/>
    <x v="0"/>
    <n v="47714.82"/>
    <x v="1"/>
    <x v="1"/>
    <x v="0"/>
    <s v="39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n v="26409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Sem Contrato de Dívida Pública - Remuneração de rec.vinculados - Outr Fontes - Ex.Anterior"/>
    <m/>
    <n v="850"/>
    <m/>
    <m/>
    <n v="0"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13475.61"/>
    <m/>
    <x v="0"/>
    <m/>
    <x v="0"/>
    <x v="0"/>
    <x v="0"/>
    <s v="14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m/>
    <n v="7187.04"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m/>
    <x v="9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n v="9200"/>
    <m/>
    <x v="0"/>
    <m/>
    <x v="0"/>
    <x v="2"/>
    <x v="0"/>
    <s v="92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m/>
    <n v="1030.8599999999999"/>
    <x v="0"/>
    <m/>
    <x v="0"/>
    <x v="0"/>
    <x v="0"/>
    <s v="37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1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n v="10968.81"/>
    <x v="0"/>
    <m/>
    <x v="0"/>
    <x v="0"/>
    <x v="0"/>
    <s v="93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n v="-10486.48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m/>
    <n v="4204273.7300000004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n v="636695.1"/>
    <x v="0"/>
    <m/>
    <x v="0"/>
    <x v="2"/>
    <x v="0"/>
    <s v="07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m/>
    <m/>
    <n v="7423558.7199999997"/>
    <x v="0"/>
    <m/>
    <x v="0"/>
    <x v="0"/>
    <x v="4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m/>
    <x v="0"/>
    <m/>
    <x v="1"/>
    <x v="1"/>
    <x v="3"/>
    <s v="4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n v="700546.12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n v="-63128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n v="65023.31"/>
    <x v="0"/>
    <m/>
    <x v="0"/>
    <x v="2"/>
    <x v="0"/>
    <s v="04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n v="117022.33"/>
    <x v="0"/>
    <m/>
    <x v="0"/>
    <x v="0"/>
    <x v="0"/>
    <s v="92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m/>
    <x v="0"/>
    <n v="2075.91"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m/>
    <n v="0"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n v="136807.21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n v="6956.67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m/>
    <n v="31713.07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m/>
    <n v="1549566.64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n v="1500"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n v="437409.36"/>
    <x v="0"/>
    <m/>
    <x v="0"/>
    <x v="2"/>
    <x v="0"/>
    <s v="13"/>
    <x v="2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n v="334.62"/>
    <m/>
    <x v="0"/>
    <m/>
    <x v="0"/>
    <x v="0"/>
    <x v="0"/>
    <s v="4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m/>
    <x v="0"/>
    <n v="94275.92"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m/>
    <n v="10914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n v="2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n v="20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19452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-57820.11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n v="64067.07"/>
    <x v="0"/>
    <m/>
    <x v="0"/>
    <x v="0"/>
    <x v="0"/>
    <s v="3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n v="455093.33"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m/>
    <x v="0"/>
    <n v="0"/>
    <x v="0"/>
    <x v="2"/>
    <x v="0"/>
    <s v="05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n v="15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n v="-149961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n v="34375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-3747.2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120523.65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m/>
    <m/>
    <n v="246634.3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n v="560000"/>
    <m/>
    <x v="0"/>
    <m/>
    <x v="0"/>
    <x v="0"/>
    <x v="0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m/>
    <m/>
    <n v="1009725.4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1900"/>
    <m/>
    <x v="0"/>
    <m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n v="8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n v="8331.5"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n v="4003.15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m/>
    <n v="2122652.12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m/>
    <x v="0"/>
    <n v="0"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m/>
    <x v="0"/>
    <n v="0"/>
    <x v="0"/>
    <x v="2"/>
    <x v="0"/>
    <s v="04"/>
    <x v="2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n v="63597.64"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n v="441467.22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m/>
    <n v="4785.04"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n v="-1755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n v="0"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n v="-20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n v="107797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69051.520000000004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n v="11066817.33"/>
    <x v="0"/>
    <m/>
    <x v="0"/>
    <x v="0"/>
    <x v="0"/>
    <s v="4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n v="0"/>
    <x v="0"/>
    <m/>
    <x v="1"/>
    <x v="1"/>
    <x v="0"/>
    <s v="20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m/>
    <x v="0"/>
    <n v="109294.28"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m/>
    <x v="0"/>
    <n v="0"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n v="72053.06"/>
    <x v="0"/>
    <m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n v="44941.440000000002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n v="503498.7"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01078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682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n v="250000"/>
    <m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n v="-2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n v="64120612.060000002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22550.080000000002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m/>
    <n v="7153899.29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m/>
    <n v="43240.5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n v="-20000000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n v="0"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1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Receitas - Fundo para Melhoria da Polícia Militar"/>
    <m/>
    <n v="708"/>
    <m/>
    <m/>
    <n v="0"/>
    <x v="0"/>
    <m/>
    <x v="0"/>
    <x v="0"/>
    <x v="0"/>
    <s v="08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n v="82339.22"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n v="31474.93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Receitas - Fundo de Melhoria do Corpo de Bombeiros Militar"/>
    <m/>
    <n v="990"/>
    <m/>
    <m/>
    <n v="0"/>
    <x v="0"/>
    <m/>
    <x v="0"/>
    <x v="3"/>
    <x v="0"/>
    <s v="22"/>
    <x v="3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n v="198569.3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17600"/>
    <m/>
    <x v="0"/>
    <m/>
    <x v="0"/>
    <x v="0"/>
    <x v="0"/>
    <s v="32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m/>
    <n v="240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n v="5000000"/>
    <n v="5000000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m/>
    <m/>
    <n v="500000"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m/>
    <m/>
    <n v="16764317.720000001"/>
    <x v="0"/>
    <m/>
    <x v="0"/>
    <x v="2"/>
    <x v="2"/>
    <s v="13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n v="200000"/>
    <n v="2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n v="1000000"/>
    <n v="1000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n v="12000"/>
    <n v="12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n v="160000"/>
    <n v="16000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n v="500000"/>
    <n v="500000"/>
    <m/>
    <x v="0"/>
    <m/>
    <x v="0"/>
    <x v="0"/>
    <x v="0"/>
    <s v="3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n v="36000"/>
    <n v="36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m/>
    <m/>
    <n v="3520"/>
    <x v="0"/>
    <m/>
    <x v="0"/>
    <x v="0"/>
    <x v="0"/>
    <s v="33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n v="6419196"/>
    <n v="6419196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n v="120000"/>
    <n v="120000"/>
    <m/>
    <x v="0"/>
    <m/>
    <x v="0"/>
    <x v="2"/>
    <x v="2"/>
    <s v="13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n v="49018"/>
    <n v="49018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n v="30135"/>
    <n v="30135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n v="199790"/>
    <n v="199790"/>
    <m/>
    <x v="0"/>
    <m/>
    <x v="0"/>
    <x v="0"/>
    <x v="0"/>
    <s v="3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n v="1100"/>
    <n v="1100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n v="1767504"/>
    <n v="176750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n v="1200000"/>
    <n v="120000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n v="106099"/>
    <n v="106099"/>
    <m/>
    <x v="0"/>
    <m/>
    <x v="0"/>
    <x v="2"/>
    <x v="2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n v="74140"/>
    <n v="74140"/>
    <m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n v="350000"/>
    <n v="3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n v="268614"/>
    <n v="268614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n v="2000000"/>
    <n v="2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n v="12000000"/>
    <n v="120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m/>
    <m/>
    <n v="3773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n v="8083"/>
    <n v="8083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n v="34038.6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n v="1014297"/>
    <n v="1014297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m/>
    <n v="46231.65"/>
    <x v="0"/>
    <m/>
    <x v="0"/>
    <x v="0"/>
    <x v="0"/>
    <s v="4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76764.679999999993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n v="13064668"/>
    <n v="13064668"/>
    <m/>
    <x v="0"/>
    <m/>
    <x v="0"/>
    <x v="3"/>
    <x v="0"/>
    <s v="2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m/>
    <n v="0"/>
    <x v="0"/>
    <m/>
    <x v="0"/>
    <x v="0"/>
    <x v="2"/>
    <s v="40"/>
    <x v="0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m/>
    <m/>
    <n v="1000000"/>
    <x v="0"/>
    <m/>
    <x v="2"/>
    <x v="6"/>
    <x v="10"/>
    <s v="99"/>
    <x v="5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n v="10000"/>
    <n v="10000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n v="1500000"/>
    <n v="1500000"/>
    <m/>
    <x v="0"/>
    <m/>
    <x v="0"/>
    <x v="0"/>
    <x v="0"/>
    <s v="93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n v="900000"/>
    <n v="9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n v="1198680"/>
    <n v="1198680"/>
    <m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n v="56275"/>
    <n v="56275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n v="173197"/>
    <n v="173197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n v="9007.1200000000008"/>
    <x v="0"/>
    <m/>
    <x v="0"/>
    <x v="2"/>
    <x v="0"/>
    <s v="07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m/>
    <n v="103763.44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n v="25410551.5"/>
    <m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Receitas - Fundo de Melhoria do Corpo de Bombeiros Militar"/>
    <m/>
    <n v="708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n v="0"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m/>
    <m/>
    <n v="769196.8"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n v="55149.63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m/>
    <n v="1519231.67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8212.7000000000007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n v="42614.79"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853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n v="12000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n v="343.85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m/>
    <x v="0"/>
    <x v="2"/>
    <x v="0"/>
    <s v="11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n v="-320701.01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n v="-2466558.5499999998"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n v="76715.56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m/>
    <n v="98501.52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m/>
    <n v="172453.48"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n v="43319.040000000001"/>
    <x v="0"/>
    <x v="0"/>
    <x v="0"/>
    <s v="3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9018.11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m/>
    <m/>
    <n v="64062141.289999999"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n v="17445.05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n v="47000"/>
    <x v="0"/>
    <m/>
    <x v="0"/>
    <x v="0"/>
    <x v="3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-174534.56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-141624.35999999999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185084.99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n v="965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63437.94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663000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m/>
    <n v="30855.11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85504.4"/>
    <m/>
    <x v="0"/>
    <m/>
    <x v="1"/>
    <x v="1"/>
    <x v="0"/>
    <s v="51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2178.44"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8408.7999999999993"/>
    <m/>
    <x v="0"/>
    <m/>
    <x v="0"/>
    <x v="0"/>
    <x v="0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m/>
    <m/>
    <n v="28848.98"/>
    <x v="0"/>
    <m/>
    <x v="0"/>
    <x v="0"/>
    <x v="2"/>
    <s v="9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m/>
    <m/>
    <n v="1442688.04"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n v="366593.2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n v="109762.47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m/>
    <x v="0"/>
    <n v="120935.7"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n v="24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m/>
    <n v="1233.83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n v="80270.48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n v="444000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n v="11979888.25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-278556.18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m/>
    <x v="0"/>
    <n v="345284.07"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m/>
    <m/>
    <n v="2723.84"/>
    <x v="0"/>
    <m/>
    <x v="0"/>
    <x v="0"/>
    <x v="2"/>
    <s v="92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m/>
    <n v="648152.41"/>
    <x v="0"/>
    <m/>
    <x v="1"/>
    <x v="1"/>
    <x v="1"/>
    <s v="42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Recursos de Outras Fontes - Exercício Corrente - Outras Taxas Vinculadas - Custas Judiciai"/>
    <m/>
    <n v="745"/>
    <m/>
    <m/>
    <n v="0"/>
    <x v="0"/>
    <m/>
    <x v="0"/>
    <x v="0"/>
    <x v="0"/>
    <s v="9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m/>
    <m/>
    <n v="764222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n v="5600"/>
    <m/>
    <x v="0"/>
    <m/>
    <x v="0"/>
    <x v="0"/>
    <x v="0"/>
    <s v="35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m/>
    <m/>
    <n v="1180372.6200000001"/>
    <x v="0"/>
    <m/>
    <x v="0"/>
    <x v="0"/>
    <x v="0"/>
    <s v="35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-7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-120000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n v="22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n v="40395.57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n v="-8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n v="51228.61"/>
    <x v="0"/>
    <m/>
    <x v="0"/>
    <x v="0"/>
    <x v="0"/>
    <s v="92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m/>
    <n v="2273837.81"/>
    <x v="0"/>
    <m/>
    <x v="0"/>
    <x v="0"/>
    <x v="0"/>
    <s v="48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42455.23"/>
    <m/>
    <x v="0"/>
    <m/>
    <x v="1"/>
    <x v="1"/>
    <x v="0"/>
    <s v="93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n v="131722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n v="10037.57"/>
    <x v="0"/>
    <m/>
    <x v="0"/>
    <x v="2"/>
    <x v="0"/>
    <s v="12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n v="54490"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-6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2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-310.4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n v="-52134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n v="-43768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n v="-111090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n v="-54123"/>
    <m/>
    <x v="0"/>
    <m/>
    <x v="0"/>
    <x v="0"/>
    <x v="0"/>
    <s v="36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n v="3058447.14"/>
    <m/>
    <x v="0"/>
    <m/>
    <x v="1"/>
    <x v="1"/>
    <x v="0"/>
    <s v="52"/>
    <x v="1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n v="22276.68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n v="1980858.8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-402992.5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109561.9"/>
    <m/>
    <x v="0"/>
    <m/>
    <x v="0"/>
    <x v="0"/>
    <x v="0"/>
    <s v="3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213706.4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300000"/>
    <m/>
    <x v="0"/>
    <m/>
    <x v="0"/>
    <x v="3"/>
    <x v="0"/>
    <s v="21"/>
    <x v="3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-553505.01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993970.74"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n v="156000"/>
    <n v="156000"/>
    <m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n v="700000"/>
    <n v="70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n v="4477738.1399999997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n v="5488612"/>
    <n v="5488612"/>
    <m/>
    <x v="0"/>
    <m/>
    <x v="0"/>
    <x v="0"/>
    <x v="0"/>
    <s v="92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n v="35600"/>
    <n v="356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n v="172084"/>
    <n v="172084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m/>
    <m/>
    <n v="1100000"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n v="1337779"/>
    <n v="1337779"/>
    <m/>
    <x v="0"/>
    <m/>
    <x v="0"/>
    <x v="0"/>
    <x v="0"/>
    <s v="39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m/>
    <m/>
    <n v="8000"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n v="138850"/>
    <n v="1388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n v="83800"/>
    <n v="83800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n v="46954"/>
    <n v="46954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n v="65803.63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n v="603880"/>
    <n v="60388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n v="361620"/>
    <n v="36162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n v="118127"/>
    <n v="118127"/>
    <m/>
    <x v="0"/>
    <m/>
    <x v="0"/>
    <x v="2"/>
    <x v="0"/>
    <s v="94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n v="114100"/>
    <n v="1141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n v="134340"/>
    <n v="134340"/>
    <m/>
    <x v="0"/>
    <m/>
    <x v="0"/>
    <x v="2"/>
    <x v="0"/>
    <s v="13"/>
    <x v="2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n v="4515995"/>
    <n v="4515995"/>
    <m/>
    <x v="0"/>
    <m/>
    <x v="0"/>
    <x v="0"/>
    <x v="5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n v="291678.48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n v="54712"/>
    <n v="54712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n v="49645"/>
    <n v="49645"/>
    <m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n v="31539.75999999999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n v="300000"/>
    <n v="3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n v="179000"/>
    <n v="179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n v="116980"/>
    <n v="116980"/>
    <m/>
    <x v="0"/>
    <m/>
    <x v="0"/>
    <x v="0"/>
    <x v="2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n v="27000"/>
    <n v="27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n v="3351500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n v="183504.12"/>
    <x v="0"/>
    <m/>
    <x v="0"/>
    <x v="0"/>
    <x v="2"/>
    <s v="1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m/>
    <n v="19000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m/>
    <m/>
    <n v="2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28106"/>
    <n v="1328106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m/>
    <m/>
    <n v="34137.800000000003"/>
    <x v="0"/>
    <m/>
    <x v="0"/>
    <x v="0"/>
    <x v="0"/>
    <s v="4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n v="538978"/>
    <n v="538978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n v="69541"/>
    <n v="6954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n v="534727"/>
    <n v="534727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n v="116812"/>
    <n v="116812"/>
    <m/>
    <x v="0"/>
    <m/>
    <x v="0"/>
    <x v="2"/>
    <x v="0"/>
    <s v="9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n v="200000"/>
    <n v="200000"/>
    <m/>
    <x v="0"/>
    <m/>
    <x v="0"/>
    <x v="0"/>
    <x v="2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n v="20000000"/>
    <n v="20000000"/>
    <m/>
    <x v="0"/>
    <m/>
    <x v="1"/>
    <x v="4"/>
    <x v="0"/>
    <s v="93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n v="197281.6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m/>
    <m/>
    <n v="16183"/>
    <x v="0"/>
    <m/>
    <x v="0"/>
    <x v="0"/>
    <x v="0"/>
    <s v="4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m/>
    <n v="9938.68"/>
    <x v="0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n v="2800000"/>
    <n v="2800000"/>
    <m/>
    <x v="0"/>
    <m/>
    <x v="0"/>
    <x v="0"/>
    <x v="4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n v="25525"/>
    <n v="25525"/>
    <m/>
    <x v="0"/>
    <m/>
    <x v="0"/>
    <x v="0"/>
    <x v="0"/>
    <s v="08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n v="502011.2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Receitas - Fundo Estadual de Defesa Civil"/>
    <m/>
    <n v="9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m/>
    <x v="0"/>
    <n v="0"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m/>
    <n v="0"/>
    <x v="0"/>
    <m/>
    <x v="1"/>
    <x v="1"/>
    <x v="0"/>
    <s v="6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n v="78339481.230000004"/>
    <x v="0"/>
    <m/>
    <x v="0"/>
    <x v="2"/>
    <x v="2"/>
    <s v="13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n v="30000"/>
    <m/>
    <x v="0"/>
    <m/>
    <x v="0"/>
    <x v="0"/>
    <x v="0"/>
    <s v="3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n v="-20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n v="125557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n v="6000000"/>
    <m/>
    <x v="0"/>
    <m/>
    <x v="0"/>
    <x v="2"/>
    <x v="0"/>
    <s v="94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n v="304253.8"/>
    <x v="0"/>
    <m/>
    <x v="0"/>
    <x v="2"/>
    <x v="0"/>
    <s v="92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n v="282.54000000000002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n v="-1277150"/>
    <m/>
    <x v="0"/>
    <m/>
    <x v="0"/>
    <x v="2"/>
    <x v="0"/>
    <s v="11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7804196.82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m/>
    <m/>
    <n v="823276.89"/>
    <x v="0"/>
    <m/>
    <x v="0"/>
    <x v="2"/>
    <x v="2"/>
    <s v="9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n v="2923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m/>
    <n v="123121.81"/>
    <x v="0"/>
    <m/>
    <x v="1"/>
    <x v="1"/>
    <x v="0"/>
    <s v="93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-240486.67"/>
    <m/>
    <x v="0"/>
    <m/>
    <x v="1"/>
    <x v="1"/>
    <x v="0"/>
    <s v="52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m/>
    <x v="0"/>
    <n v="0"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m/>
    <n v="421889.51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m/>
    <n v="2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m/>
    <n v="0"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33000"/>
    <m/>
    <x v="0"/>
    <m/>
    <x v="0"/>
    <x v="2"/>
    <x v="0"/>
    <s v="16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n v="3024.27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2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148103206.88"/>
    <m/>
    <x v="0"/>
    <m/>
    <x v="0"/>
    <x v="0"/>
    <x v="5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Recursos de Outras Fontes - Exercício Corrente - Outras Taxas Vinculadas - Custas Judiciai"/>
    <m/>
    <n v="930"/>
    <m/>
    <m/>
    <n v="0"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m/>
    <n v="0.85"/>
    <x v="0"/>
    <m/>
    <x v="0"/>
    <x v="0"/>
    <x v="0"/>
    <s v="3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n v="736185.08"/>
    <m/>
    <x v="0"/>
    <m/>
    <x v="0"/>
    <x v="0"/>
    <x v="0"/>
    <s v="39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21704.9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1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n v="60388.32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m/>
    <n v="29500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n v="2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m/>
    <n v="0"/>
    <x v="0"/>
    <m/>
    <x v="0"/>
    <x v="0"/>
    <x v="0"/>
    <s v="48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8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n v="5018.72"/>
    <m/>
    <x v="0"/>
    <m/>
    <x v="0"/>
    <x v="2"/>
    <x v="0"/>
    <s v="16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n v="24000"/>
    <x v="0"/>
    <m/>
    <x v="0"/>
    <x v="0"/>
    <x v="2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n v="7971.4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270231.52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m/>
    <n v="119298.32"/>
    <x v="0"/>
    <m/>
    <x v="0"/>
    <x v="0"/>
    <x v="0"/>
    <s v="08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n v="85000"/>
    <m/>
    <x v="0"/>
    <m/>
    <x v="0"/>
    <x v="2"/>
    <x v="0"/>
    <s v="9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-118734.8"/>
    <m/>
    <x v="0"/>
    <m/>
    <x v="0"/>
    <x v="0"/>
    <x v="0"/>
    <s v="15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Receitas - Fundo para Melhoria da Polícia Militar"/>
    <m/>
    <n v="707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n v="-77524.81"/>
    <m/>
    <x v="0"/>
    <m/>
    <x v="0"/>
    <x v="0"/>
    <x v="2"/>
    <s v="13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m/>
    <n v="38741848.009999998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m/>
    <x v="0"/>
    <m/>
    <x v="0"/>
    <x v="0"/>
    <x v="0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n v="-24956"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n v="-76358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n v="-11703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n v="-29883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30.5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n v="17250"/>
    <m/>
    <x v="0"/>
    <m/>
    <x v="1"/>
    <x v="1"/>
    <x v="0"/>
    <s v="40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n v="235462.16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m/>
    <m/>
    <n v="11791.37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m/>
    <n v="23023.61"/>
    <x v="0"/>
    <m/>
    <x v="0"/>
    <x v="0"/>
    <x v="0"/>
    <s v="3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m/>
    <x v="0"/>
    <n v="250000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10482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m/>
    <n v="88756.89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1270601.1399999999"/>
    <m/>
    <x v="0"/>
    <m/>
    <x v="0"/>
    <x v="0"/>
    <x v="0"/>
    <s v="2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n v="1602383.6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n v="1105118"/>
    <n v="1105118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n v="873661229"/>
    <n v="873661229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n v="2159628"/>
    <n v="2159628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n v="1057400"/>
    <n v="10574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n v="10000"/>
    <n v="100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n v="332516"/>
    <n v="332516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n v="500000"/>
    <n v="500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n v="169583"/>
    <n v="169583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n v="91709.49"/>
    <x v="0"/>
    <m/>
    <x v="1"/>
    <x v="1"/>
    <x v="0"/>
    <s v="9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n v="30802"/>
    <n v="30802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m/>
    <m/>
    <n v="43188"/>
    <x v="0"/>
    <m/>
    <x v="0"/>
    <x v="2"/>
    <x v="0"/>
    <s v="92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n v="58754"/>
    <n v="58754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n v="29883"/>
    <n v="29883"/>
    <m/>
    <x v="0"/>
    <m/>
    <x v="0"/>
    <x v="0"/>
    <x v="2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n v="6000"/>
    <n v="6000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n v="36026"/>
    <n v="36026"/>
    <m/>
    <x v="0"/>
    <m/>
    <x v="0"/>
    <x v="2"/>
    <x v="0"/>
    <s v="13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n v="500000"/>
    <n v="500000"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m/>
    <n v="69170"/>
    <x v="0"/>
    <m/>
    <x v="0"/>
    <x v="0"/>
    <x v="0"/>
    <s v="14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n v="18038089"/>
    <n v="18038089"/>
    <m/>
    <x v="0"/>
    <m/>
    <x v="0"/>
    <x v="2"/>
    <x v="0"/>
    <s v="11"/>
    <x v="2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m/>
    <m/>
    <n v="100000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m/>
    <n v="998969.04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n v="50000000"/>
    <n v="500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n v="15000"/>
    <n v="15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n v="50000"/>
    <n v="5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n v="29426"/>
    <n v="29426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n v="1500000"/>
    <n v="15000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n v="300000"/>
    <n v="300000"/>
    <m/>
    <x v="0"/>
    <m/>
    <x v="0"/>
    <x v="0"/>
    <x v="0"/>
    <s v="46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n v="311756"/>
    <n v="311756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m/>
    <n v="86949.13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n v="379265"/>
    <n v="379265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m/>
    <m/>
    <n v="156099"/>
    <x v="0"/>
    <m/>
    <x v="0"/>
    <x v="3"/>
    <x v="0"/>
    <s v="22"/>
    <x v="3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n v="116210.2"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m/>
    <m/>
    <n v="18500"/>
    <x v="0"/>
    <m/>
    <x v="0"/>
    <x v="2"/>
    <x v="0"/>
    <s v="92"/>
    <x v="2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m/>
    <n v="28011.96"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n v="39325000"/>
    <n v="39325000"/>
    <m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n v="60000"/>
    <n v="60000"/>
    <m/>
    <x v="0"/>
    <m/>
    <x v="0"/>
    <x v="0"/>
    <x v="0"/>
    <s v="92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n v="5000000"/>
    <n v="50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m/>
    <m/>
    <n v="172623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n v="585954.41"/>
    <x v="0"/>
    <m/>
    <x v="0"/>
    <x v="2"/>
    <x v="0"/>
    <s v="92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0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n v="854852"/>
    <n v="854852"/>
    <m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n v="1266850.8500000001"/>
    <x v="0"/>
    <m/>
    <x v="0"/>
    <x v="0"/>
    <x v="0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m/>
    <m/>
    <n v="4300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9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9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000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11776006.77"/>
    <m/>
    <x v="0"/>
    <m/>
    <x v="1"/>
    <x v="4"/>
    <x v="0"/>
    <s v="71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n v="1345414.67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m/>
    <n v="114.4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m/>
    <m/>
    <n v="203455.08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m/>
    <n v="4000000"/>
    <x v="0"/>
    <m/>
    <x v="0"/>
    <x v="0"/>
    <x v="1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3751965.37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63342.720000000001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692080.61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173216.25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4000"/>
    <m/>
    <x v="0"/>
    <m/>
    <x v="0"/>
    <x v="0"/>
    <x v="0"/>
    <s v="47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462701.84"/>
    <x v="0"/>
    <m/>
    <x v="0"/>
    <x v="0"/>
    <x v="0"/>
    <s v="4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1"/>
    <m/>
    <x v="0"/>
    <x v="0"/>
    <x v="2"/>
    <s v="32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94023.33"/>
    <m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n v="50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n v="-521081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m/>
    <m/>
    <n v="4672700.28"/>
    <x v="0"/>
    <m/>
    <x v="0"/>
    <x v="0"/>
    <x v="0"/>
    <s v="9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n v="2270850.34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297824.21"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6112.6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Contrato Dív.Pública - BID 2900 RODOVIAS VI- Operações crédito externa - Ex.Anterior"/>
    <m/>
    <n v="14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25000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n v="47128.22"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n v="-2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n v="116634083.62"/>
    <x v="0"/>
    <m/>
    <x v="0"/>
    <x v="2"/>
    <x v="2"/>
    <s v="13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-5198.54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n v="1897466.24"/>
    <x v="0"/>
    <m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n v="24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m/>
    <n v="23309.51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n v="624432.38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n v="562.5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m/>
    <m/>
    <n v="47282438"/>
    <x v="0"/>
    <m/>
    <x v="0"/>
    <x v="3"/>
    <x v="0"/>
    <s v="21"/>
    <x v="3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7"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83.57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n v="226870.86"/>
    <x v="0"/>
    <m/>
    <x v="0"/>
    <x v="2"/>
    <x v="0"/>
    <s v="92"/>
    <x v="2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96729.69"/>
    <m/>
    <x v="0"/>
    <m/>
    <x v="0"/>
    <x v="0"/>
    <x v="1"/>
    <s v="41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n v="553509"/>
    <x v="0"/>
    <m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n v="1679993.61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n v="4133111.7"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4915788.75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88605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n v="9795001.900000000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n v="-4000"/>
    <m/>
    <x v="0"/>
    <m/>
    <x v="0"/>
    <x v="0"/>
    <x v="0"/>
    <s v="30"/>
    <x v="0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n v="4851623.16"/>
    <x v="0"/>
    <m/>
    <x v="0"/>
    <x v="2"/>
    <x v="0"/>
    <s v="1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n v="2559886.9300000002"/>
    <x v="0"/>
    <m/>
    <x v="0"/>
    <x v="2"/>
    <x v="0"/>
    <s v="11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n v="-100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n v="-87710.24"/>
    <m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m/>
    <x v="0"/>
    <n v="0"/>
    <x v="0"/>
    <x v="0"/>
    <x v="0"/>
    <s v="3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m/>
    <n v="523407.95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Sem Contrato de Dívida Pública - Remuneração de rec.vinculados - Outr Fontes - Ex.Anterior"/>
    <m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457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n v="3136378.5"/>
    <x v="0"/>
    <m/>
    <x v="0"/>
    <x v="0"/>
    <x v="1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m/>
    <n v="478358.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1000"/>
    <m/>
    <x v="0"/>
    <m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n v="324753.84999999998"/>
    <x v="0"/>
    <m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n v="51712.1"/>
    <x v="0"/>
    <m/>
    <x v="0"/>
    <x v="2"/>
    <x v="0"/>
    <s v="13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123000"/>
    <m/>
    <x v="0"/>
    <m/>
    <x v="0"/>
    <x v="0"/>
    <x v="0"/>
    <s v="39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-15.17"/>
    <m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-407.84"/>
    <m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8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Rede Viver sem Limites - Exercícios Anteriores"/>
    <m/>
    <n v="430"/>
    <m/>
    <m/>
    <n v="0"/>
    <x v="0"/>
    <m/>
    <x v="0"/>
    <x v="0"/>
    <x v="0"/>
    <s v="3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n v="-1151.51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m/>
    <m/>
    <n v="29709.200000000001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n v="0"/>
    <x v="0"/>
    <m/>
    <x v="1"/>
    <x v="1"/>
    <x v="0"/>
    <s v="34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m/>
    <x v="0"/>
    <n v="3506.28"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m/>
    <m/>
    <n v="15000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m/>
    <m/>
    <n v="1000000"/>
    <x v="0"/>
    <m/>
    <x v="0"/>
    <x v="2"/>
    <x v="0"/>
    <s v="9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n v="1240000"/>
    <n v="124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n v="35200"/>
    <n v="352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n v="22700"/>
    <n v="227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n v="10612"/>
    <n v="10612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n v="101430"/>
    <n v="10143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n v="293247"/>
    <n v="293247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n v="99877"/>
    <n v="99877"/>
    <m/>
    <x v="0"/>
    <m/>
    <x v="0"/>
    <x v="2"/>
    <x v="0"/>
    <s v="16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n v="89759"/>
    <n v="89759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n v="194080"/>
    <n v="194080"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n v="54519"/>
    <n v="54519"/>
    <m/>
    <x v="0"/>
    <m/>
    <x v="0"/>
    <x v="0"/>
    <x v="0"/>
    <s v="30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n v="35800"/>
    <n v="3580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m/>
    <m/>
    <n v="247000"/>
    <x v="0"/>
    <m/>
    <x v="0"/>
    <x v="0"/>
    <x v="3"/>
    <s v="4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n v="0"/>
    <x v="0"/>
    <m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m/>
    <m/>
    <n v="3345"/>
    <x v="0"/>
    <m/>
    <x v="0"/>
    <x v="2"/>
    <x v="2"/>
    <s v="92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m/>
    <m/>
    <n v="50000"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n v="100000"/>
    <n v="100000"/>
    <m/>
    <x v="0"/>
    <m/>
    <x v="0"/>
    <x v="0"/>
    <x v="0"/>
    <s v="3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n v="12000000"/>
    <n v="12000000"/>
    <m/>
    <x v="0"/>
    <m/>
    <x v="0"/>
    <x v="0"/>
    <x v="7"/>
    <s v="45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n v="409558"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n v="15000"/>
    <n v="1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500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m/>
    <m/>
    <n v="11057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n v="41739"/>
    <n v="41739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m/>
    <m/>
    <n v="15000"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m/>
    <m/>
    <n v="5000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n v="100000"/>
    <n v="1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m/>
    <m/>
    <n v="500000"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m/>
    <m/>
    <n v="215976.95999999999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55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500"/>
    <m/>
    <x v="0"/>
    <m/>
    <x v="0"/>
    <x v="2"/>
    <x v="0"/>
    <s v="92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n v="4014.6"/>
    <x v="0"/>
    <m/>
    <x v="0"/>
    <x v="2"/>
    <x v="0"/>
    <s v="94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-225287.04000000001"/>
    <m/>
    <x v="0"/>
    <m/>
    <x v="1"/>
    <x v="1"/>
    <x v="0"/>
    <s v="40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903.4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n v="34000"/>
    <m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7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n v="-1000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m/>
    <n v="164510.09"/>
    <x v="0"/>
    <m/>
    <x v="0"/>
    <x v="0"/>
    <x v="0"/>
    <s v="9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n v="446444.81"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4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744811.8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n v="-20000"/>
    <m/>
    <x v="0"/>
    <m/>
    <x v="1"/>
    <x v="1"/>
    <x v="0"/>
    <s v="20"/>
    <x v="1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m/>
    <n v="25000"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n v="841.56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m/>
    <n v="6900000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300000"/>
    <m/>
    <x v="0"/>
    <m/>
    <x v="1"/>
    <x v="1"/>
    <x v="0"/>
    <s v="34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n v="62128.5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n v="210817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1500000"/>
    <m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6591.5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m/>
    <n v="642511.98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m/>
    <n v="1253470.3600000001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m/>
    <m/>
    <n v="27125.68"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m/>
    <n v="50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n v="994.7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n v="33.340000000000003"/>
    <x v="0"/>
    <m/>
    <x v="0"/>
    <x v="2"/>
    <x v="0"/>
    <s v="94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n v="608.54999999999995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5000"/>
    <m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5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n v="-670.25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m/>
    <n v="1600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n v="568771.35"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29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-55200.72"/>
    <m/>
    <x v="0"/>
    <m/>
    <x v="1"/>
    <x v="1"/>
    <x v="0"/>
    <s v="51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78414.71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m/>
    <n v="77070.47"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66538"/>
    <m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141123.32"/>
    <m/>
    <x v="0"/>
    <m/>
    <x v="0"/>
    <x v="0"/>
    <x v="0"/>
    <s v="4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m/>
    <n v="393006"/>
    <x v="0"/>
    <m/>
    <x v="0"/>
    <x v="0"/>
    <x v="0"/>
    <s v="3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m/>
    <m/>
    <n v="1947412.3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m/>
    <x v="0"/>
    <n v="0"/>
    <x v="0"/>
    <x v="0"/>
    <x v="3"/>
    <s v="41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1445490.16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n v="-171747.20000000001"/>
    <m/>
    <x v="0"/>
    <m/>
    <x v="0"/>
    <x v="2"/>
    <x v="0"/>
    <s v="13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PPI"/>
    <m/>
    <n v="4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m/>
    <m/>
    <n v="47090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n v="-330060"/>
    <m/>
    <x v="0"/>
    <m/>
    <x v="0"/>
    <x v="0"/>
    <x v="0"/>
    <s v="2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98175"/>
    <m/>
    <x v="0"/>
    <m/>
    <x v="0"/>
    <x v="0"/>
    <x v="1"/>
    <s v="4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-16539.05"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n v="0"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-4400000"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-7127.04"/>
    <m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158996.79999999999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n v="-22842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n v="-505032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1990.08"/>
    <m/>
    <x v="0"/>
    <m/>
    <x v="0"/>
    <x v="0"/>
    <x v="2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306957.64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n v="139336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m/>
    <n v="13000"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m/>
    <x v="0"/>
    <n v="147085.74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n v="182999.33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36000000"/>
    <m/>
    <x v="0"/>
    <m/>
    <x v="0"/>
    <x v="3"/>
    <x v="0"/>
    <s v="2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n v="250000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7194.52"/>
    <m/>
    <x v="0"/>
    <m/>
    <x v="1"/>
    <x v="1"/>
    <x v="0"/>
    <s v="30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n v="114400"/>
    <n v="1144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m/>
    <n v="2405.6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n v="499925"/>
    <x v="0"/>
    <m/>
    <x v="0"/>
    <x v="0"/>
    <x v="0"/>
    <s v="4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n v="15000"/>
    <n v="150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n v="800000"/>
    <n v="8000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n v="172083"/>
    <n v="172083"/>
    <m/>
    <x v="0"/>
    <m/>
    <x v="1"/>
    <x v="1"/>
    <x v="3"/>
    <s v="42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n v="520000"/>
    <n v="520000"/>
    <m/>
    <x v="0"/>
    <m/>
    <x v="0"/>
    <x v="0"/>
    <x v="0"/>
    <s v="47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m/>
    <m/>
    <n v="3000"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n v="277198"/>
    <n v="277198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n v="146624"/>
    <n v="146624"/>
    <m/>
    <x v="0"/>
    <m/>
    <x v="0"/>
    <x v="0"/>
    <x v="0"/>
    <s v="3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n v="50384"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716"/>
    <n v="133716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n v="48000"/>
    <n v="48000"/>
    <m/>
    <x v="0"/>
    <m/>
    <x v="0"/>
    <x v="0"/>
    <x v="0"/>
    <s v="14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n v="30000"/>
    <n v="30000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n v="600000"/>
    <n v="60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n v="19266"/>
    <n v="19266"/>
    <m/>
    <x v="0"/>
    <m/>
    <x v="0"/>
    <x v="0"/>
    <x v="0"/>
    <s v="30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m/>
    <m/>
    <n v="3500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n v="90000"/>
    <n v="9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n v="1488458"/>
    <n v="1488458"/>
    <m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n v="800000"/>
    <n v="800000"/>
    <m/>
    <x v="0"/>
    <m/>
    <x v="1"/>
    <x v="1"/>
    <x v="0"/>
    <s v="34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n v="2000000"/>
    <n v="2000000"/>
    <m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n v="600000"/>
    <n v="6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n v="10170000"/>
    <n v="1017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n v="64401"/>
    <n v="64401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n v="50000"/>
    <n v="50000"/>
    <m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n v="60000"/>
    <n v="60000"/>
    <m/>
    <x v="0"/>
    <m/>
    <x v="0"/>
    <x v="2"/>
    <x v="0"/>
    <s v="94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Receitas - Fundo Estadual de Defesa Civil"/>
    <m/>
    <n v="731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79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m/>
    <n v="62000"/>
    <x v="0"/>
    <m/>
    <x v="0"/>
    <x v="2"/>
    <x v="0"/>
    <s v="9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m/>
    <n v="180969.8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m/>
    <m/>
    <n v="345107.33"/>
    <x v="0"/>
    <m/>
    <x v="0"/>
    <x v="0"/>
    <x v="0"/>
    <s v="6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30000"/>
    <m/>
    <x v="0"/>
    <m/>
    <x v="0"/>
    <x v="0"/>
    <x v="0"/>
    <s v="20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77992.98"/>
    <m/>
    <x v="0"/>
    <m/>
    <x v="0"/>
    <x v="0"/>
    <x v="4"/>
    <s v="92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34293.620000000003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0000"/>
    <m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1457637.7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-4600"/>
    <m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-500.73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m/>
    <n v="561343.3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n v="13828.56"/>
    <m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-106274.46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n v="3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-81581.649999999994"/>
    <m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m/>
    <m/>
    <n v="12459509.26"/>
    <x v="0"/>
    <m/>
    <x v="0"/>
    <x v="2"/>
    <x v="0"/>
    <s v="13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909045.44"/>
    <m/>
    <x v="0"/>
    <m/>
    <x v="0"/>
    <x v="0"/>
    <x v="0"/>
    <s v="3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m/>
    <m/>
    <n v="1472655.52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-6406.14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5642.85"/>
    <m/>
    <x v="0"/>
    <m/>
    <x v="0"/>
    <x v="0"/>
    <x v="0"/>
    <s v="37"/>
    <x v="0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m/>
    <n v="388325.28"/>
    <x v="0"/>
    <m/>
    <x v="1"/>
    <x v="4"/>
    <x v="0"/>
    <s v="71"/>
    <x v="3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5293.84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m/>
    <m/>
    <n v="1576544.49"/>
    <x v="0"/>
    <m/>
    <x v="0"/>
    <x v="0"/>
    <x v="0"/>
    <s v="0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m/>
    <x v="0"/>
    <n v="0"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508154.0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m/>
    <n v="118.01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-87668.88"/>
    <m/>
    <x v="0"/>
    <m/>
    <x v="1"/>
    <x v="1"/>
    <x v="0"/>
    <s v="51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m/>
    <n v="198320"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m/>
    <m/>
    <n v="41910.639999999999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-19531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n v="202356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m/>
    <m/>
    <n v="50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55000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-35878.1999999999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-1100000"/>
    <m/>
    <x v="0"/>
    <m/>
    <x v="1"/>
    <x v="1"/>
    <x v="0"/>
    <s v="52"/>
    <x v="1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n v="5000"/>
    <m/>
    <x v="0"/>
    <m/>
    <x v="1"/>
    <x v="1"/>
    <x v="0"/>
    <s v="30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m/>
    <n v="745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n v="-703389.74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n v="-582420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n v="-99091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33705675.030000001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715398.2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315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n v="5657035.4000000004"/>
    <x v="0"/>
    <m/>
    <x v="0"/>
    <x v="0"/>
    <x v="0"/>
    <s v="3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3092128.29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m/>
    <x v="0"/>
    <n v="0"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n v="110087276"/>
    <n v="110087276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n v="5301287"/>
    <n v="530128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m/>
    <m/>
    <n v="15000"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m/>
    <m/>
    <n v="15000"/>
    <x v="0"/>
    <m/>
    <x v="0"/>
    <x v="0"/>
    <x v="0"/>
    <s v="3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n v="1500000"/>
    <n v="15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n v="215958.53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n v="1605237"/>
    <n v="1605237"/>
    <m/>
    <x v="0"/>
    <m/>
    <x v="0"/>
    <x v="0"/>
    <x v="2"/>
    <s v="3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n v="254358"/>
    <n v="254358"/>
    <m/>
    <x v="0"/>
    <m/>
    <x v="0"/>
    <x v="2"/>
    <x v="0"/>
    <s v="9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n v="42302"/>
    <n v="42302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n v="63453"/>
    <n v="63453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n v="290012"/>
    <n v="290012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n v="800345"/>
    <n v="800345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n v="49540"/>
    <n v="4954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n v="35776"/>
    <n v="35776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m/>
    <m/>
    <n v="12400"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n v="157324"/>
    <n v="157324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n v="90000"/>
    <n v="900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m/>
    <m/>
    <n v="56876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n v="100000"/>
    <n v="100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n v="721106"/>
    <n v="721106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m/>
    <m/>
    <n v="1400"/>
    <x v="0"/>
    <m/>
    <x v="0"/>
    <x v="0"/>
    <x v="0"/>
    <s v="30"/>
    <x v="0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n v="200000"/>
    <n v="200000"/>
    <m/>
    <x v="0"/>
    <m/>
    <x v="0"/>
    <x v="0"/>
    <x v="0"/>
    <s v="3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n v="200000"/>
    <n v="200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n v="264000"/>
    <n v="264000"/>
    <m/>
    <x v="0"/>
    <m/>
    <x v="0"/>
    <x v="0"/>
    <x v="0"/>
    <s v="37"/>
    <x v="0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m/>
    <m/>
    <n v="80000"/>
    <x v="0"/>
    <m/>
    <x v="0"/>
    <x v="0"/>
    <x v="0"/>
    <s v="33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n v="5082948"/>
    <n v="5082948"/>
    <m/>
    <x v="0"/>
    <m/>
    <x v="0"/>
    <x v="2"/>
    <x v="2"/>
    <s v="13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n v="5000"/>
    <n v="5000"/>
    <m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n v="40000"/>
    <n v="4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n v="480000"/>
    <n v="48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n v="37383640.829999998"/>
    <x v="0"/>
    <m/>
    <x v="0"/>
    <x v="0"/>
    <x v="3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n v="10000"/>
    <n v="1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n v="77500000"/>
    <n v="77500000"/>
    <m/>
    <x v="0"/>
    <m/>
    <x v="0"/>
    <x v="2"/>
    <x v="0"/>
    <s v="01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n v="-36862.800000000003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n v="58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85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n v="840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622166.38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n v="70914.37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m/>
    <m/>
    <n v="55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264974.42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9130720.25"/>
    <m/>
    <x v="0"/>
    <m/>
    <x v="1"/>
    <x v="1"/>
    <x v="0"/>
    <s v="51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348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n v="167210.64000000001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37.51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n v="134912.4800000000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44976.92"/>
    <m/>
    <x v="0"/>
    <m/>
    <x v="0"/>
    <x v="0"/>
    <x v="0"/>
    <s v="3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n v="4590431.1500000004"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8700935.25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eita da Dívida Ativa de Custas Judiciais e Extrajudiciais -Exercícios Anteriores"/>
    <m/>
    <n v="930"/>
    <m/>
    <m/>
    <n v="0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5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n v="-95760"/>
    <m/>
    <x v="0"/>
    <m/>
    <x v="0"/>
    <x v="0"/>
    <x v="0"/>
    <s v="1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5.28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n v="2918.12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m/>
    <n v="0"/>
    <x v="0"/>
    <m/>
    <x v="1"/>
    <x v="1"/>
    <x v="0"/>
    <s v="9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4503.1000000000004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m/>
    <n v="6833.54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n v="3685375.82"/>
    <x v="0"/>
    <m/>
    <x v="0"/>
    <x v="0"/>
    <x v="0"/>
    <s v="9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27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m/>
    <x v="0"/>
    <n v="0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n v="150000"/>
    <m/>
    <x v="0"/>
    <m/>
    <x v="0"/>
    <x v="0"/>
    <x v="0"/>
    <s v="33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n v="1300000"/>
    <m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n v="-17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n v="-800.45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n v="140798.70000000001"/>
    <x v="0"/>
    <m/>
    <x v="1"/>
    <x v="1"/>
    <x v="0"/>
    <s v="34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n v="-34724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n v="2000"/>
    <m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-56420.73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200000"/>
    <m/>
    <x v="0"/>
    <m/>
    <x v="0"/>
    <x v="0"/>
    <x v="0"/>
    <s v="08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n v="-52759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n v="-4954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PPI"/>
    <m/>
    <n v="41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m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m/>
    <x v="0"/>
    <n v="0"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n v="9280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n v="-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-120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-4000000"/>
    <m/>
    <x v="0"/>
    <m/>
    <x v="0"/>
    <x v="2"/>
    <x v="0"/>
    <s v="91"/>
    <x v="2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n v="54391.83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717400"/>
    <n v="7174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n v="59115411"/>
    <n v="5911541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n v="150000"/>
    <n v="150000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n v="33996"/>
    <n v="33996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n v="80942"/>
    <n v="80942"/>
    <m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n v="16446.23"/>
    <x v="0"/>
    <m/>
    <x v="0"/>
    <x v="0"/>
    <x v="0"/>
    <s v="3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n v="2503678"/>
    <n v="2503678"/>
    <m/>
    <x v="0"/>
    <m/>
    <x v="0"/>
    <x v="2"/>
    <x v="0"/>
    <s v="11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m/>
    <m/>
    <n v="10197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n v="143585"/>
    <n v="143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m/>
    <m/>
    <n v="50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n v="474000"/>
    <n v="474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n v="428844"/>
    <n v="428844"/>
    <m/>
    <x v="0"/>
    <m/>
    <x v="0"/>
    <x v="2"/>
    <x v="0"/>
    <s v="92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n v="800000"/>
    <n v="8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n v="3500000"/>
    <n v="3500000"/>
    <m/>
    <x v="0"/>
    <m/>
    <x v="0"/>
    <x v="0"/>
    <x v="0"/>
    <s v="39"/>
    <x v="0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m/>
    <m/>
    <n v="150000"/>
    <x v="0"/>
    <m/>
    <x v="1"/>
    <x v="1"/>
    <x v="0"/>
    <s v="5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n v="60000"/>
    <n v="60000"/>
    <m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m/>
    <m/>
    <n v="50000"/>
    <x v="0"/>
    <m/>
    <x v="0"/>
    <x v="0"/>
    <x v="0"/>
    <s v="3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5825.36"/>
    <m/>
    <x v="0"/>
    <m/>
    <x v="0"/>
    <x v="0"/>
    <x v="2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8478.59"/>
    <m/>
    <x v="0"/>
    <m/>
    <x v="0"/>
    <x v="2"/>
    <x v="0"/>
    <s v="11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m/>
    <n v="484.04"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n v="10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1520852.04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m/>
    <n v="354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m/>
    <x v="0"/>
    <n v="1500"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n v="48972.11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-35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67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400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m/>
    <n v="63319.67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n v="231.55"/>
    <m/>
    <x v="0"/>
    <m/>
    <x v="0"/>
    <x v="2"/>
    <x v="0"/>
    <s v="05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600"/>
    <m/>
    <x v="0"/>
    <m/>
    <x v="0"/>
    <x v="2"/>
    <x v="0"/>
    <s v="9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n v="980"/>
    <m/>
    <x v="0"/>
    <m/>
    <x v="0"/>
    <x v="0"/>
    <x v="0"/>
    <s v="36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n v="-43355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n v="35000"/>
    <m/>
    <x v="0"/>
    <m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23926.79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261489.06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n v="50000"/>
    <m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m/>
    <n v="490000"/>
    <x v="0"/>
    <m/>
    <x v="0"/>
    <x v="0"/>
    <x v="0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m/>
    <x v="0"/>
    <n v="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n v="587322.8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m/>
    <n v="859.35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n v="127348.19"/>
    <m/>
    <x v="0"/>
    <m/>
    <x v="0"/>
    <x v="2"/>
    <x v="0"/>
    <s v="11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m/>
    <n v="70000"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n v="3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m/>
    <n v="0"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n v="1805000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9150.75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n v="736399.24"/>
    <x v="0"/>
    <m/>
    <x v="0"/>
    <x v="0"/>
    <x v="1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m/>
    <x v="0"/>
    <n v="0"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33150.839999999997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000000"/>
    <m/>
    <x v="0"/>
    <m/>
    <x v="1"/>
    <x v="1"/>
    <x v="0"/>
    <s v="40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-74.44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-10000000"/>
    <m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n v="-5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140000"/>
    <m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703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n v="-7707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25753.13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n v="-13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2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-24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m/>
    <n v="62818.62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m/>
    <n v="92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n v="450000"/>
    <n v="45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n v="700000"/>
    <n v="700000"/>
    <m/>
    <x v="0"/>
    <m/>
    <x v="0"/>
    <x v="0"/>
    <x v="0"/>
    <s v="15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n v="11433400"/>
    <n v="1143340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n v="14040"/>
    <n v="1404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m/>
    <m/>
    <n v="50000"/>
    <x v="0"/>
    <m/>
    <x v="0"/>
    <x v="0"/>
    <x v="2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n v="330000"/>
    <n v="330000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n v="16219802"/>
    <n v="1621980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n v="77154"/>
    <n v="77154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n v="897007"/>
    <n v="897007"/>
    <m/>
    <x v="0"/>
    <m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n v="16198"/>
    <n v="16198"/>
    <m/>
    <x v="0"/>
    <m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m/>
    <m/>
    <n v="90000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n v="52981"/>
    <n v="52981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n v="460146"/>
    <n v="46014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n v="165000"/>
    <n v="165000"/>
    <m/>
    <x v="0"/>
    <m/>
    <x v="0"/>
    <x v="2"/>
    <x v="0"/>
    <s v="94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n v="133716"/>
    <n v="133716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n v="18000"/>
    <n v="18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n v="47003"/>
    <n v="47003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n v="1600000"/>
    <n v="1600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n v="11625"/>
    <n v="11625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n v="8000000"/>
    <n v="8000000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n v="400000"/>
    <n v="4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n v="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n v="138239700"/>
    <n v="138239700"/>
    <m/>
    <x v="0"/>
    <m/>
    <x v="0"/>
    <x v="2"/>
    <x v="0"/>
    <s v="04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-400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n v="-32220"/>
    <m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n v="0.78"/>
    <x v="0"/>
    <m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m/>
    <n v="83263.14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n v="578168.7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155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m/>
    <m/>
    <n v="26716.68"/>
    <x v="0"/>
    <m/>
    <x v="0"/>
    <x v="0"/>
    <x v="0"/>
    <s v="47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n v="44992.86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n v="3000000"/>
    <m/>
    <x v="0"/>
    <m/>
    <x v="1"/>
    <x v="1"/>
    <x v="1"/>
    <s v="4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70000"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n v="519989.43"/>
    <m/>
    <x v="0"/>
    <m/>
    <x v="1"/>
    <x v="1"/>
    <x v="0"/>
    <s v="34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-182853.4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108482.33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8655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0.43"/>
    <m/>
    <x v="0"/>
    <m/>
    <x v="0"/>
    <x v="0"/>
    <x v="0"/>
    <s v="4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n v="500000"/>
    <m/>
    <x v="0"/>
    <m/>
    <x v="0"/>
    <x v="0"/>
    <x v="0"/>
    <s v="93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64238994.719999999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75"/>
    <m/>
    <x v="0"/>
    <m/>
    <x v="0"/>
    <x v="0"/>
    <x v="0"/>
    <s v="14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0"/>
    <m/>
    <x v="0"/>
    <m/>
    <x v="0"/>
    <x v="0"/>
    <x v="2"/>
    <s v="39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m/>
    <n v="64242.34"/>
    <x v="0"/>
    <m/>
    <x v="0"/>
    <x v="0"/>
    <x v="0"/>
    <s v="3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643395.9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m/>
    <n v="332994.34000000003"/>
    <x v="0"/>
    <m/>
    <x v="0"/>
    <x v="0"/>
    <x v="0"/>
    <s v="2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Receitas - Fundo Estadual de Defesa Civil - Exercícios Anteriores"/>
    <m/>
    <n v="73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n v="-2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n v="7000"/>
    <m/>
    <x v="0"/>
    <m/>
    <x v="0"/>
    <x v="0"/>
    <x v="0"/>
    <s v="3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27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n v="110000"/>
    <m/>
    <x v="0"/>
    <m/>
    <x v="0"/>
    <x v="0"/>
    <x v="2"/>
    <s v="9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45000"/>
    <m/>
    <x v="0"/>
    <m/>
    <x v="0"/>
    <x v="0"/>
    <x v="0"/>
    <s v="08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n v="2000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n v="3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9280"/>
    <m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n v="7827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n v="4160"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n v="74757"/>
    <m/>
    <x v="0"/>
    <m/>
    <x v="0"/>
    <x v="0"/>
    <x v="0"/>
    <s v="3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246346.5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-15857.0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m/>
    <m/>
    <n v="0"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1"/>
    <x v="1"/>
    <x v="0"/>
    <s v="40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-2800"/>
    <m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n v="21000"/>
    <n v="21000"/>
    <m/>
    <x v="0"/>
    <m/>
    <x v="0"/>
    <x v="2"/>
    <x v="0"/>
    <s v="17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n v="108200"/>
    <n v="108200"/>
    <m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n v="98400"/>
    <n v="98400"/>
    <m/>
    <x v="0"/>
    <m/>
    <x v="0"/>
    <x v="0"/>
    <x v="2"/>
    <s v="1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n v="25000"/>
    <x v="0"/>
    <m/>
    <x v="0"/>
    <x v="0"/>
    <x v="0"/>
    <s v="14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n v="154557"/>
    <n v="154557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n v="150000"/>
    <n v="150000"/>
    <m/>
    <x v="0"/>
    <m/>
    <x v="0"/>
    <x v="2"/>
    <x v="0"/>
    <s v="13"/>
    <x v="2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n v="105834"/>
    <n v="10583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n v="3632426"/>
    <n v="3632426"/>
    <m/>
    <x v="0"/>
    <m/>
    <x v="0"/>
    <x v="0"/>
    <x v="0"/>
    <s v="59"/>
    <x v="0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n v="35000000"/>
    <n v="35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m/>
    <m/>
    <n v="136884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n v="116598"/>
    <n v="116598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m/>
    <m/>
    <n v="71412"/>
    <x v="0"/>
    <m/>
    <x v="1"/>
    <x v="4"/>
    <x v="0"/>
    <s v="71"/>
    <x v="3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n v="700000"/>
    <n v="7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m/>
    <n v="157325.79999999999"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n v="100000"/>
    <n v="1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n v="-5766000"/>
    <m/>
    <x v="0"/>
    <m/>
    <x v="1"/>
    <x v="1"/>
    <x v="0"/>
    <s v="52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324841"/>
    <m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11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6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n v="8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3800"/>
    <m/>
    <x v="0"/>
    <m/>
    <x v="0"/>
    <x v="2"/>
    <x v="0"/>
    <s v="94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n v="-3.55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n v="1837859.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4220.399999999999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m/>
    <n v="1541231.32"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75000"/>
    <m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5340"/>
    <m/>
    <x v="0"/>
    <m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9763126"/>
    <m/>
    <x v="0"/>
    <m/>
    <x v="1"/>
    <x v="1"/>
    <x v="1"/>
    <s v="4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181000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685.96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-430270.37"/>
    <m/>
    <x v="0"/>
    <m/>
    <x v="1"/>
    <x v="1"/>
    <x v="0"/>
    <s v="51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n v="1175166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15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n v="-200000"/>
    <m/>
    <x v="0"/>
    <m/>
    <x v="1"/>
    <x v="1"/>
    <x v="0"/>
    <s v="34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m/>
    <x v="0"/>
    <n v="0"/>
    <x v="0"/>
    <x v="0"/>
    <x v="3"/>
    <s v="41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-5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n v="-25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n v="64917.08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n v="173279.14"/>
    <m/>
    <x v="0"/>
    <m/>
    <x v="0"/>
    <x v="2"/>
    <x v="2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3400499.04"/>
    <m/>
    <x v="0"/>
    <m/>
    <x v="0"/>
    <x v="0"/>
    <x v="0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m/>
    <n v="7000"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m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n v="0"/>
    <x v="0"/>
    <m/>
    <x v="0"/>
    <x v="0"/>
    <x v="0"/>
    <s v="3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n v="0"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n v="-35848.54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n v="-62353.05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n v="-51223"/>
    <m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m/>
    <n v="0"/>
    <x v="0"/>
    <m/>
    <x v="0"/>
    <x v="0"/>
    <x v="0"/>
    <s v="1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22194"/>
    <m/>
    <x v="0"/>
    <m/>
    <x v="1"/>
    <x v="1"/>
    <x v="0"/>
    <s v="51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n v="-12416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-2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m/>
    <n v="0"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n v="-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n v="5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n v="600000"/>
    <n v="6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n v="15000"/>
    <n v="15000"/>
    <m/>
    <x v="0"/>
    <m/>
    <x v="0"/>
    <x v="0"/>
    <x v="0"/>
    <s v="39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m/>
    <m/>
    <n v="339431.96"/>
    <x v="0"/>
    <m/>
    <x v="1"/>
    <x v="1"/>
    <x v="0"/>
    <s v="6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n v="250000"/>
    <n v="250000"/>
    <m/>
    <x v="0"/>
    <m/>
    <x v="0"/>
    <x v="0"/>
    <x v="0"/>
    <s v="3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m/>
    <m/>
    <n v="93110.3"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9738"/>
    <n v="87973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n v="252516"/>
    <n v="252516"/>
    <m/>
    <x v="0"/>
    <m/>
    <x v="0"/>
    <x v="0"/>
    <x v="0"/>
    <s v="36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n v="3900000"/>
    <n v="3900000"/>
    <m/>
    <x v="0"/>
    <m/>
    <x v="0"/>
    <x v="0"/>
    <x v="1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m/>
    <m/>
    <n v="500000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n v="12000000"/>
    <n v="12000000"/>
    <m/>
    <x v="0"/>
    <m/>
    <x v="0"/>
    <x v="0"/>
    <x v="0"/>
    <s v="1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n v="8000"/>
    <n v="800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n v="4900000"/>
    <n v="4900000"/>
    <m/>
    <x v="0"/>
    <m/>
    <x v="0"/>
    <x v="0"/>
    <x v="0"/>
    <s v="39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n v="5000"/>
    <n v="5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n v="353"/>
    <n v="353"/>
    <m/>
    <x v="0"/>
    <m/>
    <x v="0"/>
    <x v="0"/>
    <x v="0"/>
    <s v="4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n v="3000000"/>
    <n v="3000000"/>
    <m/>
    <x v="0"/>
    <m/>
    <x v="0"/>
    <x v="0"/>
    <x v="0"/>
    <s v="9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m/>
    <n v="2711.51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271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50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85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59100"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32232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n v="82898.570000000007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n v="14000"/>
    <x v="0"/>
    <m/>
    <x v="1"/>
    <x v="1"/>
    <x v="0"/>
    <s v="20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m/>
    <x v="0"/>
    <n v="44640"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n v="909581.76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10166.93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8484.350000000006"/>
    <m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16000"/>
    <m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m/>
    <m/>
    <n v="244821"/>
    <x v="0"/>
    <m/>
    <x v="0"/>
    <x v="0"/>
    <x v="0"/>
    <s v="15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n v="5882.92"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600"/>
    <m/>
    <x v="0"/>
    <m/>
    <x v="0"/>
    <x v="0"/>
    <x v="0"/>
    <s v="36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m/>
    <n v="151376.6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1053.47"/>
    <m/>
    <x v="0"/>
    <m/>
    <x v="0"/>
    <x v="0"/>
    <x v="0"/>
    <s v="35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n v="-12671.67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-15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04610.04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n v="38015.89"/>
    <x v="0"/>
    <m/>
    <x v="1"/>
    <x v="1"/>
    <x v="0"/>
    <s v="52"/>
    <x v="1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1335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2132053.81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n v="65000"/>
    <m/>
    <x v="0"/>
    <m/>
    <x v="0"/>
    <x v="0"/>
    <x v="0"/>
    <s v="47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2269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m/>
    <n v="115.66"/>
    <x v="0"/>
    <m/>
    <x v="0"/>
    <x v="0"/>
    <x v="0"/>
    <s v="93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m/>
    <n v="710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m/>
    <n v="87192.56"/>
    <x v="0"/>
    <m/>
    <x v="0"/>
    <x v="0"/>
    <x v="2"/>
    <s v="4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-217178.27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n v="217178.27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n v="0"/>
    <x v="0"/>
    <m/>
    <x v="0"/>
    <x v="2"/>
    <x v="0"/>
    <s v="9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9911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n v="-49459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1000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5680.99"/>
    <m/>
    <x v="0"/>
    <m/>
    <x v="0"/>
    <x v="0"/>
    <x v="0"/>
    <s v="4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n v="120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m/>
    <x v="0"/>
    <m/>
    <x v="0"/>
    <x v="0"/>
    <x v="0"/>
    <s v="93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m/>
    <n v="2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n v="24000"/>
    <n v="24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m/>
    <m/>
    <n v="50000"/>
    <x v="0"/>
    <m/>
    <x v="0"/>
    <x v="2"/>
    <x v="0"/>
    <s v="07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m/>
    <m/>
    <n v="1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n v="1943332"/>
    <n v="1943332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m/>
    <m/>
    <n v="100000"/>
    <x v="0"/>
    <m/>
    <x v="0"/>
    <x v="0"/>
    <x v="0"/>
    <s v="14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m/>
    <m/>
    <n v="0"/>
    <x v="0"/>
    <m/>
    <x v="0"/>
    <x v="0"/>
    <x v="0"/>
    <s v="9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m/>
    <n v="72003.23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n v="676834"/>
    <n v="676834"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37959"/>
    <n v="33795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n v="23112"/>
    <n v="23112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n v="11143"/>
    <n v="11143"/>
    <m/>
    <x v="0"/>
    <m/>
    <x v="0"/>
    <x v="0"/>
    <x v="2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m/>
    <m/>
    <n v="1500000"/>
    <x v="0"/>
    <m/>
    <x v="0"/>
    <x v="0"/>
    <x v="4"/>
    <s v="41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n v="43422"/>
    <n v="43422"/>
    <m/>
    <x v="0"/>
    <m/>
    <x v="0"/>
    <x v="0"/>
    <x v="2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172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n v="-20000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00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905332.74"/>
    <m/>
    <x v="0"/>
    <m/>
    <x v="0"/>
    <x v="0"/>
    <x v="0"/>
    <s v="34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2905.72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n v="0"/>
    <x v="0"/>
    <m/>
    <x v="1"/>
    <x v="1"/>
    <x v="0"/>
    <s v="39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524590.59"/>
    <m/>
    <x v="0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689771.73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-2469498.36"/>
    <m/>
    <x v="0"/>
    <m/>
    <x v="0"/>
    <x v="2"/>
    <x v="0"/>
    <s v="11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335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0000"/>
    <m/>
    <x v="0"/>
    <m/>
    <x v="0"/>
    <x v="2"/>
    <x v="0"/>
    <s v="92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n v="-424.55"/>
    <m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n v="2800000"/>
    <m/>
    <x v="0"/>
    <m/>
    <x v="0"/>
    <x v="2"/>
    <x v="2"/>
    <s v="9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63407.839999999997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m/>
    <n v="381403.02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n v="575813.6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m/>
    <n v="111252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n v="401467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n v="760259.55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m/>
    <n v="86200"/>
    <x v="0"/>
    <m/>
    <x v="1"/>
    <x v="1"/>
    <x v="0"/>
    <s v="4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56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61999.76"/>
    <m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n v="-250000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n v="1000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n v="-3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n v="596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n v="2821.76"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m/>
    <n v="164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n v="9000"/>
    <m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-33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n v="-2763683"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10000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280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n v="-4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102886.32"/>
    <m/>
    <x v="0"/>
    <m/>
    <x v="0"/>
    <x v="0"/>
    <x v="0"/>
    <s v="37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n v="0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n v="-172084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n v="-50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n v="-3150"/>
    <m/>
    <x v="0"/>
    <m/>
    <x v="0"/>
    <x v="0"/>
    <x v="0"/>
    <s v="33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n v="1200000"/>
    <n v="1200000"/>
    <m/>
    <x v="0"/>
    <m/>
    <x v="0"/>
    <x v="0"/>
    <x v="0"/>
    <s v="39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n v="99129"/>
    <n v="99129"/>
    <m/>
    <x v="0"/>
    <m/>
    <x v="0"/>
    <x v="0"/>
    <x v="0"/>
    <s v="4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n v="59766"/>
    <n v="59766"/>
    <m/>
    <x v="0"/>
    <m/>
    <x v="0"/>
    <x v="0"/>
    <x v="2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n v="10000"/>
    <n v="1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m/>
    <m/>
    <n v="262628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m/>
    <m/>
    <n v="80000"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n v="168769"/>
    <n v="168769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m/>
    <m/>
    <n v="123496.32000000001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m/>
    <n v="2008.83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18706.52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n v="171539.5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n v="20000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158921.82999999999"/>
    <m/>
    <x v="0"/>
    <m/>
    <x v="1"/>
    <x v="1"/>
    <x v="0"/>
    <s v="9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m/>
    <n v="5550.08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n v="391860.1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n v="300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n v="0.54"/>
    <m/>
    <x v="0"/>
    <m/>
    <x v="1"/>
    <x v="4"/>
    <x v="0"/>
    <s v="71"/>
    <x v="3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m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n v="3605590.05"/>
    <m/>
    <x v="0"/>
    <m/>
    <x v="0"/>
    <x v="2"/>
    <x v="0"/>
    <s v="04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n v="-1094.67"/>
    <m/>
    <x v="0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256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n v="35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Renast - Saúde do Trabalhador"/>
    <m/>
    <n v="41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082.26"/>
    <x v="0"/>
    <m/>
    <x v="1"/>
    <x v="1"/>
    <x v="0"/>
    <s v="40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n v="40000"/>
    <m/>
    <x v="0"/>
    <m/>
    <x v="0"/>
    <x v="0"/>
    <x v="0"/>
    <s v="39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m/>
    <n v="62105.43"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n v="4300000"/>
    <m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n v="97441.4"/>
    <m/>
    <x v="0"/>
    <m/>
    <x v="1"/>
    <x v="1"/>
    <x v="0"/>
    <s v="35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-246855.95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n v="140000"/>
    <m/>
    <x v="0"/>
    <m/>
    <x v="0"/>
    <x v="2"/>
    <x v="0"/>
    <s v="92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622107.43999999994"/>
    <m/>
    <x v="0"/>
    <m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n v="-31244"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n v="-126258"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8516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47750"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n v="-90000"/>
    <m/>
    <x v="0"/>
    <m/>
    <x v="0"/>
    <x v="0"/>
    <x v="0"/>
    <s v="3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m/>
    <m/>
    <n v="100000"/>
    <x v="0"/>
    <m/>
    <x v="0"/>
    <x v="0"/>
    <x v="3"/>
    <s v="41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m/>
    <m/>
    <n v="66409"/>
    <x v="0"/>
    <m/>
    <x v="0"/>
    <x v="0"/>
    <x v="0"/>
    <s v="32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n v="1500000"/>
    <n v="1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m/>
    <m/>
    <n v="192610"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n v="70000"/>
    <n v="70000"/>
    <m/>
    <x v="0"/>
    <m/>
    <x v="0"/>
    <x v="0"/>
    <x v="0"/>
    <s v="4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m/>
    <m/>
    <n v="15000"/>
    <x v="0"/>
    <m/>
    <x v="0"/>
    <x v="0"/>
    <x v="0"/>
    <s v="33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m/>
    <m/>
    <n v="40000"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n v="11000"/>
    <n v="11000"/>
    <m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n v="3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n v="9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n v="75114.37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n v="669778.93999999994"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m/>
    <n v="281387.56"/>
    <x v="0"/>
    <m/>
    <x v="0"/>
    <x v="0"/>
    <x v="0"/>
    <s v="35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n v="5265.7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-4500"/>
    <m/>
    <x v="0"/>
    <m/>
    <x v="0"/>
    <x v="0"/>
    <x v="2"/>
    <s v="4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65000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482950.3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5706258.7199999997"/>
    <x v="0"/>
    <m/>
    <x v="0"/>
    <x v="2"/>
    <x v="0"/>
    <s v="01"/>
    <x v="2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m/>
    <n v="66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Contrato Dív.Pública - BID 2900 RODOVIAS VI- Operações crédito externa - Ex.Anterior"/>
    <m/>
    <n v="10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700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1061.8499999999999"/>
    <m/>
    <x v="0"/>
    <m/>
    <x v="0"/>
    <x v="0"/>
    <x v="2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m/>
    <n v="838542.62"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m/>
    <x v="0"/>
    <m/>
    <x v="1"/>
    <x v="1"/>
    <x v="0"/>
    <s v="39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n v="1010.37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2699.7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300"/>
    <m/>
    <x v="0"/>
    <m/>
    <x v="1"/>
    <x v="1"/>
    <x v="0"/>
    <s v="39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n v="430270.37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-152.51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n v="7052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371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n v="333296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Atos do Deter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4939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m/>
    <x v="0"/>
    <m/>
    <x v="0"/>
    <x v="0"/>
    <x v="3"/>
    <s v="43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n v="500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01512.6"/>
    <m/>
    <x v="0"/>
    <m/>
    <x v="0"/>
    <x v="2"/>
    <x v="0"/>
    <s v="11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m/>
    <n v="7045"/>
    <x v="0"/>
    <m/>
    <x v="0"/>
    <x v="0"/>
    <x v="0"/>
    <s v="14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Recursos de Outras Fontes - Exercício Corrente - Outras Taxas Vinculadas - Taxas de Fiscal"/>
    <m/>
    <n v="348"/>
    <m/>
    <m/>
    <n v="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-14389.07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-4890000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m/>
    <x v="0"/>
    <m/>
    <x v="0"/>
    <x v="0"/>
    <x v="0"/>
    <s v="93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m/>
    <n v="44891.519999999997"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3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m/>
    <x v="0"/>
    <m/>
    <x v="0"/>
    <x v="0"/>
    <x v="3"/>
    <s v="4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n v="3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1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m/>
    <m/>
    <n v="100000"/>
    <x v="0"/>
    <m/>
    <x v="0"/>
    <x v="0"/>
    <x v="0"/>
    <s v="3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m/>
    <m/>
    <n v="1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n v="25000"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m/>
    <m/>
    <n v="3000000"/>
    <x v="0"/>
    <m/>
    <x v="0"/>
    <x v="0"/>
    <x v="0"/>
    <s v="39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n v="39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88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n v="51662.5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-785.07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n v="83.4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n v="927000"/>
    <m/>
    <x v="0"/>
    <m/>
    <x v="1"/>
    <x v="1"/>
    <x v="0"/>
    <s v="34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n v="26502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3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751.1"/>
    <m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15000"/>
    <x v="0"/>
    <m/>
    <x v="0"/>
    <x v="0"/>
    <x v="0"/>
    <s v="40"/>
    <x v="0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25719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m/>
    <n v="14732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m/>
    <n v="0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n v="570777.77"/>
    <m/>
    <x v="0"/>
    <m/>
    <x v="0"/>
    <x v="2"/>
    <x v="0"/>
    <s v="11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n v="1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24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6000000"/>
    <m/>
    <x v="0"/>
    <m/>
    <x v="1"/>
    <x v="1"/>
    <x v="0"/>
    <s v="93"/>
    <x v="1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n v="-45895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-35000"/>
    <m/>
    <x v="0"/>
    <m/>
    <x v="0"/>
    <x v="0"/>
    <x v="2"/>
    <s v="47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n v="-667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-55.38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5289.1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m/>
    <n v="0"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-10000000"/>
    <m/>
    <x v="0"/>
    <m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s de Fiscal"/>
    <m/>
    <n v="990"/>
    <m/>
    <m/>
    <n v="0"/>
    <x v="0"/>
    <m/>
    <x v="1"/>
    <x v="4"/>
    <x v="0"/>
    <s v="71"/>
    <x v="3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m/>
    <m/>
    <n v="100000"/>
    <x v="0"/>
    <m/>
    <x v="0"/>
    <x v="0"/>
    <x v="1"/>
    <s v="4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m/>
    <m/>
    <n v="172083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m/>
    <m/>
    <n v="3230.48"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m/>
    <m/>
    <n v="90000"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m/>
    <m/>
    <n v="6000000"/>
    <x v="0"/>
    <m/>
    <x v="1"/>
    <x v="5"/>
    <x v="0"/>
    <s v="65"/>
    <x v="4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2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n v="152753.45000000001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18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200000"/>
    <m/>
    <x v="0"/>
    <m/>
    <x v="0"/>
    <x v="0"/>
    <x v="0"/>
    <s v="3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500000"/>
    <m/>
    <x v="0"/>
    <m/>
    <x v="1"/>
    <x v="1"/>
    <x v="1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n v="100000"/>
    <m/>
    <x v="0"/>
    <m/>
    <x v="0"/>
    <x v="0"/>
    <x v="0"/>
    <s v="14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20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1185.57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500"/>
    <m/>
    <x v="0"/>
    <m/>
    <x v="0"/>
    <x v="0"/>
    <x v="0"/>
    <s v="3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m/>
    <n v="1415.0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-15000"/>
    <m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6353"/>
    <m/>
    <x v="0"/>
    <m/>
    <x v="0"/>
    <x v="0"/>
    <x v="2"/>
    <s v="1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0"/>
    <m/>
    <x v="0"/>
    <m/>
    <x v="0"/>
    <x v="0"/>
    <x v="0"/>
    <s v="39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8526.56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-346951.31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n v="-23599"/>
    <m/>
    <x v="0"/>
    <m/>
    <x v="0"/>
    <x v="0"/>
    <x v="0"/>
    <s v="4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1445490.16"/>
    <m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-450"/>
    <m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34157.17"/>
    <m/>
    <x v="0"/>
    <m/>
    <x v="0"/>
    <x v="0"/>
    <x v="0"/>
    <s v="31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-830.22"/>
    <m/>
    <x v="0"/>
    <m/>
    <x v="0"/>
    <x v="0"/>
    <x v="2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55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-3275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-200000"/>
    <m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n v="5416"/>
    <m/>
    <x v="0"/>
    <m/>
    <x v="0"/>
    <x v="0"/>
    <x v="0"/>
    <s v="0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n v="10000000"/>
    <n v="100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m/>
    <m/>
    <n v="12000"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n v="2000"/>
    <n v="20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n v="5000"/>
    <n v="5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n v="385400"/>
    <n v="3854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n v="9532.85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n v="0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n v="392000"/>
    <n v="392000"/>
    <m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n v="7600800"/>
    <n v="760080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n v="2000"/>
    <n v="2000"/>
    <m/>
    <x v="0"/>
    <m/>
    <x v="0"/>
    <x v="0"/>
    <x v="2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m/>
    <m/>
    <n v="1000"/>
    <x v="0"/>
    <m/>
    <x v="0"/>
    <x v="0"/>
    <x v="0"/>
    <s v="4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n v="1300000"/>
    <n v="13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n v="1138011.3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n v="93648"/>
    <n v="9364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m/>
    <m/>
    <n v="205898.71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n v="536536"/>
    <n v="536536"/>
    <m/>
    <x v="0"/>
    <m/>
    <x v="0"/>
    <x v="0"/>
    <x v="3"/>
    <s v="41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m/>
    <m/>
    <n v="594470"/>
    <x v="0"/>
    <m/>
    <x v="0"/>
    <x v="0"/>
    <x v="0"/>
    <s v="3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n v="2464448.34"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n v="283100"/>
    <n v="2831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n v="184835"/>
    <n v="184835"/>
    <m/>
    <x v="0"/>
    <m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n v="272596"/>
    <n v="272596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n v="50384"/>
    <n v="50384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m/>
    <m/>
    <n v="5000000"/>
    <x v="0"/>
    <m/>
    <x v="1"/>
    <x v="1"/>
    <x v="1"/>
    <s v="42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n v="13000000"/>
    <n v="13000000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m/>
    <n v="1492000"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m/>
    <m/>
    <n v="50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n v="20000"/>
    <n v="20000"/>
    <m/>
    <x v="0"/>
    <m/>
    <x v="0"/>
    <x v="2"/>
    <x v="0"/>
    <s v="16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m/>
    <m/>
    <n v="22861.46"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n v="45384"/>
    <n v="45384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n v="946195"/>
    <n v="946195"/>
    <m/>
    <x v="0"/>
    <m/>
    <x v="1"/>
    <x v="1"/>
    <x v="0"/>
    <s v="52"/>
    <x v="1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n v="11000"/>
    <n v="11000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n v="10000"/>
    <n v="1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n v="506880"/>
    <n v="50688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m/>
    <m/>
    <n v="110123.02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n v="35000"/>
    <n v="35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n v="11305121"/>
    <n v="11305121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n v="42000"/>
    <n v="42000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n v="760000"/>
    <n v="760000"/>
    <m/>
    <x v="0"/>
    <m/>
    <x v="0"/>
    <x v="0"/>
    <x v="0"/>
    <s v="37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n v="500000"/>
    <n v="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n v="25000000"/>
    <n v="2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n v="5000000"/>
    <n v="5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n v="5000000"/>
    <n v="5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n v="1411973.4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n v="3700000"/>
    <n v="37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n v="25000"/>
    <n v="25000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n v="5250"/>
    <n v="5250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m/>
    <m/>
    <n v="100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m/>
    <n v="45896"/>
    <x v="0"/>
    <m/>
    <x v="0"/>
    <x v="0"/>
    <x v="0"/>
    <s v="9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m/>
    <m/>
    <n v="10000"/>
    <x v="0"/>
    <m/>
    <x v="0"/>
    <x v="0"/>
    <x v="0"/>
    <s v="35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n v="2500000"/>
    <n v="250000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103016.94"/>
    <m/>
    <x v="0"/>
    <m/>
    <x v="0"/>
    <x v="0"/>
    <x v="2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m/>
    <x v="0"/>
    <n v="0"/>
    <x v="0"/>
    <x v="0"/>
    <x v="0"/>
    <s v="3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n v="10879.48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n v="653906.9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m/>
    <n v="0"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m/>
    <m/>
    <n v="171221.27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n v="53922469.340000004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m/>
    <n v="104942.69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m/>
    <n v="1065129.899999999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m/>
    <n v="47668581.450000003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n v="25973781.07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n v="18396872.629999999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n v="11101.32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n v="6442"/>
    <x v="0"/>
    <m/>
    <x v="0"/>
    <x v="0"/>
    <x v="0"/>
    <s v="5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m/>
    <n v="713066.15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n v="0"/>
    <x v="0"/>
    <m/>
    <x v="1"/>
    <x v="1"/>
    <x v="1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11414048.15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n v="5108.6000000000004"/>
    <x v="0"/>
    <m/>
    <x v="1"/>
    <x v="1"/>
    <x v="0"/>
    <s v="51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6113.8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n v="2666885.2799999998"/>
    <x v="0"/>
    <m/>
    <x v="0"/>
    <x v="0"/>
    <x v="2"/>
    <s v="1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n v="-296400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m/>
    <n v="65173.38"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m/>
    <n v="0"/>
    <x v="0"/>
    <m/>
    <x v="0"/>
    <x v="0"/>
    <x v="0"/>
    <s v="3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m/>
    <n v="3088.65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Recursos de Outras Fontes - Exercício Corrente - Outras Taxas Vinculadas - Custas Judiciai"/>
    <m/>
    <n v="931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m/>
    <n v="2362214.34"/>
    <x v="0"/>
    <m/>
    <x v="0"/>
    <x v="0"/>
    <x v="1"/>
    <s v="41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m/>
    <m/>
    <n v="48643.01"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28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m/>
    <n v="5408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n v="113408.92"/>
    <m/>
    <x v="0"/>
    <m/>
    <x v="1"/>
    <x v="1"/>
    <x v="0"/>
    <s v="92"/>
    <x v="1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m/>
    <m/>
    <n v="1417567.34"/>
    <x v="0"/>
    <m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n v="857248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n v="128726.7"/>
    <m/>
    <x v="0"/>
    <m/>
    <x v="0"/>
    <x v="0"/>
    <x v="0"/>
    <s v="39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383025.94"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-16290.9"/>
    <m/>
    <x v="0"/>
    <m/>
    <x v="0"/>
    <x v="0"/>
    <x v="0"/>
    <s v="92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m/>
    <n v="2599824.33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n v="5580.75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m/>
    <x v="0"/>
    <x v="0"/>
    <x v="1"/>
    <s v="4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n v="-1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m/>
    <n v="28710.76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m/>
    <x v="0"/>
    <n v="0"/>
    <x v="0"/>
    <x v="2"/>
    <x v="0"/>
    <s v="04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n v="69861.899999999994"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n v="24710"/>
    <m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m/>
    <n v="9288.84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n v="15425140.08"/>
    <x v="0"/>
    <m/>
    <x v="0"/>
    <x v="0"/>
    <x v="7"/>
    <s v="4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n v="7234438.0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n v="19370522.449999999"/>
    <x v="0"/>
    <m/>
    <x v="0"/>
    <x v="2"/>
    <x v="0"/>
    <s v="0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n v="11934382.859999999"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m/>
    <n v="187929.46"/>
    <x v="0"/>
    <m/>
    <x v="0"/>
    <x v="0"/>
    <x v="0"/>
    <s v="18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1975574.0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m/>
    <m/>
    <n v="28800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37993.599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m/>
    <m/>
    <n v="301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1699413.36"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n v="9497364.4900000002"/>
    <x v="0"/>
    <m/>
    <x v="1"/>
    <x v="1"/>
    <x v="0"/>
    <s v="51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m/>
    <m/>
    <n v="313501.83"/>
    <x v="0"/>
    <m/>
    <x v="0"/>
    <x v="2"/>
    <x v="0"/>
    <s v="0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n v="58618.6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n v="3649.35"/>
    <x v="0"/>
    <m/>
    <x v="0"/>
    <x v="2"/>
    <x v="0"/>
    <s v="94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n v="130908.17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-1000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n v="29769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n v="-593070.19999999995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n v="-107583.84"/>
    <m/>
    <x v="0"/>
    <m/>
    <x v="0"/>
    <x v="2"/>
    <x v="0"/>
    <s v="13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m/>
    <x v="0"/>
    <m/>
    <x v="0"/>
    <x v="0"/>
    <x v="0"/>
    <s v="3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m/>
    <n v="5952.44"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1333.9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m/>
    <m/>
    <n v="137885103.38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m/>
    <m/>
    <n v="976334.8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2498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n v="46729.69"/>
    <x v="0"/>
    <m/>
    <x v="0"/>
    <x v="0"/>
    <x v="1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n v="156804.07999999999"/>
    <x v="0"/>
    <m/>
    <x v="0"/>
    <x v="2"/>
    <x v="2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m/>
    <x v="0"/>
    <x v="0"/>
    <x v="0"/>
    <s v="3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n v="25186082.32"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n v="31244.23"/>
    <x v="0"/>
    <m/>
    <x v="0"/>
    <x v="2"/>
    <x v="0"/>
    <s v="16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505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175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-764699.43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n v="5868914.0099999998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m/>
    <m/>
    <n v="103579.73"/>
    <x v="0"/>
    <m/>
    <x v="0"/>
    <x v="0"/>
    <x v="0"/>
    <s v="15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m/>
    <n v="5408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11760"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m/>
    <n v="853.88"/>
    <x v="0"/>
    <m/>
    <x v="1"/>
    <x v="1"/>
    <x v="0"/>
    <s v="51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n v="-1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n v="1500000"/>
    <n v="1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m/>
    <m/>
    <n v="15902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717862"/>
    <n v="1717862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n v="1000000"/>
    <n v="1000000"/>
    <m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n v="600000"/>
    <n v="600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n v="1880359"/>
    <n v="188035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n v="1510000"/>
    <n v="151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n v="500000"/>
    <n v="500000"/>
    <m/>
    <x v="0"/>
    <m/>
    <x v="0"/>
    <x v="0"/>
    <x v="0"/>
    <s v="05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n v="4568653"/>
    <n v="456865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n v="50407.55"/>
    <x v="0"/>
    <m/>
    <x v="0"/>
    <x v="0"/>
    <x v="0"/>
    <s v="39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n v="201350"/>
    <n v="20135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n v="1637328"/>
    <n v="1637328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n v="13025531"/>
    <n v="13025531"/>
    <m/>
    <x v="0"/>
    <m/>
    <x v="0"/>
    <x v="2"/>
    <x v="2"/>
    <s v="13"/>
    <x v="2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n v="3000"/>
    <n v="3000"/>
    <m/>
    <x v="0"/>
    <m/>
    <x v="0"/>
    <x v="0"/>
    <x v="0"/>
    <s v="14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n v="146624"/>
    <n v="146624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n v="46806"/>
    <n v="46806"/>
    <m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n v="239858"/>
    <n v="239858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n v="360832"/>
    <n v="360832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n v="1762.44"/>
    <x v="0"/>
    <m/>
    <x v="0"/>
    <x v="2"/>
    <x v="0"/>
    <s v="94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n v="39500"/>
    <n v="395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n v="4000"/>
    <n v="4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n v="930660"/>
    <n v="930660"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m/>
    <n v="3991476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n v="710000"/>
    <n v="710000"/>
    <m/>
    <x v="0"/>
    <m/>
    <x v="1"/>
    <x v="1"/>
    <x v="0"/>
    <s v="40"/>
    <x v="1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n v="26206"/>
    <n v="26206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n v="821140"/>
    <n v="8211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n v="27000000"/>
    <n v="27000000"/>
    <m/>
    <x v="0"/>
    <m/>
    <x v="0"/>
    <x v="2"/>
    <x v="0"/>
    <s v="13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n v="18495"/>
    <n v="18495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n v="127757"/>
    <n v="127757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n v="20200"/>
    <n v="20200"/>
    <m/>
    <x v="0"/>
    <m/>
    <x v="0"/>
    <x v="0"/>
    <x v="0"/>
    <s v="3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n v="1000"/>
    <n v="1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66085"/>
    <n v="6608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n v="113288"/>
    <n v="113288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n v="385789"/>
    <n v="385789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m/>
    <m/>
    <n v="36121"/>
    <x v="0"/>
    <m/>
    <x v="0"/>
    <x v="0"/>
    <x v="0"/>
    <s v="14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n v="3584000"/>
    <n v="3584000"/>
    <m/>
    <x v="0"/>
    <m/>
    <x v="1"/>
    <x v="1"/>
    <x v="0"/>
    <s v="39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n v="1153197.81"/>
    <x v="0"/>
    <m/>
    <x v="0"/>
    <x v="0"/>
    <x v="0"/>
    <s v="34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n v="1500000"/>
    <n v="15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0000"/>
    <x v="0"/>
    <m/>
    <x v="0"/>
    <x v="2"/>
    <x v="0"/>
    <s v="0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n v="200000"/>
    <n v="2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n v="2500000"/>
    <n v="25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n v="50000000"/>
    <n v="500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n v="94403"/>
    <n v="94403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n v="3000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23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n v="-15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m/>
    <n v="109000"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1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n v="181690.23999999999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n v="8320568.2400000002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n v="-1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n v="23347.94"/>
    <x v="0"/>
    <m/>
    <x v="0"/>
    <x v="0"/>
    <x v="0"/>
    <s v="4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m/>
    <n v="2600022.7999999998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46800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m/>
    <n v="0"/>
    <x v="0"/>
    <m/>
    <x v="0"/>
    <x v="2"/>
    <x v="0"/>
    <s v="92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m/>
    <m/>
    <n v="1671763.23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11538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10800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m/>
    <n v="485272.8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328045.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-35738.83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n v="244350"/>
    <x v="0"/>
    <m/>
    <x v="0"/>
    <x v="0"/>
    <x v="0"/>
    <s v="3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7961.599999999999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n v="1245716.8799999999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n v="2388450.25"/>
    <m/>
    <x v="0"/>
    <m/>
    <x v="0"/>
    <x v="2"/>
    <x v="0"/>
    <s v="92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n v="109000"/>
    <m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n v="1500000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n v="134334.13"/>
    <x v="0"/>
    <m/>
    <x v="0"/>
    <x v="0"/>
    <x v="3"/>
    <s v="4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m/>
    <n v="1801.12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n v="225059.43"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m/>
    <n v="4916526.16"/>
    <x v="0"/>
    <m/>
    <x v="0"/>
    <x v="0"/>
    <x v="0"/>
    <s v="08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n v="-83247.86"/>
    <m/>
    <x v="0"/>
    <m/>
    <x v="0"/>
    <x v="0"/>
    <x v="0"/>
    <s v="3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89915694.430000007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n v="-1756714.94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m/>
    <n v="8795.7199999999993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n v="995376.13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m/>
    <m/>
    <n v="0"/>
    <x v="0"/>
    <m/>
    <x v="0"/>
    <x v="0"/>
    <x v="0"/>
    <s v="14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n v="370244.8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m/>
    <n v="2012.24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377606.2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500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m/>
    <m/>
    <n v="72594.100000000006"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278916.95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n v="559012.07999999996"/>
    <x v="0"/>
    <m/>
    <x v="1"/>
    <x v="1"/>
    <x v="0"/>
    <s v="51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n v="388529.05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m/>
    <n v="298000"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n v="575218882.23000002"/>
    <x v="0"/>
    <m/>
    <x v="0"/>
    <x v="2"/>
    <x v="0"/>
    <s v="0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m/>
    <m/>
    <n v="284813.2"/>
    <x v="0"/>
    <m/>
    <x v="0"/>
    <x v="2"/>
    <x v="0"/>
    <s v="16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m/>
    <x v="0"/>
    <n v="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100000"/>
    <m/>
    <x v="0"/>
    <m/>
    <x v="1"/>
    <x v="1"/>
    <x v="0"/>
    <s v="39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n v="-20000"/>
    <m/>
    <x v="0"/>
    <m/>
    <x v="0"/>
    <x v="0"/>
    <x v="0"/>
    <s v="36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m/>
    <m/>
    <n v="11715.5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-17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7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n v="3156433.47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n v="72033.33"/>
    <x v="0"/>
    <m/>
    <x v="0"/>
    <x v="0"/>
    <x v="0"/>
    <s v="30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n v="87147.21"/>
    <m/>
    <x v="0"/>
    <m/>
    <x v="1"/>
    <x v="1"/>
    <x v="0"/>
    <s v="93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m/>
    <m/>
    <n v="95754.64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-35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m/>
    <n v="344268.44"/>
    <x v="0"/>
    <m/>
    <x v="0"/>
    <x v="2"/>
    <x v="0"/>
    <s v="05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n v="27527324.670000002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n v="5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n v="4568.5200000000004"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n v="-243248.9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m/>
    <m/>
    <n v="8441.51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n v="157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087"/>
    <m/>
    <x v="0"/>
    <m/>
    <x v="0"/>
    <x v="0"/>
    <x v="2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n v="122946.58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n v="2525000"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m/>
    <n v="4942404.03"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n v="5593349.8499999996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-88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n v="6871273.2999999998"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m/>
    <n v="61280.03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n v="400000"/>
    <n v="40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n v="1250000"/>
    <n v="1250000"/>
    <m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m/>
    <m/>
    <n v="700000"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n v="720000"/>
    <n v="720000"/>
    <m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n v="11606435"/>
    <n v="1160643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n v="100000"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n v="7228899"/>
    <n v="7228899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n v="34859"/>
    <n v="34859"/>
    <m/>
    <x v="0"/>
    <m/>
    <x v="0"/>
    <x v="2"/>
    <x v="0"/>
    <s v="16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n v="123648"/>
    <n v="12364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n v="531193"/>
    <n v="531193"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n v="768208"/>
    <n v="768208"/>
    <m/>
    <x v="0"/>
    <m/>
    <x v="0"/>
    <x v="0"/>
    <x v="2"/>
    <s v="1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n v="89759"/>
    <n v="89759"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n v="24956"/>
    <n v="24956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n v="490673"/>
    <n v="49067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n v="45000"/>
    <n v="4500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n v="279010"/>
    <n v="27901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n v="600000"/>
    <n v="60000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n v="10000"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n v="50000"/>
    <n v="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m/>
    <m/>
    <n v="26839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n v="419500"/>
    <n v="4195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2403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m/>
    <n v="1039662.04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n v="1126425"/>
    <n v="1126425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n v="4909894"/>
    <n v="4909894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m/>
    <m/>
    <n v="260000"/>
    <x v="0"/>
    <m/>
    <x v="0"/>
    <x v="0"/>
    <x v="0"/>
    <s v="3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n v="1000000"/>
    <n v="1000000"/>
    <m/>
    <x v="0"/>
    <m/>
    <x v="0"/>
    <x v="0"/>
    <x v="0"/>
    <s v="92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75502.96000000002"/>
    <x v="0"/>
    <m/>
    <x v="0"/>
    <x v="0"/>
    <x v="0"/>
    <s v="40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n v="500000"/>
    <n v="5000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m/>
    <m/>
    <n v="990410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n v="32508.75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n v="998000000"/>
    <n v="998000000"/>
    <m/>
    <x v="0"/>
    <m/>
    <x v="0"/>
    <x v="2"/>
    <x v="0"/>
    <s v="01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n v="150000"/>
    <n v="15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n v="31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n v="-182329.39"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"/>
    <m/>
    <x v="0"/>
    <m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n v="154.61000000000001"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44838.89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n v="0"/>
    <x v="0"/>
    <m/>
    <x v="0"/>
    <x v="2"/>
    <x v="0"/>
    <s v="1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135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m/>
    <x v="0"/>
    <n v="688970.61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m/>
    <n v="65268.02"/>
    <x v="0"/>
    <m/>
    <x v="0"/>
    <x v="0"/>
    <x v="0"/>
    <s v="30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m/>
    <n v="140812.57"/>
    <x v="0"/>
    <m/>
    <x v="0"/>
    <x v="0"/>
    <x v="0"/>
    <s v="33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n v="488304576.22000003"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44218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-2219.38"/>
    <m/>
    <x v="0"/>
    <m/>
    <x v="0"/>
    <x v="0"/>
    <x v="2"/>
    <s v="4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136145.01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6981.15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n v="233800.54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m/>
    <n v="1722624.14"/>
    <x v="0"/>
    <m/>
    <x v="0"/>
    <x v="0"/>
    <x v="2"/>
    <s v="13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n v="242522.15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22475.54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n v="400"/>
    <x v="0"/>
    <m/>
    <x v="0"/>
    <x v="2"/>
    <x v="0"/>
    <s v="94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n v="-10000"/>
    <m/>
    <x v="0"/>
    <m/>
    <x v="0"/>
    <x v="2"/>
    <x v="0"/>
    <s v="9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n v="0"/>
    <x v="0"/>
    <m/>
    <x v="0"/>
    <x v="0"/>
    <x v="0"/>
    <s v="3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17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-56101.4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n v="13686.12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SUS - Demais Receitas - Exercícios Anteriores"/>
    <m/>
    <n v="4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m/>
    <x v="0"/>
    <n v="0"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5500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m/>
    <m/>
    <n v="15191.95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m/>
    <n v="3515.39"/>
    <x v="0"/>
    <m/>
    <x v="0"/>
    <x v="2"/>
    <x v="0"/>
    <s v="96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m/>
    <n v="30663.35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n v="-470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m/>
    <n v="66767.960000000006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n v="-2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m/>
    <n v="400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m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n v="1464582.54"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-26000"/>
    <m/>
    <x v="0"/>
    <m/>
    <x v="0"/>
    <x v="0"/>
    <x v="0"/>
    <s v="92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n v="-631733.61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n v="156.04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m/>
    <x v="0"/>
    <n v="233088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m/>
    <m/>
    <n v="3490194.07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n v="10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n v="1498000"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n v="221880.65"/>
    <x v="0"/>
    <m/>
    <x v="0"/>
    <x v="0"/>
    <x v="0"/>
    <s v="3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-181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-5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n v="16451.46"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2850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4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n v="3923332.31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1445490.1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1756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m/>
    <n v="115773.19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m/>
    <m/>
    <n v="97656.58"/>
    <x v="0"/>
    <m/>
    <x v="0"/>
    <x v="0"/>
    <x v="0"/>
    <s v="37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m/>
    <x v="0"/>
    <n v="0"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n v="1007668.24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-764174.94"/>
    <m/>
    <x v="0"/>
    <m/>
    <x v="1"/>
    <x v="1"/>
    <x v="0"/>
    <s v="51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n v="-105059.84"/>
    <m/>
    <x v="0"/>
    <m/>
    <x v="0"/>
    <x v="2"/>
    <x v="0"/>
    <s v="11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m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173000"/>
    <m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n v="56506"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n v="2700"/>
    <n v="2700"/>
    <m/>
    <x v="0"/>
    <m/>
    <x v="0"/>
    <x v="2"/>
    <x v="0"/>
    <s v="13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m/>
    <m/>
    <n v="4725493"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n v="1870000"/>
    <n v="1870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n v="200000"/>
    <n v="200000"/>
    <m/>
    <x v="0"/>
    <m/>
    <x v="0"/>
    <x v="0"/>
    <x v="0"/>
    <s v="31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n v="171264"/>
    <n v="171264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n v="627055"/>
    <n v="627055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n v="347705"/>
    <n v="347705"/>
    <m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n v="999825"/>
    <n v="999825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n v="32755"/>
    <n v="32755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n v="62482"/>
    <n v="62482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n v="136947"/>
    <n v="136947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n v="76071"/>
    <n v="76071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n v="13494"/>
    <n v="1349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n v="36720"/>
    <n v="36720"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n v="36640"/>
    <n v="3664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n v="300000"/>
    <n v="300000"/>
    <m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n v="45896"/>
    <n v="45896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n v="420000"/>
    <n v="420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883982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n v="18249164"/>
    <n v="18249164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m/>
    <n v="28483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n v="483255.46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n v="110676"/>
    <n v="11067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n v="287453"/>
    <n v="287453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n v="4000000"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n v="23582"/>
    <n v="23582"/>
    <m/>
    <x v="0"/>
    <m/>
    <x v="0"/>
    <x v="0"/>
    <x v="0"/>
    <s v="4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n v="80000"/>
    <n v="80000"/>
    <m/>
    <x v="0"/>
    <m/>
    <x v="1"/>
    <x v="1"/>
    <x v="0"/>
    <s v="52"/>
    <x v="1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m/>
    <m/>
    <n v="10000"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n v="100000"/>
    <n v="100000"/>
    <m/>
    <x v="0"/>
    <m/>
    <x v="0"/>
    <x v="0"/>
    <x v="2"/>
    <s v="92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n v="5274232"/>
    <n v="5274232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n v="250000"/>
    <n v="25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48629.42"/>
    <x v="0"/>
    <m/>
    <x v="0"/>
    <x v="0"/>
    <x v="2"/>
    <s v="40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n v="40000000"/>
    <n v="40000000"/>
    <m/>
    <x v="0"/>
    <m/>
    <x v="0"/>
    <x v="2"/>
    <x v="0"/>
    <s v="91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n v="210000"/>
    <n v="21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36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28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n v="263935.02"/>
    <x v="0"/>
    <m/>
    <x v="0"/>
    <x v="0"/>
    <x v="0"/>
    <s v="3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n v="216900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-2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n v="1133.06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m/>
    <n v="23213.68"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Receitas - Fundo de Melhoria do Corpo de Bombeiros Militar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n v="750038.85"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1948"/>
    <m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n v="63091.95"/>
    <x v="0"/>
    <m/>
    <x v="0"/>
    <x v="0"/>
    <x v="0"/>
    <s v="14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n v="580000"/>
    <m/>
    <x v="0"/>
    <m/>
    <x v="0"/>
    <x v="0"/>
    <x v="0"/>
    <s v="4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n v="300469.34000000003"/>
    <m/>
    <x v="0"/>
    <m/>
    <x v="0"/>
    <x v="0"/>
    <x v="0"/>
    <s v="3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1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226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m/>
    <n v="560"/>
    <x v="0"/>
    <m/>
    <x v="0"/>
    <x v="0"/>
    <x v="0"/>
    <s v="18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6465.82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-276672.09000000003"/>
    <m/>
    <x v="0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n v="-2170.5700000000002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n v="819.97"/>
    <x v="0"/>
    <m/>
    <x v="0"/>
    <x v="2"/>
    <x v="0"/>
    <s v="16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188961.4"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n v="19562.63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n v="392835.36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n v="-14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n v="5100.2700000000004"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m/>
    <n v="72552.12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n v="9000000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m/>
    <n v="937.52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n v="1649.19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m/>
    <x v="0"/>
    <m/>
    <x v="0"/>
    <x v="0"/>
    <x v="6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n v="38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-150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m/>
    <x v="0"/>
    <n v="0"/>
    <x v="0"/>
    <x v="2"/>
    <x v="0"/>
    <s v="94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Recursos Minerais - CFEM"/>
    <m/>
    <n v="348"/>
    <m/>
    <m/>
    <n v="0"/>
    <x v="0"/>
    <m/>
    <x v="0"/>
    <x v="0"/>
    <x v="0"/>
    <s v="14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n v="-2207300"/>
    <m/>
    <x v="0"/>
    <m/>
    <x v="0"/>
    <x v="0"/>
    <x v="0"/>
    <s v="0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Estadual de Defesa Civil - Exercícios Anteriores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m/>
    <m/>
    <n v="4738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n v="610257.23"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m/>
    <n v="3947.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n v="-886221.84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m/>
    <m/>
    <n v="121482.08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n v="-4800000"/>
    <m/>
    <x v="0"/>
    <m/>
    <x v="1"/>
    <x v="1"/>
    <x v="0"/>
    <s v="51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n v="-32897.17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45418.36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m/>
    <m/>
    <n v="1246.0999999999999"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m/>
    <n v="4101.12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5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n v="1252.21"/>
    <x v="0"/>
    <m/>
    <x v="0"/>
    <x v="2"/>
    <x v="0"/>
    <s v="05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00571.33"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3766017.5"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n v="-4478173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n v="-70770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n v="-228084.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n v="-86844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m/>
    <n v="145307.26999999999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m/>
    <m/>
    <n v="352755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3102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m/>
    <x v="0"/>
    <n v="0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n v="302051"/>
    <x v="0"/>
    <m/>
    <x v="0"/>
    <x v="3"/>
    <x v="0"/>
    <s v="21"/>
    <x v="3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n v="-4700000"/>
    <m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m/>
    <n v="246162.35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n v="100000"/>
    <n v="100000"/>
    <m/>
    <x v="0"/>
    <m/>
    <x v="0"/>
    <x v="0"/>
    <x v="0"/>
    <s v="08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n v="1237200"/>
    <n v="12372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n v="1013.85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n v="264276"/>
    <n v="264276"/>
    <m/>
    <x v="0"/>
    <m/>
    <x v="0"/>
    <x v="0"/>
    <x v="0"/>
    <s v="08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n v="362000"/>
    <n v="362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m/>
    <m/>
    <n v="49018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n v="19785.080000000002"/>
    <x v="0"/>
    <m/>
    <x v="0"/>
    <x v="2"/>
    <x v="0"/>
    <s v="16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n v="463775"/>
    <n v="463775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n v="55478"/>
    <n v="55478"/>
    <m/>
    <x v="0"/>
    <m/>
    <x v="0"/>
    <x v="0"/>
    <x v="0"/>
    <s v="4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n v="17888"/>
    <n v="17888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n v="3729617"/>
    <n v="3729617"/>
    <m/>
    <x v="0"/>
    <m/>
    <x v="0"/>
    <x v="2"/>
    <x v="0"/>
    <s v="11"/>
    <x v="2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n v="99090"/>
    <n v="9909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n v="45896"/>
    <n v="45896"/>
    <m/>
    <x v="0"/>
    <m/>
    <x v="0"/>
    <x v="0"/>
    <x v="2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n v="54595"/>
    <n v="54595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n v="290000"/>
    <n v="29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n v="63121"/>
    <n v="63121"/>
    <m/>
    <x v="0"/>
    <m/>
    <x v="0"/>
    <x v="2"/>
    <x v="0"/>
    <s v="96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n v="442702"/>
    <n v="442702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n v="20000"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n v="30546540"/>
    <n v="30546540"/>
    <m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n v="5000000"/>
    <n v="5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n v="131892"/>
    <n v="131892"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n v="1920000"/>
    <n v="19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m/>
    <m/>
    <n v="15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m/>
    <m/>
    <n v="1986"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n v="1522007"/>
    <n v="1522007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n v="43236"/>
    <n v="43236"/>
    <m/>
    <x v="0"/>
    <m/>
    <x v="0"/>
    <x v="0"/>
    <x v="0"/>
    <s v="46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n v="3000000"/>
    <n v="3000000"/>
    <m/>
    <x v="0"/>
    <m/>
    <x v="1"/>
    <x v="1"/>
    <x v="1"/>
    <s v="4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n v="65000"/>
    <n v="65000"/>
    <m/>
    <x v="0"/>
    <m/>
    <x v="0"/>
    <x v="0"/>
    <x v="0"/>
    <s v="35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n v="30000000"/>
    <n v="30000000"/>
    <m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n v="216385"/>
    <n v="216385"/>
    <m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n v="619230"/>
    <n v="61923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20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1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n v="33.75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20000"/>
    <m/>
    <x v="0"/>
    <m/>
    <x v="0"/>
    <x v="2"/>
    <x v="0"/>
    <s v="07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n v="-383173.2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n v="55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n v="-1000000"/>
    <m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n v="-3211713"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-7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2213512.34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n v="367931.98"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m/>
    <n v="0"/>
    <x v="0"/>
    <m/>
    <x v="1"/>
    <x v="1"/>
    <x v="0"/>
    <s v="9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n v="165.02"/>
    <m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17785"/>
    <m/>
    <x v="0"/>
    <m/>
    <x v="0"/>
    <x v="0"/>
    <x v="0"/>
    <s v="31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n v="14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to Dív.Pública BB2 PACTO por SC - Contrapartida BID-Oper crédito interna - ex anter"/>
    <m/>
    <n v="105"/>
    <m/>
    <m/>
    <n v="0"/>
    <x v="0"/>
    <m/>
    <x v="1"/>
    <x v="1"/>
    <x v="0"/>
    <s v="34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3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n v="100000"/>
    <m/>
    <x v="0"/>
    <m/>
    <x v="1"/>
    <x v="1"/>
    <x v="0"/>
    <s v="34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m/>
    <n v="0"/>
    <x v="0"/>
    <m/>
    <x v="0"/>
    <x v="0"/>
    <x v="0"/>
    <s v="3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n v="34.25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15511.1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8484.350000000006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m/>
    <n v="0"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2028932.01"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109673.68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n v="781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332230.5999999999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n v="1427777.7"/>
    <x v="0"/>
    <m/>
    <x v="0"/>
    <x v="2"/>
    <x v="0"/>
    <s v="13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n v="1072.3599999999999"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8110.06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19600.05"/>
    <m/>
    <x v="0"/>
    <m/>
    <x v="0"/>
    <x v="0"/>
    <x v="0"/>
    <s v="30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m/>
    <n v="68.61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m/>
    <n v="0"/>
    <x v="0"/>
    <m/>
    <x v="0"/>
    <x v="0"/>
    <x v="0"/>
    <s v="36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n v="4359.51"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m/>
    <n v="297025.25"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m/>
    <n v="47305.3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n v="-35981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Recursos Minerais - CFEM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n v="-1740995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Receitas - Fundo para Melhoria da Polícia Militar"/>
    <m/>
    <n v="708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5040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Anvisa"/>
    <m/>
    <n v="410"/>
    <m/>
    <m/>
    <n v="0"/>
    <x v="0"/>
    <m/>
    <x v="0"/>
    <x v="0"/>
    <x v="0"/>
    <s v="35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m/>
    <x v="0"/>
    <n v="18305.810000000001"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n v="50000"/>
    <m/>
    <x v="0"/>
    <m/>
    <x v="0"/>
    <x v="0"/>
    <x v="2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n v="4300000"/>
    <m/>
    <x v="0"/>
    <m/>
    <x v="1"/>
    <x v="4"/>
    <x v="0"/>
    <s v="71"/>
    <x v="3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n v="1965524.09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m/>
    <m/>
    <n v="86193.7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n v="71738.91"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n v="-182896.4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n v="4191629.09"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n v="-9977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n v="-18320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m/>
    <x v="0"/>
    <m/>
    <x v="0"/>
    <x v="0"/>
    <x v="0"/>
    <s v="3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-11235.02"/>
    <m/>
    <x v="0"/>
    <m/>
    <x v="0"/>
    <x v="0"/>
    <x v="2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m/>
    <x v="0"/>
    <m/>
    <x v="0"/>
    <x v="0"/>
    <x v="1"/>
    <s v="41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n v="-76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m/>
    <n v="4846.3900000000003"/>
    <x v="0"/>
    <m/>
    <x v="1"/>
    <x v="1"/>
    <x v="0"/>
    <s v="93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n v="25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m/>
    <n v="405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601587.16"/>
    <x v="0"/>
    <m/>
    <x v="0"/>
    <x v="0"/>
    <x v="0"/>
    <s v="4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n v="3000000"/>
    <n v="300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m/>
    <m/>
    <n v="7936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n v="1500000"/>
    <n v="15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n v="1818985"/>
    <n v="1818985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n v="300000"/>
    <n v="3000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n v="24306717"/>
    <n v="24306717"/>
    <m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n v="6260000"/>
    <n v="626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n v="10000"/>
    <n v="10000"/>
    <m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n v="190000"/>
    <n v="190000"/>
    <m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n v="500000"/>
    <n v="500000"/>
    <m/>
    <x v="0"/>
    <m/>
    <x v="0"/>
    <x v="0"/>
    <x v="0"/>
    <s v="92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m/>
    <m/>
    <n v="785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n v="19954"/>
    <n v="19954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n v="166638"/>
    <n v="166638"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n v="130940"/>
    <n v="13094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n v="27260"/>
    <n v="2726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n v="13115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n v="20000"/>
    <x v="0"/>
    <m/>
    <x v="0"/>
    <x v="0"/>
    <x v="3"/>
    <s v="41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n v="78000"/>
    <n v="78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n v="50863"/>
    <n v="5086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n v="52842"/>
    <n v="52842"/>
    <m/>
    <x v="0"/>
    <m/>
    <x v="0"/>
    <x v="0"/>
    <x v="0"/>
    <s v="08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m/>
    <m/>
    <n v="2000"/>
    <x v="0"/>
    <m/>
    <x v="0"/>
    <x v="0"/>
    <x v="0"/>
    <s v="33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n v="30000"/>
    <n v="3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n v="338513"/>
    <n v="338513"/>
    <m/>
    <x v="0"/>
    <m/>
    <x v="0"/>
    <x v="2"/>
    <x v="0"/>
    <s v="9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n v="73276"/>
    <n v="73276"/>
    <m/>
    <x v="0"/>
    <m/>
    <x v="0"/>
    <x v="2"/>
    <x v="0"/>
    <s v="92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m/>
    <n v="2520.679999999999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m/>
    <m/>
    <n v="36788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n v="4782979"/>
    <n v="4782979"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n v="110670"/>
    <n v="11067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n v="90618"/>
    <n v="90618"/>
    <m/>
    <x v="0"/>
    <m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419231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m/>
    <m/>
    <n v="130032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n v="12095"/>
    <n v="12095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n v="3000000"/>
    <n v="3000000"/>
    <m/>
    <x v="0"/>
    <m/>
    <x v="0"/>
    <x v="0"/>
    <x v="3"/>
    <s v="41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m/>
    <m/>
    <n v="10000"/>
    <x v="0"/>
    <m/>
    <x v="0"/>
    <x v="0"/>
    <x v="0"/>
    <s v="14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m/>
    <n v="12956.96"/>
    <x v="0"/>
    <m/>
    <x v="0"/>
    <x v="0"/>
    <x v="0"/>
    <s v="36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n v="100000"/>
    <n v="1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m/>
    <n v="16666.68"/>
    <x v="0"/>
    <m/>
    <x v="0"/>
    <x v="0"/>
    <x v="2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-450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-4743902.04"/>
    <m/>
    <x v="0"/>
    <m/>
    <x v="1"/>
    <x v="1"/>
    <x v="0"/>
    <s v="6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-44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n v="103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m/>
    <n v="202318.97"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n v="2775784.34"/>
    <m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3077516.99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78484.350000000006"/>
    <m/>
    <x v="0"/>
    <m/>
    <x v="0"/>
    <x v="0"/>
    <x v="0"/>
    <s v="47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63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n v="6799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n v="0"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2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n v="30426.62"/>
    <m/>
    <x v="0"/>
    <m/>
    <x v="0"/>
    <x v="0"/>
    <x v="2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430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m/>
    <m/>
    <n v="1464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m/>
    <n v="59527.360000000001"/>
    <x v="0"/>
    <m/>
    <x v="0"/>
    <x v="0"/>
    <x v="0"/>
    <s v="14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n v="-3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m/>
    <n v="442243.91"/>
    <x v="0"/>
    <m/>
    <x v="0"/>
    <x v="0"/>
    <x v="0"/>
    <s v="3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m/>
    <x v="0"/>
    <n v="0"/>
    <x v="1"/>
    <x v="1"/>
    <x v="9"/>
    <s v="42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m/>
    <n v="124685.85"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n v="12354.79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n v="6472.68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m/>
    <n v="0"/>
    <x v="0"/>
    <m/>
    <x v="0"/>
    <x v="0"/>
    <x v="2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n v="2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n v="718038.91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260000"/>
    <m/>
    <x v="0"/>
    <m/>
    <x v="1"/>
    <x v="1"/>
    <x v="0"/>
    <s v="5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n v="41297.08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55369.279999999999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m/>
    <n v="1030.96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n v="-1316323.8400000001"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-11698.8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n v="26599.200000000001"/>
    <m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m/>
    <m/>
    <n v="19951.990000000002"/>
    <x v="0"/>
    <m/>
    <x v="0"/>
    <x v="0"/>
    <x v="0"/>
    <s v="4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n v="17907.25"/>
    <x v="0"/>
    <m/>
    <x v="0"/>
    <x v="0"/>
    <x v="0"/>
    <s v="47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n v="2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-522.14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-45212.47"/>
    <m/>
    <x v="0"/>
    <m/>
    <x v="0"/>
    <x v="2"/>
    <x v="0"/>
    <s v="9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1351.9"/>
    <m/>
    <x v="0"/>
    <m/>
    <x v="0"/>
    <x v="0"/>
    <x v="0"/>
    <s v="39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n v="252990.55"/>
    <x v="0"/>
    <m/>
    <x v="0"/>
    <x v="0"/>
    <x v="3"/>
    <s v="4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7849.2"/>
    <m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m/>
    <x v="0"/>
    <m/>
    <x v="1"/>
    <x v="1"/>
    <x v="0"/>
    <s v="34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n v="61035.44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"/>
    <m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m/>
    <m/>
    <n v="50000"/>
    <x v="0"/>
    <m/>
    <x v="0"/>
    <x v="2"/>
    <x v="2"/>
    <s v="13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n v="320200"/>
    <n v="320200"/>
    <m/>
    <x v="0"/>
    <m/>
    <x v="0"/>
    <x v="0"/>
    <x v="0"/>
    <s v="4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3060"/>
    <n v="39306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n v="67993"/>
    <n v="67993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n v="32922"/>
    <n v="32922"/>
    <m/>
    <x v="0"/>
    <m/>
    <x v="0"/>
    <x v="2"/>
    <x v="0"/>
    <s v="16"/>
    <x v="2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n v="252516"/>
    <n v="252516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n v="4202870"/>
    <n v="4202870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n v="988308"/>
    <n v="988308"/>
    <m/>
    <x v="0"/>
    <m/>
    <x v="0"/>
    <x v="2"/>
    <x v="0"/>
    <s v="9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n v="70000"/>
    <n v="70000"/>
    <m/>
    <x v="0"/>
    <m/>
    <x v="0"/>
    <x v="0"/>
    <x v="0"/>
    <s v="3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m/>
    <m/>
    <n v="45000"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149522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n v="1213120"/>
    <n v="1213120"/>
    <m/>
    <x v="0"/>
    <m/>
    <x v="0"/>
    <x v="2"/>
    <x v="0"/>
    <s v="92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n v="400000"/>
    <n v="400000"/>
    <m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n v="3320826"/>
    <n v="3320826"/>
    <m/>
    <x v="0"/>
    <m/>
    <x v="0"/>
    <x v="0"/>
    <x v="0"/>
    <s v="39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n v="8500000"/>
    <n v="8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2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45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m/>
    <n v="8973.3700000000008"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9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n v="-17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n v="700"/>
    <m/>
    <x v="0"/>
    <m/>
    <x v="0"/>
    <x v="0"/>
    <x v="0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20727.73"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n v="19866768.5"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m/>
    <x v="0"/>
    <m/>
    <x v="0"/>
    <x v="0"/>
    <x v="0"/>
    <s v="2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n v="0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n v="-45000"/>
    <m/>
    <x v="0"/>
    <m/>
    <x v="0"/>
    <x v="2"/>
    <x v="0"/>
    <s v="16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31727.3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n v="1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3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16691.12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n v="-8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n v="10765.18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m/>
    <m/>
    <n v="66825.149999999994"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1436000"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26964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27787.84"/>
    <m/>
    <x v="0"/>
    <m/>
    <x v="0"/>
    <x v="2"/>
    <x v="0"/>
    <s v="9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773463"/>
    <m/>
    <x v="0"/>
    <m/>
    <x v="1"/>
    <x v="1"/>
    <x v="0"/>
    <s v="52"/>
    <x v="1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n v="177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m/>
    <x v="0"/>
    <m/>
    <x v="0"/>
    <x v="0"/>
    <x v="2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n v="137794.07999999999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55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192536.7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113000"/>
    <m/>
    <x v="0"/>
    <m/>
    <x v="1"/>
    <x v="1"/>
    <x v="1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-176357.58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Sem Contrato de Dívida Pública - Remuneração de rec.vinculados - Outr Fontes - Ex.Anterior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469868.2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n v="-698127.61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m/>
    <n v="107500"/>
    <x v="0"/>
    <m/>
    <x v="1"/>
    <x v="1"/>
    <x v="0"/>
    <s v="9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2100000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-609217.42000000004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20000"/>
    <m/>
    <x v="0"/>
    <m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m/>
    <n v="70057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50000"/>
    <m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n v="121585.12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m/>
    <x v="0"/>
    <n v="0"/>
    <x v="0"/>
    <x v="0"/>
    <x v="3"/>
    <s v="41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2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n v="6709.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n v="17325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113590.1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n v="-10719.3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-1384.43"/>
    <m/>
    <x v="0"/>
    <m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n v="5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n v="330000"/>
    <x v="0"/>
    <m/>
    <x v="0"/>
    <x v="0"/>
    <x v="2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n v="-176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766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2106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m/>
    <x v="0"/>
    <n v="1192226.07"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Executivo -Demais Receitas  de  Fontes Detalhadas"/>
    <m/>
    <n v="40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n v="2000"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n v="4297"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n v="2640.4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 Fundo de Melhoria da Policia Civil"/>
    <m/>
    <n v="990"/>
    <m/>
    <m/>
    <n v="0"/>
    <x v="0"/>
    <m/>
    <x v="0"/>
    <x v="3"/>
    <x v="0"/>
    <s v="21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347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n v="250000"/>
    <m/>
    <x v="0"/>
    <m/>
    <x v="0"/>
    <x v="0"/>
    <x v="0"/>
    <s v="14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n v="7500000"/>
    <n v="7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n v="1377285"/>
    <n v="1377285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n v="80000"/>
    <n v="8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m/>
    <m/>
    <n v="200000"/>
    <x v="0"/>
    <m/>
    <x v="1"/>
    <x v="1"/>
    <x v="0"/>
    <s v="92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m/>
    <m/>
    <n v="532612.25"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n v="1000"/>
    <n v="1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n v="545763"/>
    <n v="545763"/>
    <m/>
    <x v="0"/>
    <m/>
    <x v="1"/>
    <x v="1"/>
    <x v="0"/>
    <s v="51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m/>
    <m/>
    <n v="532200"/>
    <x v="0"/>
    <m/>
    <x v="0"/>
    <x v="0"/>
    <x v="0"/>
    <s v="2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n v="25192"/>
    <x v="0"/>
    <m/>
    <x v="0"/>
    <x v="0"/>
    <x v="0"/>
    <s v="36"/>
    <x v="0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m/>
    <m/>
    <n v="1000000"/>
    <x v="0"/>
    <m/>
    <x v="1"/>
    <x v="1"/>
    <x v="1"/>
    <s v="4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6000"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n v="300000"/>
    <n v="3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m/>
    <m/>
    <n v="76500"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n v="43200000"/>
    <n v="43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m/>
    <m/>
    <n v="13000"/>
    <x v="0"/>
    <m/>
    <x v="0"/>
    <x v="0"/>
    <x v="0"/>
    <s v="4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m/>
    <m/>
    <n v="16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n v="270997"/>
    <n v="270997"/>
    <m/>
    <x v="0"/>
    <m/>
    <x v="0"/>
    <x v="0"/>
    <x v="0"/>
    <s v="3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n v="50000"/>
    <n v="50000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n v="200000"/>
    <n v="20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n v="5030"/>
    <n v="5030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m/>
    <m/>
    <n v="10000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n v="93197"/>
    <n v="93197"/>
    <m/>
    <x v="0"/>
    <m/>
    <x v="0"/>
    <x v="2"/>
    <x v="0"/>
    <s v="05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n v="900000"/>
    <n v="900000"/>
    <m/>
    <x v="0"/>
    <m/>
    <x v="0"/>
    <x v="0"/>
    <x v="4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n v="321700000"/>
    <n v="3217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n v="410000"/>
    <n v="410000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6200"/>
    <m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n v="17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n v="-51200"/>
    <m/>
    <x v="0"/>
    <m/>
    <x v="0"/>
    <x v="2"/>
    <x v="2"/>
    <s v="13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n v="360000"/>
    <m/>
    <x v="0"/>
    <m/>
    <x v="1"/>
    <x v="1"/>
    <x v="0"/>
    <s v="40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n v="-180524.44"/>
    <m/>
    <x v="0"/>
    <m/>
    <x v="0"/>
    <x v="0"/>
    <x v="0"/>
    <s v="32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m/>
    <m/>
    <n v="4462683.34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m/>
    <n v="133342.64000000001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m/>
    <n v="126112.11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n v="75.760000000000005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00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n v="4998.79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n v="34753.53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n v="7187.0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3530"/>
    <x v="0"/>
    <m/>
    <x v="0"/>
    <x v="0"/>
    <x v="0"/>
    <s v="4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2661.63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101114.08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n v="50000"/>
    <m/>
    <x v="0"/>
    <m/>
    <x v="0"/>
    <x v="2"/>
    <x v="0"/>
    <s v="9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5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-88014.73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-7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-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10000.74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m/>
    <x v="0"/>
    <n v="1060425.26"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Rede Cegonha"/>
    <m/>
    <n v="43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m/>
    <m/>
    <n v="1078555.08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m/>
    <n v="98774"/>
    <x v="0"/>
    <m/>
    <x v="0"/>
    <x v="0"/>
    <x v="0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n v="-50000"/>
    <m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115000"/>
    <m/>
    <x v="0"/>
    <m/>
    <x v="0"/>
    <x v="0"/>
    <x v="2"/>
    <s v="4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m/>
    <n v="18200.84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-49368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14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-2286.67"/>
    <m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n v="-33513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194250.47"/>
    <m/>
    <x v="0"/>
    <m/>
    <x v="0"/>
    <x v="0"/>
    <x v="0"/>
    <s v="30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m/>
    <n v="3334.6"/>
    <x v="0"/>
    <m/>
    <x v="0"/>
    <x v="0"/>
    <x v="0"/>
    <s v="47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n v="-2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31050.25"/>
    <m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n v="16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Sem Contrato de Dívida Pública - Remuneração de rec.vinculados - Outras Fontes - Ex.Corren"/>
    <m/>
    <n v="707"/>
    <m/>
    <m/>
    <n v="0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m/>
    <x v="0"/>
    <m/>
    <x v="0"/>
    <x v="0"/>
    <x v="4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n v="0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n v="-1056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m/>
    <m/>
    <n v="100000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n v="2362000"/>
    <n v="2362000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m/>
    <m/>
    <n v="12071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m/>
    <m/>
    <n v="100820"/>
    <x v="0"/>
    <m/>
    <x v="1"/>
    <x v="1"/>
    <x v="0"/>
    <s v="51"/>
    <x v="1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n v="1000"/>
    <n v="1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n v="7935199"/>
    <n v="7935199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m/>
    <m/>
    <n v="50000"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n v="35000"/>
    <n v="35000"/>
    <m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m/>
    <m/>
    <n v="87600"/>
    <x v="0"/>
    <m/>
    <x v="0"/>
    <x v="0"/>
    <x v="7"/>
    <s v="45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n v="183582"/>
    <n v="183582"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0920"/>
    <n v="340920"/>
    <m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m/>
    <m/>
    <n v="826005"/>
    <x v="0"/>
    <m/>
    <x v="0"/>
    <x v="0"/>
    <x v="3"/>
    <s v="41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n v="287870"/>
    <n v="28787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n v="169375"/>
    <n v="16937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n v="1500955"/>
    <n v="1500955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n v="1500000"/>
    <n v="1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n v="9500000"/>
    <n v="95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m/>
    <m/>
    <n v="2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n v="11281"/>
    <n v="11281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n v="70000"/>
    <n v="70000"/>
    <m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n v="60688"/>
    <n v="60688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n v="53300000"/>
    <n v="533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n v="-10466.6"/>
    <m/>
    <x v="0"/>
    <m/>
    <x v="0"/>
    <x v="0"/>
    <x v="0"/>
    <s v="3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n v="-100000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n v="-103763.44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n v="15612937.52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n v="-12000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m/>
    <n v="46.47"/>
    <x v="0"/>
    <m/>
    <x v="0"/>
    <x v="0"/>
    <x v="0"/>
    <s v="47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m/>
    <n v="210105.81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m/>
    <x v="0"/>
    <n v="0"/>
    <x v="0"/>
    <x v="0"/>
    <x v="0"/>
    <s v="4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n v="-46311.41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m/>
    <n v="50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n v="5102.54"/>
    <m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n v="-24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7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4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m/>
    <n v="2468999.02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000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5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92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m/>
    <n v="0"/>
    <x v="0"/>
    <m/>
    <x v="1"/>
    <x v="1"/>
    <x v="2"/>
    <s v="9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m/>
    <x v="0"/>
    <n v="99307.12"/>
    <x v="1"/>
    <x v="1"/>
    <x v="0"/>
    <s v="5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m/>
    <n v="2427603.5"/>
    <x v="0"/>
    <m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m/>
    <x v="0"/>
    <m/>
    <x v="0"/>
    <x v="0"/>
    <x v="2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n v="-8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0"/>
    <m/>
    <x v="0"/>
    <x v="0"/>
    <x v="2"/>
    <s v="3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48000.37"/>
    <m/>
    <x v="0"/>
    <m/>
    <x v="0"/>
    <x v="0"/>
    <x v="4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m/>
    <x v="0"/>
    <n v="0"/>
    <x v="0"/>
    <x v="0"/>
    <x v="0"/>
    <s v="9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n v="-53048.25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n v="-3000"/>
    <m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n v="2721428"/>
    <x v="0"/>
    <m/>
    <x v="0"/>
    <x v="0"/>
    <x v="1"/>
    <s v="41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m/>
    <n v="20000"/>
    <x v="0"/>
    <m/>
    <x v="0"/>
    <x v="0"/>
    <x v="0"/>
    <s v="08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3000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n v="-10000"/>
    <m/>
    <x v="0"/>
    <m/>
    <x v="0"/>
    <x v="0"/>
    <x v="0"/>
    <s v="3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-90000"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-743765.36"/>
    <m/>
    <x v="0"/>
    <m/>
    <x v="1"/>
    <x v="1"/>
    <x v="0"/>
    <s v="5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n v="-9236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n v="-125911.47"/>
    <m/>
    <x v="0"/>
    <m/>
    <x v="0"/>
    <x v="0"/>
    <x v="0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-17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n v="200000"/>
    <m/>
    <x v="0"/>
    <m/>
    <x v="1"/>
    <x v="1"/>
    <x v="0"/>
    <s v="35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-23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n v="1209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89298.8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m/>
    <n v="4254.04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33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n v="30000"/>
    <n v="3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n v="600000"/>
    <n v="6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n v="1288884"/>
    <n v="1288884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n v="60000"/>
    <n v="6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n v="108617"/>
    <n v="108617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n v="50000"/>
    <n v="50000"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n v="23477"/>
    <n v="23477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n v="45684"/>
    <n v="45684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n v="3500000"/>
    <n v="3500000"/>
    <m/>
    <x v="0"/>
    <m/>
    <x v="1"/>
    <x v="1"/>
    <x v="3"/>
    <s v="42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n v="235278"/>
    <n v="235278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n v="78312"/>
    <n v="78312"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n v="7062343"/>
    <n v="7062343"/>
    <m/>
    <x v="0"/>
    <m/>
    <x v="0"/>
    <x v="2"/>
    <x v="0"/>
    <s v="11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m/>
    <m/>
    <n v="197218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m/>
    <n v="12809.2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m/>
    <m/>
    <n v="131892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n v="13864888"/>
    <n v="13864888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n v="69455"/>
    <n v="69455"/>
    <m/>
    <x v="0"/>
    <m/>
    <x v="0"/>
    <x v="2"/>
    <x v="0"/>
    <s v="13"/>
    <x v="2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n v="30000"/>
    <n v="30000"/>
    <m/>
    <x v="0"/>
    <m/>
    <x v="0"/>
    <x v="0"/>
    <x v="2"/>
    <s v="39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n v="3000000"/>
    <n v="3000000"/>
    <m/>
    <x v="0"/>
    <m/>
    <x v="0"/>
    <x v="0"/>
    <x v="0"/>
    <s v="4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m/>
    <m/>
    <n v="20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n v="23061"/>
    <n v="23061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n v="20000"/>
    <n v="20000"/>
    <m/>
    <x v="0"/>
    <m/>
    <x v="0"/>
    <x v="0"/>
    <x v="2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m/>
    <m/>
    <n v="487047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-1025000"/>
    <m/>
    <x v="0"/>
    <m/>
    <x v="1"/>
    <x v="1"/>
    <x v="0"/>
    <s v="52"/>
    <x v="1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n v="1400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26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n v="28805.05"/>
    <m/>
    <x v="0"/>
    <m/>
    <x v="0"/>
    <x v="0"/>
    <x v="0"/>
    <s v="9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-77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n v="131.5"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n v="96733.88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m/>
    <n v="10000"/>
    <x v="0"/>
    <m/>
    <x v="1"/>
    <x v="1"/>
    <x v="0"/>
    <s v="36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-700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-14315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13110.95"/>
    <m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m/>
    <n v="444.98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m/>
    <n v="78876.72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m/>
    <n v="0"/>
    <x v="0"/>
    <m/>
    <x v="1"/>
    <x v="4"/>
    <x v="0"/>
    <s v="71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m/>
    <n v="214809.89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13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m/>
    <m/>
    <n v="161324.5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-14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m/>
    <x v="0"/>
    <m/>
    <x v="0"/>
    <x v="0"/>
    <x v="4"/>
    <s v="41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728944.46"/>
    <m/>
    <x v="0"/>
    <m/>
    <x v="0"/>
    <x v="0"/>
    <x v="6"/>
    <s v="41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9999.99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n v="3016.78"/>
    <x v="0"/>
    <m/>
    <x v="0"/>
    <x v="2"/>
    <x v="0"/>
    <s v="07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1000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95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344459"/>
    <m/>
    <x v="0"/>
    <m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n v="-128565.37"/>
    <m/>
    <x v="0"/>
    <m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-2.13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n v="-6000"/>
    <m/>
    <x v="0"/>
    <m/>
    <x v="0"/>
    <x v="0"/>
    <x v="2"/>
    <s v="3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-2000"/>
    <m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n v="-160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n v="-11698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n v="-1000000"/>
    <m/>
    <x v="0"/>
    <m/>
    <x v="1"/>
    <x v="1"/>
    <x v="1"/>
    <s v="4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-4811.95"/>
    <m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241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n v="-521090"/>
    <m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n v="1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-10"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m/>
    <m/>
    <n v="250000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m/>
    <m/>
    <n v="3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n v="51000"/>
    <n v="51000"/>
    <m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n v="21384901"/>
    <n v="21384901"/>
    <m/>
    <x v="0"/>
    <m/>
    <x v="0"/>
    <x v="2"/>
    <x v="0"/>
    <s v="13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n v="500000"/>
    <n v="500000"/>
    <m/>
    <x v="0"/>
    <m/>
    <x v="0"/>
    <x v="2"/>
    <x v="0"/>
    <s v="9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n v="1000000"/>
    <n v="100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n v="500000"/>
    <n v="500000"/>
    <m/>
    <x v="0"/>
    <m/>
    <x v="1"/>
    <x v="1"/>
    <x v="0"/>
    <s v="9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n v="450000"/>
    <n v="45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n v="83000"/>
    <n v="83000"/>
    <m/>
    <x v="0"/>
    <m/>
    <x v="0"/>
    <x v="0"/>
    <x v="2"/>
    <s v="39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n v="1000000"/>
    <n v="1000000"/>
    <m/>
    <x v="0"/>
    <m/>
    <x v="1"/>
    <x v="1"/>
    <x v="0"/>
    <s v="9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n v="67344"/>
    <n v="67344"/>
    <m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m/>
    <m/>
    <n v="2000000"/>
    <x v="0"/>
    <m/>
    <x v="0"/>
    <x v="0"/>
    <x v="3"/>
    <s v="41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n v="15770"/>
    <n v="15770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n v="307317"/>
    <n v="307317"/>
    <m/>
    <x v="0"/>
    <m/>
    <x v="0"/>
    <x v="0"/>
    <x v="0"/>
    <s v="14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n v="35776"/>
    <n v="35776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78612"/>
    <n v="378612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n v="50000"/>
    <n v="500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n v="30000"/>
    <n v="30000"/>
    <m/>
    <x v="0"/>
    <m/>
    <x v="0"/>
    <x v="0"/>
    <x v="0"/>
    <s v="4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m/>
    <n v="328313"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m/>
    <m/>
    <n v="490412"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n v="1864595.06"/>
    <x v="0"/>
    <m/>
    <x v="0"/>
    <x v="2"/>
    <x v="0"/>
    <s v="67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n v="154800"/>
    <n v="154800"/>
    <m/>
    <x v="0"/>
    <m/>
    <x v="0"/>
    <x v="0"/>
    <x v="0"/>
    <s v="37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n v="2697239"/>
    <n v="2697239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n v="41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5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n v="919769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n v="-51662.5"/>
    <m/>
    <x v="0"/>
    <m/>
    <x v="1"/>
    <x v="1"/>
    <x v="0"/>
    <s v="9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n v="862951.04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n v="10088122.140000001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n v="40149.07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580739.77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n v="-17766862.91"/>
    <m/>
    <x v="0"/>
    <m/>
    <x v="0"/>
    <x v="2"/>
    <x v="0"/>
    <s v="01"/>
    <x v="2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21124.92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n v="0"/>
    <x v="0"/>
    <m/>
    <x v="0"/>
    <x v="0"/>
    <x v="0"/>
    <s v="3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n v="4773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-442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m/>
    <n v="416621.37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n v="-3095.03"/>
    <m/>
    <x v="0"/>
    <m/>
    <x v="0"/>
    <x v="0"/>
    <x v="0"/>
    <s v="33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n v="7224851.8700000001"/>
    <m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n v="78340.42999999999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m/>
    <n v="0"/>
    <x v="0"/>
    <m/>
    <x v="0"/>
    <x v="0"/>
    <x v="0"/>
    <s v="6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n v="25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-5210.13"/>
    <m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490.84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-930000"/>
    <m/>
    <x v="0"/>
    <m/>
    <x v="0"/>
    <x v="0"/>
    <x v="0"/>
    <s v="92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10252.5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PPI - Exercícios Anteriores"/>
    <m/>
    <n v="4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n v="-15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368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1164699.43"/>
    <m/>
    <x v="0"/>
    <m/>
    <x v="1"/>
    <x v="1"/>
    <x v="0"/>
    <s v="2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11530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769464.25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m/>
    <n v="34167.54"/>
    <x v="0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63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1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m/>
    <n v="1764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n v="-11067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-30000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n v="-4958.16"/>
    <m/>
    <x v="0"/>
    <m/>
    <x v="0"/>
    <x v="2"/>
    <x v="0"/>
    <s v="13"/>
    <x v="2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Realização de Cirurgias Eletivas Ambulatoriais e Hospitalares"/>
    <m/>
    <n v="430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740"/>
    <m/>
    <x v="0"/>
    <m/>
    <x v="0"/>
    <x v="0"/>
    <x v="0"/>
    <s v="39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n v="100000"/>
    <n v="10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n v="73044"/>
    <n v="73044"/>
    <m/>
    <x v="0"/>
    <m/>
    <x v="0"/>
    <x v="0"/>
    <x v="2"/>
    <s v="13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n v="43514"/>
    <n v="43514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n v="141550"/>
    <n v="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n v="2218020"/>
    <n v="221802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n v="25000"/>
    <n v="250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n v="57220"/>
    <n v="5722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m/>
    <m/>
    <n v="42280"/>
    <x v="0"/>
    <m/>
    <x v="0"/>
    <x v="0"/>
    <x v="0"/>
    <s v="35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m/>
    <m/>
    <n v="33757"/>
    <x v="0"/>
    <m/>
    <x v="0"/>
    <x v="0"/>
    <x v="3"/>
    <s v="41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n v="85000"/>
    <n v="85000"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n v="716993"/>
    <n v="716993"/>
    <m/>
    <x v="0"/>
    <m/>
    <x v="0"/>
    <x v="0"/>
    <x v="0"/>
    <s v="5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m/>
    <m/>
    <n v="5000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n v="8935.81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n v="644586"/>
    <n v="644586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n v="270000"/>
    <n v="270000"/>
    <m/>
    <x v="0"/>
    <m/>
    <x v="0"/>
    <x v="0"/>
    <x v="0"/>
    <s v="46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n v="67284"/>
    <n v="67284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m/>
    <m/>
    <n v="2400000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800000"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n v="920155.21"/>
    <x v="0"/>
    <m/>
    <x v="0"/>
    <x v="0"/>
    <x v="2"/>
    <s v="39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n v="110000"/>
    <n v="1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n v="3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234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n v="-152716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n v="210105.81"/>
    <m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-140000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Psicossocial - Crack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m/>
    <n v="10779397.439999999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m/>
    <n v="46411.85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n v="3137.14"/>
    <m/>
    <x v="0"/>
    <m/>
    <x v="0"/>
    <x v="0"/>
    <x v="7"/>
    <s v="4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724153.2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38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874719.55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-1407.9"/>
    <m/>
    <x v="0"/>
    <m/>
    <x v="0"/>
    <x v="0"/>
    <x v="0"/>
    <s v="1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n v="16470.490000000002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m/>
    <n v="2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4826.92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n v="-590000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n v="-33375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n v="-878775.21"/>
    <m/>
    <x v="0"/>
    <m/>
    <x v="0"/>
    <x v="0"/>
    <x v="2"/>
    <s v="3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3.1"/>
    <m/>
    <x v="0"/>
    <m/>
    <x v="0"/>
    <x v="2"/>
    <x v="0"/>
    <s v="1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n v="-59587.12"/>
    <m/>
    <x v="0"/>
    <m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n v="-5050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3894.27"/>
    <m/>
    <x v="0"/>
    <m/>
    <x v="0"/>
    <x v="0"/>
    <x v="0"/>
    <s v="3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n v="35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m/>
    <n v="63535326.520000003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560796.63"/>
    <m/>
    <x v="0"/>
    <m/>
    <x v="1"/>
    <x v="1"/>
    <x v="0"/>
    <s v="39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m/>
    <n v="66.760000000000005"/>
    <x v="0"/>
    <m/>
    <x v="0"/>
    <x v="0"/>
    <x v="0"/>
    <s v="4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n v="-12982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8133.03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Rede Urgência e Emergência - Exercícios Anteriores"/>
    <m/>
    <n v="43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n v="-11760"/>
    <m/>
    <x v="0"/>
    <m/>
    <x v="0"/>
    <x v="0"/>
    <x v="0"/>
    <s v="15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n v="5000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n v="-443720"/>
    <m/>
    <x v="0"/>
    <m/>
    <x v="0"/>
    <x v="0"/>
    <x v="3"/>
    <s v="4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m/>
    <m/>
    <n v="90000"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n v="2941190"/>
    <n v="294119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n v="585644"/>
    <n v="585644"/>
    <m/>
    <x v="0"/>
    <m/>
    <x v="0"/>
    <x v="0"/>
    <x v="0"/>
    <s v="08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n v="63453"/>
    <n v="63453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60000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n v="2900000"/>
    <n v="2900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n v="300000"/>
    <n v="3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n v="9000"/>
    <n v="90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n v="5923"/>
    <n v="592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m/>
    <m/>
    <n v="248877"/>
    <x v="0"/>
    <m/>
    <x v="0"/>
    <x v="0"/>
    <x v="0"/>
    <s v="92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m/>
    <m/>
    <n v="100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m/>
    <m/>
    <n v="1996825.1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n v="3739745"/>
    <n v="37397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m/>
    <n v="263423.38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n v="20000"/>
    <n v="20000"/>
    <m/>
    <x v="0"/>
    <m/>
    <x v="0"/>
    <x v="0"/>
    <x v="0"/>
    <s v="92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-505466.94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36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n v="116.2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m/>
    <n v="1837859.9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-6300"/>
    <m/>
    <x v="0"/>
    <m/>
    <x v="0"/>
    <x v="0"/>
    <x v="0"/>
    <s v="47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n v="500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m/>
    <x v="0"/>
    <n v="2.1"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1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5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m/>
    <n v="4068.9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n v="4806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6389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n v="-4600000"/>
    <m/>
    <x v="0"/>
    <m/>
    <x v="0"/>
    <x v="0"/>
    <x v="1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n v="9000"/>
    <m/>
    <x v="0"/>
    <m/>
    <x v="0"/>
    <x v="2"/>
    <x v="0"/>
    <s v="94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n v="-7250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9527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n v="-105781"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12779.28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10448.969999999999"/>
    <m/>
    <x v="0"/>
    <m/>
    <x v="0"/>
    <x v="0"/>
    <x v="2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41123.32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500000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n v="15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m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n v="-300000"/>
    <m/>
    <x v="0"/>
    <m/>
    <x v="1"/>
    <x v="1"/>
    <x v="0"/>
    <s v="34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n v="-200000"/>
    <m/>
    <x v="0"/>
    <m/>
    <x v="1"/>
    <x v="1"/>
    <x v="0"/>
    <s v="51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n v="2000000"/>
    <n v="2000000"/>
    <m/>
    <x v="0"/>
    <m/>
    <x v="0"/>
    <x v="2"/>
    <x v="2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n v="250000"/>
    <n v="250000"/>
    <m/>
    <x v="0"/>
    <m/>
    <x v="0"/>
    <x v="0"/>
    <x v="0"/>
    <s v="93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n v="1369385"/>
    <n v="1369385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n v="1221882"/>
    <n v="1221882"/>
    <m/>
    <x v="0"/>
    <m/>
    <x v="0"/>
    <x v="2"/>
    <x v="2"/>
    <s v="13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m/>
    <m/>
    <n v="71166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n v="500000"/>
    <n v="5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m/>
    <m/>
    <n v="3892"/>
    <x v="0"/>
    <m/>
    <x v="0"/>
    <x v="0"/>
    <x v="0"/>
    <s v="33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n v="100000"/>
    <n v="1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140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n v="383173.24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87000"/>
    <m/>
    <x v="0"/>
    <m/>
    <x v="0"/>
    <x v="0"/>
    <x v="0"/>
    <s v="32"/>
    <x v="0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m/>
    <x v="0"/>
    <m/>
    <x v="0"/>
    <x v="0"/>
    <x v="2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m/>
    <x v="0"/>
    <n v="25421.06"/>
    <x v="0"/>
    <x v="0"/>
    <x v="0"/>
    <s v="40"/>
    <x v="0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422025.89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n v="865200"/>
    <m/>
    <x v="0"/>
    <m/>
    <x v="1"/>
    <x v="1"/>
    <x v="0"/>
    <s v="34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100636.67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250"/>
    <m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n v="100000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n v="-200000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95384.07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-50437.31"/>
    <m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n v="-286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n v="7809.24"/>
    <m/>
    <x v="0"/>
    <m/>
    <x v="0"/>
    <x v="0"/>
    <x v="0"/>
    <s v="92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21184.9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70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n v="0"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-51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600000"/>
    <m/>
    <x v="0"/>
    <m/>
    <x v="1"/>
    <x v="1"/>
    <x v="0"/>
    <s v="20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-5599.3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n v="-1000"/>
    <m/>
    <x v="0"/>
    <m/>
    <x v="0"/>
    <x v="0"/>
    <x v="0"/>
    <s v="4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4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n v="200000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-558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m/>
    <n v="32817.1"/>
    <x v="0"/>
    <m/>
    <x v="1"/>
    <x v="1"/>
    <x v="0"/>
    <s v="93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m/>
    <m/>
    <n v="2293333.34"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n v="15000000"/>
    <n v="1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m/>
    <m/>
    <n v="25000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n v="69872"/>
    <n v="6987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m/>
    <m/>
    <n v="109500"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n v="110000"/>
    <n v="11000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m/>
    <m/>
    <n v="499432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m/>
    <m/>
    <n v="30000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m/>
    <m/>
    <n v="1000000"/>
    <x v="0"/>
    <m/>
    <x v="1"/>
    <x v="1"/>
    <x v="0"/>
    <s v="34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n v="250000"/>
    <n v="250000"/>
    <m/>
    <x v="0"/>
    <m/>
    <x v="0"/>
    <x v="0"/>
    <x v="0"/>
    <s v="35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n v="79855"/>
    <n v="79855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n v="10466.6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m/>
    <x v="0"/>
    <m/>
    <x v="0"/>
    <x v="0"/>
    <x v="0"/>
    <s v="3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m/>
    <n v="914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m/>
    <x v="0"/>
    <m/>
    <x v="0"/>
    <x v="0"/>
    <x v="2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3200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1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1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n v="784334.89"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m/>
    <n v="343.3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m/>
    <n v="1401129.02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n v="1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m/>
    <x v="0"/>
    <n v="0"/>
    <x v="0"/>
    <x v="2"/>
    <x v="0"/>
    <s v="0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n v="28964.74"/>
    <m/>
    <x v="0"/>
    <m/>
    <x v="0"/>
    <x v="0"/>
    <x v="0"/>
    <s v="4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n v="-500000"/>
    <m/>
    <x v="0"/>
    <m/>
    <x v="0"/>
    <x v="2"/>
    <x v="0"/>
    <s v="92"/>
    <x v="2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n v="-47120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n v="-621792.36"/>
    <m/>
    <x v="0"/>
    <m/>
    <x v="0"/>
    <x v="2"/>
    <x v="2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n v="18876909.309999999"/>
    <m/>
    <x v="0"/>
    <m/>
    <x v="1"/>
    <x v="4"/>
    <x v="0"/>
    <s v="71"/>
    <x v="3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n v="-11730"/>
    <m/>
    <x v="0"/>
    <m/>
    <x v="1"/>
    <x v="1"/>
    <x v="0"/>
    <s v="52"/>
    <x v="1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n v="-3834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3971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n v="600000"/>
    <m/>
    <x v="0"/>
    <m/>
    <x v="0"/>
    <x v="0"/>
    <x v="2"/>
    <s v="92"/>
    <x v="0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n v="-15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5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n v="-7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m/>
    <m/>
    <n v="90000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m/>
    <m/>
    <n v="41000"/>
    <x v="0"/>
    <m/>
    <x v="0"/>
    <x v="2"/>
    <x v="0"/>
    <s v="11"/>
    <x v="2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m/>
    <m/>
    <n v="88700"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m/>
    <m/>
    <n v="10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n v="3008"/>
    <n v="3008"/>
    <m/>
    <x v="0"/>
    <m/>
    <x v="0"/>
    <x v="0"/>
    <x v="0"/>
    <s v="36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m/>
    <m/>
    <n v="1000"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m/>
    <n v="48795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m/>
    <m/>
    <n v="7512000"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n v="1461150.54"/>
    <m/>
    <x v="0"/>
    <m/>
    <x v="0"/>
    <x v="2"/>
    <x v="0"/>
    <s v="9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n v="1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38142.129999999997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n v="23578.880000000001"/>
    <m/>
    <x v="0"/>
    <m/>
    <x v="0"/>
    <x v="0"/>
    <x v="0"/>
    <s v="35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n v="25396.62"/>
    <m/>
    <x v="0"/>
    <m/>
    <x v="0"/>
    <x v="0"/>
    <x v="0"/>
    <s v="30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n v="536192.56000000006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60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319558.40000000002"/>
    <m/>
    <x v="0"/>
    <m/>
    <x v="0"/>
    <x v="0"/>
    <x v="0"/>
    <s v="20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m/>
    <n v="81.1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-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0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670.2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m/>
    <n v="940"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326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m/>
    <n v="16.22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m/>
    <x v="0"/>
    <n v="0"/>
    <x v="0"/>
    <x v="2"/>
    <x v="0"/>
    <s v="16"/>
    <x v="2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n v="20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m/>
    <n v="746302.2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6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15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n v="15000"/>
    <m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-469868.2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42000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500"/>
    <m/>
    <x v="0"/>
    <m/>
    <x v="0"/>
    <x v="0"/>
    <x v="0"/>
    <s v="4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37989.84"/>
    <m/>
    <x v="0"/>
    <m/>
    <x v="1"/>
    <x v="1"/>
    <x v="1"/>
    <s v="42"/>
    <x v="1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493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609217.42000000004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n v="250000"/>
    <m/>
    <x v="0"/>
    <m/>
    <x v="0"/>
    <x v="0"/>
    <x v="2"/>
    <s v="13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n v="355980.19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-28000"/>
    <m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m/>
    <x v="0"/>
    <n v="0"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9902.62"/>
    <m/>
    <x v="0"/>
    <m/>
    <x v="0"/>
    <x v="0"/>
    <x v="0"/>
    <s v="46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n v="-246714.1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n v="20000"/>
    <m/>
    <x v="0"/>
    <m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3960490.16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n v="-250000"/>
    <m/>
    <x v="0"/>
    <m/>
    <x v="0"/>
    <x v="0"/>
    <x v="0"/>
    <s v="92"/>
    <x v="0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m/>
    <m/>
    <n v="200000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n v="2589550"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n v="6960"/>
    <n v="696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n v="480600"/>
    <n v="480600"/>
    <m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n v="1000"/>
    <n v="1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n v="100"/>
    <n v="100"/>
    <m/>
    <x v="0"/>
    <m/>
    <x v="0"/>
    <x v="0"/>
    <x v="2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n v="1460000"/>
    <n v="1460000"/>
    <m/>
    <x v="0"/>
    <m/>
    <x v="0"/>
    <x v="0"/>
    <x v="0"/>
    <s v="4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n v="12000"/>
    <n v="12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n v="34226"/>
    <x v="0"/>
    <m/>
    <x v="1"/>
    <x v="1"/>
    <x v="0"/>
    <s v="51"/>
    <x v="1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m/>
    <m/>
    <n v="2000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n v="58754"/>
    <n v="58754"/>
    <m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n v="3462488"/>
    <n v="3462488"/>
    <m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n v="234130"/>
    <n v="234130"/>
    <m/>
    <x v="0"/>
    <m/>
    <x v="0"/>
    <x v="0"/>
    <x v="0"/>
    <s v="3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m/>
    <m/>
    <n v="5058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n v="409600"/>
    <n v="409600"/>
    <m/>
    <x v="0"/>
    <m/>
    <x v="0"/>
    <x v="0"/>
    <x v="0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m/>
    <m/>
    <n v="20743"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n v="25611"/>
    <n v="25611"/>
    <m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n v="120358"/>
    <n v="120358"/>
    <m/>
    <x v="0"/>
    <m/>
    <x v="0"/>
    <x v="0"/>
    <x v="0"/>
    <s v="36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n v="722150"/>
    <n v="722150"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n v="76071"/>
    <n v="76071"/>
    <m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2850"/>
    <n v="392850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n v="49645"/>
    <n v="49645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n v="518171"/>
    <n v="518171"/>
    <m/>
    <x v="0"/>
    <m/>
    <x v="0"/>
    <x v="0"/>
    <x v="0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n v="3515053"/>
    <n v="3515053"/>
    <m/>
    <x v="0"/>
    <m/>
    <x v="0"/>
    <x v="0"/>
    <x v="5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m/>
    <m/>
    <n v="129241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n v="300000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n v="6300000"/>
    <n v="63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m/>
    <n v="1344.8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n v="40727"/>
    <n v="40727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n v="2923649.39"/>
    <x v="0"/>
    <m/>
    <x v="0"/>
    <x v="2"/>
    <x v="2"/>
    <s v="13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0"/>
    <n v="10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n v="8000000"/>
    <n v="800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n v="3000000"/>
    <n v="30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n v="262628"/>
    <n v="262628"/>
    <m/>
    <x v="0"/>
    <m/>
    <x v="0"/>
    <x v="3"/>
    <x v="0"/>
    <s v="22"/>
    <x v="3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n v="28000000"/>
    <n v="28000000"/>
    <m/>
    <x v="0"/>
    <m/>
    <x v="1"/>
    <x v="1"/>
    <x v="0"/>
    <s v="51"/>
    <x v="1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n v="57015795"/>
    <n v="57015795"/>
    <m/>
    <x v="0"/>
    <m/>
    <x v="1"/>
    <x v="4"/>
    <x v="0"/>
    <s v="71"/>
    <x v="3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n v="1260402.3999999999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3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n v="902558.6"/>
    <x v="0"/>
    <m/>
    <x v="1"/>
    <x v="1"/>
    <x v="0"/>
    <s v="34"/>
    <x v="1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m/>
    <m/>
    <n v="15000"/>
    <x v="0"/>
    <m/>
    <x v="0"/>
    <x v="0"/>
    <x v="0"/>
    <s v="36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n v="500000"/>
    <n v="500000"/>
    <m/>
    <x v="0"/>
    <m/>
    <x v="1"/>
    <x v="1"/>
    <x v="2"/>
    <s v="93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m/>
    <n v="51434.05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n v="110000000"/>
    <n v="110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n v="20350000"/>
    <n v="203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n v="500000"/>
    <n v="500000"/>
    <m/>
    <x v="0"/>
    <m/>
    <x v="0"/>
    <x v="0"/>
    <x v="0"/>
    <s v="91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n v="400000"/>
    <n v="400000"/>
    <m/>
    <x v="0"/>
    <m/>
    <x v="0"/>
    <x v="0"/>
    <x v="0"/>
    <s v="92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m/>
    <m/>
    <n v="44562.81"/>
    <x v="0"/>
    <m/>
    <x v="0"/>
    <x v="0"/>
    <x v="2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n v="605382"/>
    <n v="605382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n v="-77754.600000000006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300000"/>
    <m/>
    <x v="0"/>
    <m/>
    <x v="0"/>
    <x v="0"/>
    <x v="0"/>
    <s v="36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m/>
    <x v="0"/>
    <n v="0"/>
    <x v="0"/>
    <x v="0"/>
    <x v="0"/>
    <s v="08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m/>
    <x v="0"/>
    <n v="0"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n v="510.45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n v="808458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n v="2484368.950000000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m/>
    <m/>
    <n v="3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n v="163.49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10000"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n v="6514.89"/>
    <x v="0"/>
    <m/>
    <x v="0"/>
    <x v="2"/>
    <x v="2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m/>
    <n v="199840"/>
    <x v="0"/>
    <m/>
    <x v="0"/>
    <x v="0"/>
    <x v="0"/>
    <s v="93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65590445.600000001"/>
    <m/>
    <x v="0"/>
    <m/>
    <x v="0"/>
    <x v="3"/>
    <x v="0"/>
    <s v="2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m/>
    <m/>
    <n v="4450"/>
    <x v="0"/>
    <m/>
    <x v="0"/>
    <x v="0"/>
    <x v="0"/>
    <s v="14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m/>
    <n v="916504.94"/>
    <x v="0"/>
    <m/>
    <x v="0"/>
    <x v="0"/>
    <x v="3"/>
    <s v="4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n v="29646.83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n v="622602.1"/>
    <x v="0"/>
    <m/>
    <x v="0"/>
    <x v="2"/>
    <x v="2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m/>
    <n v="495567"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n v="132724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m/>
    <x v="0"/>
    <n v="0"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n v="903531.58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m/>
    <m/>
    <n v="33084.14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m/>
    <x v="0"/>
    <n v="0"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m/>
    <m/>
    <n v="166535591.88999999"/>
    <x v="0"/>
    <m/>
    <x v="1"/>
    <x v="4"/>
    <x v="0"/>
    <s v="71"/>
    <x v="3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n v="783.05"/>
    <m/>
    <x v="0"/>
    <m/>
    <x v="0"/>
    <x v="0"/>
    <x v="0"/>
    <s v="2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n v="4741.37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m/>
    <n v="576.75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m/>
    <x v="0"/>
    <n v="137032.76999999999"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6000"/>
    <m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n v="2296532.21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n v="2842743.48"/>
    <x v="0"/>
    <m/>
    <x v="0"/>
    <x v="0"/>
    <x v="0"/>
    <s v="5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n v="822.96"/>
    <x v="0"/>
    <m/>
    <x v="0"/>
    <x v="0"/>
    <x v="2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m/>
    <m/>
    <n v="464183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n v="140479.980000000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n v="3459857.72"/>
    <x v="0"/>
    <m/>
    <x v="0"/>
    <x v="0"/>
    <x v="0"/>
    <s v="39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m/>
    <m/>
    <n v="732001.94"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13110.95"/>
    <m/>
    <x v="0"/>
    <m/>
    <x v="0"/>
    <x v="2"/>
    <x v="0"/>
    <s v="01"/>
    <x v="2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n v="995.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14800"/>
    <m/>
    <x v="0"/>
    <m/>
    <x v="0"/>
    <x v="2"/>
    <x v="0"/>
    <s v="92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m/>
    <n v="2923.07"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m/>
    <n v="1806.25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n v="1914299.32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n v="106057.74"/>
    <m/>
    <x v="0"/>
    <m/>
    <x v="1"/>
    <x v="1"/>
    <x v="0"/>
    <s v="9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417785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m/>
    <x v="0"/>
    <n v="103983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m/>
    <x v="0"/>
    <m/>
    <x v="1"/>
    <x v="4"/>
    <x v="0"/>
    <s v="71"/>
    <x v="3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m/>
    <n v="14447.54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m/>
    <n v="23400.53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n v="26602.52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n v="400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m/>
    <n v="0"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n v="2269402.35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m/>
    <n v="2274.04"/>
    <x v="0"/>
    <m/>
    <x v="0"/>
    <x v="0"/>
    <x v="0"/>
    <s v="4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m/>
    <n v="118249.7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n v="198127.61"/>
    <m/>
    <x v="0"/>
    <m/>
    <x v="0"/>
    <x v="0"/>
    <x v="0"/>
    <s v="3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20504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n v="261742350.06999999"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n v="24705.13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58000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7384.0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axa de Prestação de Serviços Ambien"/>
    <m/>
    <n v="990"/>
    <m/>
    <m/>
    <n v="0"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2516817.369999999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m/>
    <n v="111218.4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m/>
    <m/>
    <n v="25000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m/>
    <m/>
    <n v="42199.06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m/>
    <m/>
    <n v="90442.9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n v="-30400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n v="0"/>
    <x v="0"/>
    <m/>
    <x v="0"/>
    <x v="0"/>
    <x v="3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n v="17714601.52"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m/>
    <n v="0"/>
    <x v="0"/>
    <m/>
    <x v="0"/>
    <x v="0"/>
    <x v="0"/>
    <s v="08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n v="393006"/>
    <m/>
    <x v="0"/>
    <m/>
    <x v="0"/>
    <x v="0"/>
    <x v="0"/>
    <s v="32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m/>
    <x v="0"/>
    <n v="118734.8"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n v="-11740939.859999999"/>
    <m/>
    <x v="0"/>
    <m/>
    <x v="1"/>
    <x v="5"/>
    <x v="0"/>
    <s v="65"/>
    <x v="4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n v="16083"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n v="89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-4501"/>
    <m/>
    <x v="0"/>
    <m/>
    <x v="0"/>
    <x v="0"/>
    <x v="0"/>
    <s v="4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m/>
    <n v="71825.64"/>
    <x v="0"/>
    <m/>
    <x v="0"/>
    <x v="0"/>
    <x v="0"/>
    <s v="37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n v="-2200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m/>
    <n v="609291.26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n v="152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n v="-20000"/>
    <m/>
    <x v="0"/>
    <m/>
    <x v="0"/>
    <x v="0"/>
    <x v="0"/>
    <s v="37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m/>
    <x v="0"/>
    <n v="0"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400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n v="166193.2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m/>
    <x v="0"/>
    <n v="0"/>
    <x v="0"/>
    <x v="2"/>
    <x v="0"/>
    <s v="07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n v="-147598.70000000001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-10300"/>
    <m/>
    <x v="0"/>
    <m/>
    <x v="0"/>
    <x v="0"/>
    <x v="0"/>
    <s v="4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2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18924864.32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m/>
    <n v="93029.58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m/>
    <x v="0"/>
    <n v="0"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n v="1452210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n v="-5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68146.22"/>
    <x v="0"/>
    <m/>
    <x v="1"/>
    <x v="1"/>
    <x v="0"/>
    <s v="40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m/>
    <n v="0.02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n v="40380.72000000000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m/>
    <m/>
    <n v="164531.63"/>
    <x v="0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n v="961475.37"/>
    <x v="0"/>
    <m/>
    <x v="0"/>
    <x v="0"/>
    <x v="0"/>
    <s v="59"/>
    <x v="0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n v="12280000"/>
    <m/>
    <x v="0"/>
    <m/>
    <x v="1"/>
    <x v="4"/>
    <x v="0"/>
    <s v="71"/>
    <x v="3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Fundo Especial do Petróleo"/>
    <m/>
    <n v="348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n v="1921363.35"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m/>
    <n v="207128.97"/>
    <x v="0"/>
    <m/>
    <x v="0"/>
    <x v="0"/>
    <x v="0"/>
    <s v="08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m/>
    <x v="0"/>
    <n v="84600"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m/>
    <m/>
    <n v="264276"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n v="324000"/>
    <n v="324000"/>
    <m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n v="35000"/>
    <n v="35000"/>
    <m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n v="248939"/>
    <n v="24893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n v="73312"/>
    <n v="73312"/>
    <m/>
    <x v="0"/>
    <m/>
    <x v="0"/>
    <x v="0"/>
    <x v="2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n v="4148"/>
    <n v="4148"/>
    <m/>
    <x v="0"/>
    <m/>
    <x v="0"/>
    <x v="0"/>
    <x v="0"/>
    <s v="4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m/>
    <m/>
    <n v="4148"/>
    <x v="0"/>
    <m/>
    <x v="0"/>
    <x v="0"/>
    <x v="0"/>
    <s v="49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m/>
    <m/>
    <n v="15365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n v="67564"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n v="61209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n v="38405"/>
    <n v="38405"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n v="23403"/>
    <n v="23403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n v="43245"/>
    <n v="43245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n v="30000"/>
    <n v="3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m/>
    <m/>
    <n v="17675040"/>
    <x v="0"/>
    <m/>
    <x v="1"/>
    <x v="1"/>
    <x v="0"/>
    <s v="20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n v="150000"/>
    <n v="150000"/>
    <m/>
    <x v="0"/>
    <m/>
    <x v="0"/>
    <x v="0"/>
    <x v="0"/>
    <s v="33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n v="18867"/>
    <n v="18867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n v="11000"/>
    <n v="11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m/>
    <n v="43076.26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n v="20000"/>
    <n v="20000"/>
    <m/>
    <x v="0"/>
    <m/>
    <x v="0"/>
    <x v="2"/>
    <x v="2"/>
    <s v="13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n v="35000"/>
    <n v="3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n v="4000000"/>
    <n v="40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n v="1000000"/>
    <n v="100000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n v="57497"/>
    <n v="57497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n v="25857"/>
    <n v="25857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n v="1700000"/>
    <n v="17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n v="5302370.8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n v="15000"/>
    <n v="15000"/>
    <m/>
    <x v="0"/>
    <m/>
    <x v="0"/>
    <x v="0"/>
    <x v="0"/>
    <s v="30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n v="60000"/>
    <n v="6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1500000"/>
    <x v="0"/>
    <m/>
    <x v="1"/>
    <x v="1"/>
    <x v="0"/>
    <s v="34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n v="2000000"/>
    <n v="200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n v="1028628.06"/>
    <x v="0"/>
    <m/>
    <x v="0"/>
    <x v="0"/>
    <x v="0"/>
    <s v="92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n v="400000"/>
    <n v="4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m/>
    <m/>
    <n v="47561.11"/>
    <x v="0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m/>
    <m/>
    <n v="660100"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n v="2977418"/>
    <n v="2977418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n v="10000"/>
    <n v="10000"/>
    <m/>
    <x v="0"/>
    <m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n v="684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n v="5000000"/>
    <n v="50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n v="668868.9"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800000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50000"/>
    <m/>
    <x v="0"/>
    <m/>
    <x v="0"/>
    <x v="2"/>
    <x v="0"/>
    <s v="07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141559.75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n v="37537.5"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200000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n v="537835.84"/>
    <x v="0"/>
    <m/>
    <x v="0"/>
    <x v="0"/>
    <x v="0"/>
    <s v="4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n v="5000000"/>
    <m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n v="313383.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m/>
    <n v="152753.4500000000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n v="5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46412.05"/>
    <x v="0"/>
    <m/>
    <x v="0"/>
    <x v="0"/>
    <x v="2"/>
    <s v="4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156262"/>
    <m/>
    <x v="0"/>
    <m/>
    <x v="0"/>
    <x v="0"/>
    <x v="0"/>
    <s v="4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m/>
    <n v="25324.77"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n v="2642430.7000000002"/>
    <x v="0"/>
    <m/>
    <x v="1"/>
    <x v="1"/>
    <x v="1"/>
    <s v="4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m/>
    <n v="21922.3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m/>
    <m/>
    <n v="6711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n v="-2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n v="691416.07"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n v="188814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124.92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Receitas -  Fundo de Melhoria da Policia Civil"/>
    <m/>
    <n v="707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m/>
    <m/>
    <n v="60035.5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n v="1580069.82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44200"/>
    <m/>
    <x v="0"/>
    <m/>
    <x v="0"/>
    <x v="2"/>
    <x v="0"/>
    <s v="11"/>
    <x v="2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Atos do Departamento de Transportes e Terminais - DETER -Outras Taxas Vinculadas - Recurso"/>
    <m/>
    <n v="850"/>
    <m/>
    <m/>
    <n v="0"/>
    <x v="0"/>
    <m/>
    <x v="0"/>
    <x v="0"/>
    <x v="0"/>
    <s v="08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m/>
    <n v="9.23"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n v="520773.44"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n v="5800"/>
    <m/>
    <x v="0"/>
    <m/>
    <x v="0"/>
    <x v="0"/>
    <x v="0"/>
    <s v="40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63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44321.8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n v="11894.56"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n v="0"/>
    <x v="0"/>
    <m/>
    <x v="1"/>
    <x v="1"/>
    <x v="0"/>
    <s v="3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m/>
    <x v="0"/>
    <n v="170524.9"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m/>
    <m/>
    <n v="93005.11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n v="241437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n v="5684282.8899999997"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m/>
    <x v="0"/>
    <n v="940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n v="56340.05"/>
    <x v="0"/>
    <m/>
    <x v="0"/>
    <x v="0"/>
    <x v="0"/>
    <s v="5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n v="25292.98"/>
    <m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m/>
    <n v="19368"/>
    <x v="0"/>
    <m/>
    <x v="0"/>
    <x v="0"/>
    <x v="0"/>
    <s v="33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m/>
    <n v="1169393.06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n v="2764189.06"/>
    <m/>
    <x v="0"/>
    <m/>
    <x v="0"/>
    <x v="0"/>
    <x v="2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-5939731.0700000003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m/>
    <n v="12000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n v="122400.31"/>
    <x v="0"/>
    <m/>
    <x v="0"/>
    <x v="0"/>
    <x v="0"/>
    <s v="46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m/>
    <n v="323705.96000000002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-2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440270.3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5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-45333.919999999998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n v="-118368.73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n v="410000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-1100"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155728.22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n v="4657243.2699999996"/>
    <x v="0"/>
    <m/>
    <x v="0"/>
    <x v="2"/>
    <x v="0"/>
    <s v="0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n v="-340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934276.37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n v="50000"/>
    <n v="50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n v="9000"/>
    <n v="9000"/>
    <m/>
    <x v="0"/>
    <m/>
    <x v="0"/>
    <x v="0"/>
    <x v="0"/>
    <s v="4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n v="100000"/>
    <n v="100000"/>
    <m/>
    <x v="0"/>
    <m/>
    <x v="0"/>
    <x v="2"/>
    <x v="2"/>
    <s v="9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m/>
    <m/>
    <n v="334300"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n v="771600"/>
    <n v="771600"/>
    <m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m/>
    <m/>
    <n v="55200"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m/>
    <n v="1000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n v="450000"/>
    <n v="4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n v="41000"/>
    <n v="41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n v="30000"/>
    <n v="30000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n v="222775"/>
    <n v="2227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m/>
    <m/>
    <n v="30000"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n v="29769"/>
    <n v="29769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n v="526746"/>
    <n v="5267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n v="75950"/>
    <n v="7595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n v="333394"/>
    <n v="333394"/>
    <m/>
    <x v="0"/>
    <m/>
    <x v="0"/>
    <x v="0"/>
    <x v="0"/>
    <s v="20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n v="22000"/>
    <n v="22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n v="690000"/>
    <n v="69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m/>
    <m/>
    <n v="194480"/>
    <x v="0"/>
    <m/>
    <x v="1"/>
    <x v="1"/>
    <x v="0"/>
    <s v="20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n v="140000"/>
    <n v="140000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n v="12000000"/>
    <n v="12000000"/>
    <m/>
    <x v="0"/>
    <m/>
    <x v="1"/>
    <x v="1"/>
    <x v="1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n v="643616.06000000006"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m/>
    <m/>
    <n v="150000"/>
    <x v="0"/>
    <m/>
    <x v="0"/>
    <x v="0"/>
    <x v="0"/>
    <s v="18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n v="1800000"/>
    <n v="1800000"/>
    <m/>
    <x v="0"/>
    <m/>
    <x v="0"/>
    <x v="0"/>
    <x v="0"/>
    <s v="48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n v="210000"/>
    <n v="210000"/>
    <m/>
    <x v="0"/>
    <m/>
    <x v="0"/>
    <x v="0"/>
    <x v="0"/>
    <s v="91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n v="9930"/>
    <n v="993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n v="3700000"/>
    <n v="37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n v="1731836"/>
    <n v="1731836"/>
    <m/>
    <x v="0"/>
    <m/>
    <x v="0"/>
    <x v="0"/>
    <x v="2"/>
    <s v="39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n v="1995616"/>
    <n v="1995616"/>
    <m/>
    <x v="0"/>
    <m/>
    <x v="0"/>
    <x v="2"/>
    <x v="2"/>
    <s v="13"/>
    <x v="2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n v="4000000"/>
    <n v="400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n v="1944483"/>
    <n v="1944483"/>
    <m/>
    <x v="0"/>
    <m/>
    <x v="0"/>
    <x v="2"/>
    <x v="0"/>
    <s v="11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n v="1000"/>
    <n v="1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m/>
    <m/>
    <n v="65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n v="379266"/>
    <n v="379266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n v="400000"/>
    <n v="4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n v="15000000"/>
    <n v="15000000"/>
    <m/>
    <x v="0"/>
    <m/>
    <x v="1"/>
    <x v="1"/>
    <x v="1"/>
    <s v="4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n v="1374679"/>
    <n v="137467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n v="5000000"/>
    <n v="50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n v="500000"/>
    <n v="500000"/>
    <m/>
    <x v="0"/>
    <m/>
    <x v="0"/>
    <x v="0"/>
    <x v="0"/>
    <s v="33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0000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m/>
    <m/>
    <n v="500000"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n v="762937"/>
    <n v="762937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n v="24677"/>
    <n v="24677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m/>
    <n v="664.04"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185646.02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m/>
    <n v="54170841.020000003"/>
    <x v="0"/>
    <m/>
    <x v="0"/>
    <x v="2"/>
    <x v="0"/>
    <s v="0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215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m/>
    <n v="185999.96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2554.58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n v="38058100.68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n v="4686772.54"/>
    <m/>
    <x v="0"/>
    <m/>
    <x v="0"/>
    <x v="0"/>
    <x v="0"/>
    <s v="18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3155.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m/>
    <x v="0"/>
    <n v="3750799.23"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m/>
    <x v="0"/>
    <x v="0"/>
    <x v="0"/>
    <s v="2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n v="210961.7"/>
    <m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n v="12500"/>
    <m/>
    <x v="0"/>
    <m/>
    <x v="0"/>
    <x v="0"/>
    <x v="0"/>
    <s v="4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m/>
    <n v="4192.45"/>
    <x v="0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1412785.33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n v="19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0"/>
    <x v="0"/>
    <m/>
    <x v="1"/>
    <x v="1"/>
    <x v="0"/>
    <s v="34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n v="0"/>
    <x v="0"/>
    <x v="2"/>
    <x v="0"/>
    <s v="1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71900"/>
    <m/>
    <x v="0"/>
    <m/>
    <x v="0"/>
    <x v="0"/>
    <x v="0"/>
    <s v="9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n v="-5792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m/>
    <m/>
    <n v="1172.78"/>
    <x v="0"/>
    <m/>
    <x v="0"/>
    <x v="0"/>
    <x v="2"/>
    <s v="47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n v="10000"/>
    <m/>
    <x v="0"/>
    <m/>
    <x v="1"/>
    <x v="1"/>
    <x v="0"/>
    <s v="51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m/>
    <m/>
    <n v="16987"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102979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m/>
    <m/>
    <n v="9284.67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468109.5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n v="-421232.5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n v="37070"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m/>
    <x v="0"/>
    <x v="2"/>
    <x v="0"/>
    <s v="94"/>
    <x v="2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m/>
    <m/>
    <n v="2798774.97"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128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m/>
    <x v="0"/>
    <n v="324857.9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Receitas - Fundo de Melhoria do Corpo de Bombeiros Militar"/>
    <m/>
    <n v="707"/>
    <m/>
    <m/>
    <n v="0"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264791.12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m/>
    <n v="362243.85"/>
    <x v="0"/>
    <m/>
    <x v="0"/>
    <x v="0"/>
    <x v="0"/>
    <s v="30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-970610.89"/>
    <m/>
    <x v="0"/>
    <m/>
    <x v="1"/>
    <x v="1"/>
    <x v="1"/>
    <s v="4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n v="1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15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m/>
    <x v="0"/>
    <n v="0"/>
    <x v="0"/>
    <x v="2"/>
    <x v="0"/>
    <s v="1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n v="479442.56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m/>
    <x v="0"/>
    <n v="0"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-3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n v="79474.61"/>
    <x v="0"/>
    <m/>
    <x v="0"/>
    <x v="0"/>
    <x v="0"/>
    <s v="36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n v="538547.42000000004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m/>
    <m/>
    <n v="114443.76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m/>
    <m/>
    <n v="11476154.09"/>
    <x v="0"/>
    <m/>
    <x v="0"/>
    <x v="3"/>
    <x v="0"/>
    <s v="21"/>
    <x v="3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n v="1958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n v="52289.120000000003"/>
    <m/>
    <x v="0"/>
    <m/>
    <x v="0"/>
    <x v="0"/>
    <x v="0"/>
    <s v="36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m/>
    <x v="0"/>
    <n v="122816"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s de Educação - Exercícios Anteriores"/>
    <m/>
    <n v="6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m/>
    <x v="0"/>
    <x v="2"/>
    <x v="0"/>
    <s v="07"/>
    <x v="2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m/>
    <n v="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m/>
    <x v="0"/>
    <m/>
    <x v="0"/>
    <x v="0"/>
    <x v="2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n v="1293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n v="13494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n v="10632"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9450000"/>
    <m/>
    <x v="0"/>
    <m/>
    <x v="0"/>
    <x v="0"/>
    <x v="2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n v="-3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m/>
    <n v="0"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m/>
    <n v="15625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n v="136086.13"/>
    <x v="0"/>
    <m/>
    <x v="0"/>
    <x v="2"/>
    <x v="0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78612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n v="-69753"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-398.35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n v="-271176.74"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n v="-17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-12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n v="21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n v="514413"/>
    <n v="514413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n v="250000"/>
    <n v="25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n v="35789263"/>
    <n v="35789263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n v="9500000"/>
    <n v="95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m/>
    <m/>
    <n v="88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n v="6000000"/>
    <n v="6000000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n v="5500000"/>
    <n v="5500000"/>
    <m/>
    <x v="0"/>
    <m/>
    <x v="0"/>
    <x v="0"/>
    <x v="0"/>
    <s v="4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m/>
    <m/>
    <n v="3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n v="45000"/>
    <n v="45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n v="140678"/>
    <n v="140678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n v="3845378.89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n v="4500000"/>
    <n v="45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n v="6300"/>
    <n v="63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n v="30804"/>
    <n v="30804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n v="29883"/>
    <n v="29883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n v="145006"/>
    <n v="145006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n v="41713"/>
    <n v="41713"/>
    <m/>
    <x v="0"/>
    <m/>
    <x v="0"/>
    <x v="0"/>
    <x v="0"/>
    <s v="14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n v="117030"/>
    <n v="11703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n v="500000"/>
    <n v="5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n v="50000"/>
    <n v="50000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m/>
    <n v="6780.91"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m/>
    <n v="734863.48"/>
    <x v="0"/>
    <m/>
    <x v="0"/>
    <x v="0"/>
    <x v="0"/>
    <s v="30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n v="73404306"/>
    <x v="0"/>
    <m/>
    <x v="0"/>
    <x v="0"/>
    <x v="3"/>
    <s v="41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m/>
    <m/>
    <n v="50000"/>
    <x v="0"/>
    <m/>
    <x v="1"/>
    <x v="1"/>
    <x v="0"/>
    <s v="5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m/>
    <m/>
    <n v="340000"/>
    <x v="0"/>
    <m/>
    <x v="0"/>
    <x v="0"/>
    <x v="3"/>
    <s v="41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n v="232383"/>
    <n v="232383"/>
    <m/>
    <x v="0"/>
    <m/>
    <x v="0"/>
    <x v="0"/>
    <x v="0"/>
    <s v="3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n v="100000"/>
    <n v="100000"/>
    <m/>
    <x v="0"/>
    <m/>
    <x v="0"/>
    <x v="0"/>
    <x v="0"/>
    <s v="4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n v="1585"/>
    <n v="1585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n v="20000"/>
    <n v="20000"/>
    <m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n v="65000"/>
    <n v="65000"/>
    <m/>
    <x v="0"/>
    <m/>
    <x v="0"/>
    <x v="0"/>
    <x v="2"/>
    <s v="39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n v="260000000"/>
    <n v="260000000"/>
    <m/>
    <x v="0"/>
    <m/>
    <x v="0"/>
    <x v="0"/>
    <x v="0"/>
    <s v="9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m/>
    <m/>
    <n v="7356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m/>
    <m/>
    <n v="168311"/>
    <x v="0"/>
    <m/>
    <x v="1"/>
    <x v="4"/>
    <x v="0"/>
    <s v="71"/>
    <x v="3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n v="57000000"/>
    <n v="57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n v="10000000"/>
    <n v="10000000"/>
    <m/>
    <x v="0"/>
    <m/>
    <x v="1"/>
    <x v="1"/>
    <x v="0"/>
    <s v="93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n v="150000"/>
    <n v="150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n v="35254"/>
    <n v="35254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n v="5060000"/>
    <n v="506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n v="82609"/>
    <n v="82609"/>
    <m/>
    <x v="0"/>
    <m/>
    <x v="0"/>
    <x v="3"/>
    <x v="0"/>
    <s v="21"/>
    <x v="3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-102054.65"/>
    <m/>
    <x v="0"/>
    <m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-2100"/>
    <m/>
    <x v="0"/>
    <m/>
    <x v="0"/>
    <x v="0"/>
    <x v="0"/>
    <s v="4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25287.04000000001"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m/>
    <x v="0"/>
    <m/>
    <x v="0"/>
    <x v="0"/>
    <x v="2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n v="1105"/>
    <x v="0"/>
    <m/>
    <x v="0"/>
    <x v="0"/>
    <x v="0"/>
    <s v="49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n v="47230.879999999997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m/>
    <m/>
    <n v="1618106.02"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m/>
    <n v="832"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m/>
    <n v="10702.89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m/>
    <m/>
    <n v="10063.17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m/>
    <x v="0"/>
    <m/>
    <x v="0"/>
    <x v="0"/>
    <x v="0"/>
    <s v="18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n v="-26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10000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205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n v="300774.46999999997"/>
    <x v="0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90000"/>
    <m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n v="-29702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45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n v="109378653.86"/>
    <x v="0"/>
    <m/>
    <x v="0"/>
    <x v="2"/>
    <x v="0"/>
    <s v="16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m/>
    <m/>
    <n v="228225.38"/>
    <x v="0"/>
    <m/>
    <x v="0"/>
    <x v="0"/>
    <x v="0"/>
    <s v="9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-17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15511.19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m/>
    <n v="78484.3500000000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305280"/>
    <m/>
    <x v="0"/>
    <m/>
    <x v="0"/>
    <x v="0"/>
    <x v="0"/>
    <s v="36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m/>
    <n v="79531.98"/>
    <x v="0"/>
    <m/>
    <x v="0"/>
    <x v="0"/>
    <x v="0"/>
    <s v="9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435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m/>
    <x v="0"/>
    <n v="0"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8129121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1750000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n v="1414915.47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n v="263768.65999999997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400000"/>
    <m/>
    <x v="0"/>
    <m/>
    <x v="1"/>
    <x v="1"/>
    <x v="0"/>
    <s v="40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m/>
    <n v="60094272.979999997"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n v="2490600"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Dst Aids - PAM Exercícios Anteriores"/>
    <m/>
    <n v="410"/>
    <m/>
    <m/>
    <n v="0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m/>
    <x v="0"/>
    <n v="61461"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800"/>
    <m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n v="2392907.46"/>
    <x v="0"/>
    <m/>
    <x v="0"/>
    <x v="2"/>
    <x v="0"/>
    <s v="92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n v="1341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3326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3615401.18"/>
    <m/>
    <x v="0"/>
    <m/>
    <x v="0"/>
    <x v="0"/>
    <x v="0"/>
    <s v="3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m/>
    <m/>
    <n v="24407"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m/>
    <m/>
    <n v="88785.76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n v="5886926.7199999997"/>
    <x v="0"/>
    <m/>
    <x v="0"/>
    <x v="0"/>
    <x v="0"/>
    <s v="39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n v="364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m/>
    <n v="1200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4474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Estadual de Defesa Civil"/>
    <m/>
    <n v="990"/>
    <m/>
    <m/>
    <n v="0"/>
    <x v="0"/>
    <m/>
    <x v="0"/>
    <x v="3"/>
    <x v="0"/>
    <s v="2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n v="47280.5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n v="725450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n v="2724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483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n v="-98038.3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n v="-8819.200000000000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17041.05"/>
    <m/>
    <x v="0"/>
    <m/>
    <x v="0"/>
    <x v="0"/>
    <x v="0"/>
    <s v="14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m/>
    <m/>
    <n v="12600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m/>
    <n v="47416.43"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-6493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n v="1867862.6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m/>
    <x v="0"/>
    <n v="1200000"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n v="5000"/>
    <m/>
    <x v="0"/>
    <m/>
    <x v="1"/>
    <x v="1"/>
    <x v="0"/>
    <s v="40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n v="-39454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m/>
    <m/>
    <n v="979909.6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n v="-24811"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3513"/>
    <m/>
    <x v="0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n v="-50435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n v="-1008688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n v="-103007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n v="-3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-15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m/>
    <n v="198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-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-50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-55680000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m/>
    <n v="635300.56999999995"/>
    <x v="0"/>
    <m/>
    <x v="0"/>
    <x v="0"/>
    <x v="0"/>
    <s v="20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n v="210000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n v="100000"/>
    <n v="10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m/>
    <m/>
    <n v="25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n v="4000"/>
    <n v="4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n v="10000"/>
    <n v="1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n v="81388"/>
    <n v="81388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n v="83000"/>
    <n v="83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n v="2554287"/>
    <n v="2554287"/>
    <m/>
    <x v="0"/>
    <m/>
    <x v="0"/>
    <x v="0"/>
    <x v="0"/>
    <s v="39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m/>
    <m/>
    <n v="83800"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n v="143545"/>
    <n v="143545"/>
    <m/>
    <x v="0"/>
    <m/>
    <x v="0"/>
    <x v="0"/>
    <x v="0"/>
    <s v="46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n v="2968053"/>
    <n v="2968053"/>
    <m/>
    <x v="0"/>
    <m/>
    <x v="0"/>
    <x v="0"/>
    <x v="1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n v="20856"/>
    <n v="20856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n v="773000"/>
    <n v="773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n v="50384"/>
    <x v="0"/>
    <m/>
    <x v="1"/>
    <x v="1"/>
    <x v="0"/>
    <s v="52"/>
    <x v="1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m/>
    <m/>
    <n v="35000"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n v="1585500"/>
    <n v="1585500"/>
    <m/>
    <x v="0"/>
    <m/>
    <x v="0"/>
    <x v="0"/>
    <x v="0"/>
    <s v="14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n v="91000"/>
    <n v="91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n v="20000"/>
    <n v="20000"/>
    <m/>
    <x v="0"/>
    <m/>
    <x v="0"/>
    <x v="0"/>
    <x v="0"/>
    <s v="3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n v="28666"/>
    <n v="28666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m/>
    <n v="1000000"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n v="248877"/>
    <n v="248877"/>
    <m/>
    <x v="0"/>
    <m/>
    <x v="0"/>
    <x v="0"/>
    <x v="0"/>
    <s v="9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m/>
    <n v="24.88"/>
    <x v="0"/>
    <m/>
    <x v="0"/>
    <x v="0"/>
    <x v="3"/>
    <s v="4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n v="70000"/>
    <n v="7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m/>
    <m/>
    <n v="1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n v="490000"/>
    <n v="49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n v="411424"/>
    <n v="411424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n v="88171"/>
    <n v="88171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n v="10000000"/>
    <n v="10000000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n v="3000000"/>
    <n v="3000000"/>
    <m/>
    <x v="0"/>
    <m/>
    <x v="1"/>
    <x v="1"/>
    <x v="0"/>
    <s v="3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n v="1900000"/>
    <n v="1900000"/>
    <m/>
    <x v="0"/>
    <m/>
    <x v="0"/>
    <x v="0"/>
    <x v="0"/>
    <s v="4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n v="250000"/>
    <n v="2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n v="200000"/>
    <n v="200000"/>
    <m/>
    <x v="0"/>
    <m/>
    <x v="0"/>
    <x v="0"/>
    <x v="0"/>
    <s v="3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m/>
    <x v="0"/>
    <n v="124"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n v="-1000000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n v="190000"/>
    <m/>
    <x v="0"/>
    <m/>
    <x v="0"/>
    <x v="0"/>
    <x v="0"/>
    <s v="08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m/>
    <n v="12154.38"/>
    <x v="0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m/>
    <n v="60667.38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m/>
    <m/>
    <n v="91445"/>
    <x v="0"/>
    <m/>
    <x v="0"/>
    <x v="0"/>
    <x v="0"/>
    <s v="1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m/>
    <n v="4167.72"/>
    <x v="0"/>
    <m/>
    <x v="0"/>
    <x v="0"/>
    <x v="0"/>
    <s v="4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m/>
    <n v="0"/>
    <x v="0"/>
    <m/>
    <x v="1"/>
    <x v="1"/>
    <x v="0"/>
    <s v="3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Recursos de Outras Fontes - Exercício Corrente - Outras Taxas Vinculadas - Taxas de Fiscal"/>
    <m/>
    <n v="348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1794.3"/>
    <m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n v="10444.469999999999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n v="8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3252256.79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1"/>
    <m/>
    <x v="0"/>
    <x v="2"/>
    <x v="0"/>
    <s v="92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n v="808340.3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5335.7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m/>
    <m/>
    <n v="19000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1526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551418.22"/>
    <m/>
    <x v="0"/>
    <m/>
    <x v="1"/>
    <x v="1"/>
    <x v="1"/>
    <s v="4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n v="-60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m/>
    <x v="0"/>
    <m/>
    <x v="0"/>
    <x v="0"/>
    <x v="2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PPI"/>
    <m/>
    <n v="41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700"/>
    <m/>
    <x v="0"/>
    <m/>
    <x v="0"/>
    <x v="0"/>
    <x v="0"/>
    <s v="40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674024.32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n v="1679.28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n v="225000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22706.89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-5392673.8600000003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n v="-20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m/>
    <m/>
    <n v="5688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500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36202.67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25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m/>
    <n v="10118.1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-2400000"/>
    <m/>
    <x v="0"/>
    <m/>
    <x v="0"/>
    <x v="0"/>
    <x v="0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n v="-750000"/>
    <m/>
    <x v="0"/>
    <m/>
    <x v="0"/>
    <x v="0"/>
    <x v="0"/>
    <s v="9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-891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n v="0"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n v="-150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m/>
    <x v="0"/>
    <n v="0"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m/>
    <x v="0"/>
    <n v="2324497.34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Contrato Dív.Pública - BB2 PACTO por SC - Remuner rec.vinculados - Ex.Anterior"/>
    <m/>
    <n v="101"/>
    <m/>
    <m/>
    <n v="0"/>
    <x v="0"/>
    <m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n v="-7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m/>
    <n v="4793.8999999999996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-159914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m/>
    <n v="17194.52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m/>
    <m/>
    <n v="3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n v="441200"/>
    <n v="44120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n v="350000"/>
    <n v="35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n v="2600000"/>
    <n v="260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m/>
    <m/>
    <n v="50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n v="20000"/>
    <n v="20000"/>
    <m/>
    <x v="0"/>
    <m/>
    <x v="0"/>
    <x v="0"/>
    <x v="0"/>
    <s v="4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n v="500000"/>
    <n v="5000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m/>
    <n v="27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m/>
    <m/>
    <n v="50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n v="362964"/>
    <n v="362964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m/>
    <m/>
    <n v="118067.13"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n v="31540"/>
    <n v="31540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n v="247290"/>
    <n v="247290"/>
    <m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n v="5643478"/>
    <n v="5643478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625600"/>
    <n v="625600"/>
    <m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n v="17888"/>
    <n v="17888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m/>
    <n v="0"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n v="25000"/>
    <n v="25000"/>
    <m/>
    <x v="0"/>
    <m/>
    <x v="0"/>
    <x v="0"/>
    <x v="1"/>
    <s v="41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n v="250000"/>
    <n v="25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n v="395690"/>
    <n v="39569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n v="5906940"/>
    <n v="590694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n v="9600000"/>
    <n v="9600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n v="71513588"/>
    <n v="71513588"/>
    <m/>
    <x v="0"/>
    <m/>
    <x v="0"/>
    <x v="2"/>
    <x v="0"/>
    <s v="04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n v="7287"/>
    <n v="7287"/>
    <m/>
    <x v="0"/>
    <m/>
    <x v="0"/>
    <x v="3"/>
    <x v="0"/>
    <s v="22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m/>
    <m/>
    <n v="1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m/>
    <m/>
    <n v="679914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m/>
    <m/>
    <n v="133448"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n v="23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n v="200000"/>
    <n v="2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n v="179971564"/>
    <n v="179971564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m/>
    <m/>
    <n v="2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n v="13486"/>
    <n v="13486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n v="1507360"/>
    <n v="1507360"/>
    <m/>
    <x v="0"/>
    <m/>
    <x v="0"/>
    <x v="0"/>
    <x v="4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n v="10000"/>
    <n v="10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-38000"/>
    <m/>
    <x v="0"/>
    <m/>
    <x v="0"/>
    <x v="0"/>
    <x v="0"/>
    <s v="35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n v="-2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n v="649200"/>
    <m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n v="-150000"/>
    <m/>
    <x v="0"/>
    <m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575544.2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n v="368389.6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m/>
    <n v="34900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115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n v="2800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m/>
    <n v="883026.35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31000"/>
    <m/>
    <x v="0"/>
    <m/>
    <x v="0"/>
    <x v="0"/>
    <x v="2"/>
    <s v="1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5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12143.15"/>
    <m/>
    <x v="0"/>
    <m/>
    <x v="0"/>
    <x v="0"/>
    <x v="0"/>
    <s v="08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95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m/>
    <n v="27000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m/>
    <x v="0"/>
    <n v="104882.8"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6800"/>
    <m/>
    <x v="0"/>
    <m/>
    <x v="0"/>
    <x v="0"/>
    <x v="0"/>
    <s v="40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792989.9"/>
    <m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3849.22"/>
    <m/>
    <x v="0"/>
    <m/>
    <x v="0"/>
    <x v="0"/>
    <x v="2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m/>
    <x v="0"/>
    <n v="0"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Exercício Anterior - Taxa de Fiscalização de Vigilância Sanitá"/>
    <m/>
    <n v="315"/>
    <m/>
    <m/>
    <n v="0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m/>
    <n v="2000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n v="3777.57"/>
    <m/>
    <x v="0"/>
    <m/>
    <x v="0"/>
    <x v="0"/>
    <x v="0"/>
    <s v="40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m/>
    <n v="285000"/>
    <x v="0"/>
    <m/>
    <x v="1"/>
    <x v="1"/>
    <x v="2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500"/>
    <m/>
    <x v="0"/>
    <m/>
    <x v="0"/>
    <x v="0"/>
    <x v="2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m/>
    <n v="500000"/>
    <x v="0"/>
    <m/>
    <x v="1"/>
    <x v="1"/>
    <x v="0"/>
    <s v="5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200"/>
    <m/>
    <x v="0"/>
    <m/>
    <x v="0"/>
    <x v="0"/>
    <x v="0"/>
    <s v="4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n v="89649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550481.06999999995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m/>
    <n v="754569.45"/>
    <x v="0"/>
    <m/>
    <x v="0"/>
    <x v="2"/>
    <x v="0"/>
    <s v="9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500000"/>
    <m/>
    <x v="0"/>
    <m/>
    <x v="0"/>
    <x v="2"/>
    <x v="0"/>
    <s v="9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n v="0"/>
    <x v="0"/>
    <m/>
    <x v="0"/>
    <x v="0"/>
    <x v="0"/>
    <s v="15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m/>
    <m/>
    <n v="9424.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11413.9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516621.22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249188.21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m/>
    <m/>
    <n v="456.09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m/>
    <n v="66794.740000000005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n v="-17404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n v="659891.6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Receitas - Fundo para Melhoria da Polícia Militar"/>
    <m/>
    <n v="707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m/>
    <x v="0"/>
    <n v="89200"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15000"/>
    <m/>
    <x v="0"/>
    <m/>
    <x v="0"/>
    <x v="0"/>
    <x v="2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n v="400000000"/>
    <n v="4000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n v="2500000"/>
    <n v="250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m/>
    <m/>
    <n v="30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n v="9767077"/>
    <n v="976707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n v="370000"/>
    <n v="370000"/>
    <m/>
    <x v="0"/>
    <m/>
    <x v="0"/>
    <x v="0"/>
    <x v="0"/>
    <s v="47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n v="52576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n v="3029094"/>
    <n v="3029094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n v="26494.41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n v="629866"/>
    <n v="629866"/>
    <m/>
    <x v="0"/>
    <m/>
    <x v="0"/>
    <x v="2"/>
    <x v="2"/>
    <s v="13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83773"/>
    <n v="1483773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n v="225829"/>
    <n v="225829"/>
    <m/>
    <x v="0"/>
    <m/>
    <x v="0"/>
    <x v="0"/>
    <x v="0"/>
    <s v="3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n v="599250"/>
    <n v="59925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n v="76368"/>
    <n v="76368"/>
    <m/>
    <x v="0"/>
    <m/>
    <x v="0"/>
    <x v="2"/>
    <x v="0"/>
    <s v="16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n v="40890"/>
    <n v="40890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n v="38147"/>
    <n v="38147"/>
    <m/>
    <x v="0"/>
    <m/>
    <x v="0"/>
    <x v="2"/>
    <x v="0"/>
    <s v="16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n v="152716"/>
    <n v="152716"/>
    <m/>
    <x v="0"/>
    <m/>
    <x v="0"/>
    <x v="0"/>
    <x v="0"/>
    <s v="3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n v="378612"/>
    <n v="378612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m/>
    <m/>
    <n v="3000000"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m/>
    <m/>
    <n v="7109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n v="123639"/>
    <n v="123639"/>
    <m/>
    <x v="0"/>
    <m/>
    <x v="0"/>
    <x v="2"/>
    <x v="0"/>
    <s v="04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n v="7000"/>
    <n v="7000"/>
    <m/>
    <x v="0"/>
    <m/>
    <x v="0"/>
    <x v="0"/>
    <x v="2"/>
    <s v="47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n v="150000"/>
    <n v="150000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m/>
    <m/>
    <n v="235278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m/>
    <m/>
    <n v="3500"/>
    <x v="0"/>
    <m/>
    <x v="0"/>
    <x v="0"/>
    <x v="0"/>
    <s v="2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n v="50000"/>
    <n v="5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n v="500000"/>
    <n v="5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n v="813967"/>
    <n v="813967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54440"/>
    <n v="345444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n v="8241"/>
    <n v="8241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n v="122792"/>
    <n v="122792"/>
    <m/>
    <x v="0"/>
    <m/>
    <x v="0"/>
    <x v="2"/>
    <x v="0"/>
    <s v="16"/>
    <x v="2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m/>
    <m/>
    <n v="400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n v="1271735"/>
    <n v="1271735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n v="200000"/>
    <n v="200000"/>
    <m/>
    <x v="0"/>
    <m/>
    <x v="1"/>
    <x v="1"/>
    <x v="0"/>
    <s v="9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n v="63000000"/>
    <x v="0"/>
    <m/>
    <x v="0"/>
    <x v="2"/>
    <x v="0"/>
    <s v="91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m/>
    <m/>
    <n v="2100"/>
    <x v="0"/>
    <m/>
    <x v="0"/>
    <x v="0"/>
    <x v="0"/>
    <s v="35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-1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m/>
    <n v="4109.6099999999997"/>
    <x v="0"/>
    <m/>
    <x v="0"/>
    <x v="0"/>
    <x v="0"/>
    <s v="92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m/>
    <m/>
    <n v="25265.34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1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70000"/>
    <m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n v="167301.6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m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n v="24894"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0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-3088.18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n v="61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3059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m/>
    <m/>
    <n v="138712.32000000001"/>
    <x v="0"/>
    <m/>
    <x v="0"/>
    <x v="2"/>
    <x v="0"/>
    <s v="9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400000.2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n v="9414986.480000000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n v="23222222.219999999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74533.5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28480.38"/>
    <m/>
    <x v="0"/>
    <m/>
    <x v="0"/>
    <x v="0"/>
    <x v="0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395441.4"/>
    <m/>
    <x v="0"/>
    <m/>
    <x v="1"/>
    <x v="1"/>
    <x v="0"/>
    <s v="51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2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-128726.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Receitas - Fundo para Melhoria da Polícia Militar"/>
    <m/>
    <n v="707"/>
    <m/>
    <m/>
    <n v="0"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3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3718.76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n v="220731.08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n v="120523.65"/>
    <m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n v="139054.38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n v="376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m/>
    <n v="520.20000000000005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m/>
    <m/>
    <n v="4358551.91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m/>
    <n v="2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-11700663.80000000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2433125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18054.45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150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Demais Receitas de Fontes Detalhadas"/>
    <m/>
    <n v="610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n v="10874961.119999999"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n v="-104268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n v="10000"/>
    <m/>
    <x v="0"/>
    <m/>
    <x v="0"/>
    <x v="0"/>
    <x v="0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1645000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n v="-1200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30930.720000000001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n v="236796.08"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54633.1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1810940.48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m/>
    <n v="18458.689999999999"/>
    <x v="0"/>
    <m/>
    <x v="0"/>
    <x v="0"/>
    <x v="2"/>
    <s v="92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n v="2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Recursos Minerais - CFEM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40000"/>
    <m/>
    <x v="0"/>
    <m/>
    <x v="0"/>
    <x v="0"/>
    <x v="0"/>
    <s v="35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n v="300000"/>
    <n v="300000"/>
    <m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n v="172083"/>
    <n v="17208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n v="551596"/>
    <n v="551596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n v="170000"/>
    <n v="170000"/>
    <m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n v="8008.91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n v="75032"/>
    <n v="75032"/>
    <m/>
    <x v="0"/>
    <m/>
    <x v="0"/>
    <x v="0"/>
    <x v="2"/>
    <s v="1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n v="220000"/>
    <n v="220000"/>
    <m/>
    <x v="0"/>
    <m/>
    <x v="0"/>
    <x v="2"/>
    <x v="0"/>
    <s v="12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n v="11524"/>
    <n v="11524"/>
    <m/>
    <x v="0"/>
    <m/>
    <x v="0"/>
    <x v="0"/>
    <x v="2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n v="8003"/>
    <n v="8003"/>
    <m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n v="22965483"/>
    <n v="22965483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n v="117525"/>
    <n v="117525"/>
    <m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n v="102279"/>
    <n v="102279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m/>
    <m/>
    <n v="150000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m/>
    <n v="15540.36"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m/>
    <m/>
    <n v="300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n v="1986"/>
    <n v="1986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n v="9444313"/>
    <n v="9444313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n v="100000"/>
    <n v="100000"/>
    <m/>
    <x v="0"/>
    <m/>
    <x v="0"/>
    <x v="0"/>
    <x v="0"/>
    <s v="39"/>
    <x v="0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n v="20000"/>
    <n v="2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n v="9000000"/>
    <n v="90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n v="400000"/>
    <n v="4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n v="28204"/>
    <n v="28204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79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n v="337155"/>
    <n v="337155"/>
    <m/>
    <x v="0"/>
    <m/>
    <x v="0"/>
    <x v="0"/>
    <x v="2"/>
    <s v="39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m/>
    <m/>
    <n v="100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m/>
    <x v="0"/>
    <n v="0"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Receitas -  Fundo de Melhoria da Policia Civil"/>
    <m/>
    <n v="707"/>
    <m/>
    <m/>
    <n v="0"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n v="21597995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m/>
    <n v="2848208.91"/>
    <x v="0"/>
    <m/>
    <x v="0"/>
    <x v="0"/>
    <x v="0"/>
    <s v="4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n v="0"/>
    <x v="0"/>
    <m/>
    <x v="0"/>
    <x v="2"/>
    <x v="0"/>
    <s v="0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518845.12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m/>
    <x v="0"/>
    <m/>
    <x v="0"/>
    <x v="0"/>
    <x v="0"/>
    <s v="34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n v="80942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n v="8000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n v="1729479.4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Receitas - Fundo de Melhoria do Corpo de Bombeiros Militar"/>
    <m/>
    <n v="705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-16477.68"/>
    <m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701924.2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-2280175.02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n v="552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Atos do Departamento de Transportes e Terminais - DETER -Outras Taxas Vinculadas - Recurso"/>
    <m/>
    <n v="90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n v="-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n v="11171.26"/>
    <m/>
    <x v="0"/>
    <m/>
    <x v="1"/>
    <x v="1"/>
    <x v="0"/>
    <s v="93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-165324.59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1"/>
    <x v="1"/>
    <x v="0"/>
    <s v="20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-84754.72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n v="0"/>
    <x v="0"/>
    <m/>
    <x v="1"/>
    <x v="1"/>
    <x v="1"/>
    <s v="42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Sem Contrato de Dívida Pública - Remuneração de rec.vinculados - Outr Fontes - Ex.Anterior"/>
    <m/>
    <n v="510"/>
    <m/>
    <m/>
    <n v="0"/>
    <x v="0"/>
    <m/>
    <x v="0"/>
    <x v="0"/>
    <x v="0"/>
    <s v="33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n v="5532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n v="-18570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n v="2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-45086.93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39000000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661819.49"/>
    <m/>
    <x v="0"/>
    <m/>
    <x v="1"/>
    <x v="1"/>
    <x v="2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n v="-272129.01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n v="60040"/>
    <m/>
    <x v="0"/>
    <m/>
    <x v="1"/>
    <x v="1"/>
    <x v="0"/>
    <s v="9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154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m/>
    <x v="0"/>
    <n v="0"/>
    <x v="0"/>
    <x v="2"/>
    <x v="0"/>
    <s v="92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-4440803.5999999996"/>
    <m/>
    <x v="0"/>
    <m/>
    <x v="0"/>
    <x v="0"/>
    <x v="0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1000000"/>
    <m/>
    <x v="0"/>
    <m/>
    <x v="0"/>
    <x v="0"/>
    <x v="0"/>
    <s v="3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n v="-688468.28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-55369.27999999999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n v="-83319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n v="209561.9"/>
    <m/>
    <x v="0"/>
    <m/>
    <x v="0"/>
    <x v="0"/>
    <x v="0"/>
    <s v="3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n v="-1000"/>
    <m/>
    <x v="0"/>
    <m/>
    <x v="1"/>
    <x v="1"/>
    <x v="0"/>
    <s v="52"/>
    <x v="1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m/>
    <m/>
    <n v="2394252.42"/>
    <x v="0"/>
    <m/>
    <x v="0"/>
    <x v="0"/>
    <x v="0"/>
    <s v="34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Receitas - Fundo de Melhoria do Corpo de Bombeiros Militar"/>
    <m/>
    <n v="708"/>
    <m/>
    <m/>
    <n v="0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m/>
    <m/>
    <n v="18156687.780000001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n v="16955"/>
    <n v="16955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n v="106167"/>
    <n v="10616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6244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n v="5083962"/>
    <n v="5083962"/>
    <m/>
    <x v="0"/>
    <m/>
    <x v="0"/>
    <x v="0"/>
    <x v="0"/>
    <s v="08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n v="24822"/>
    <n v="24822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n v="850000"/>
    <n v="850000"/>
    <m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n v="78413"/>
    <n v="7841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n v="303432"/>
    <n v="303432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n v="24823"/>
    <n v="24823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m/>
    <m/>
    <n v="63430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m/>
    <m/>
    <n v="47781.13"/>
    <x v="0"/>
    <m/>
    <x v="0"/>
    <x v="0"/>
    <x v="0"/>
    <s v="3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m/>
    <m/>
    <n v="70000"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m/>
    <m/>
    <n v="39968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n v="71166"/>
    <n v="71166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m/>
    <n v="47377.97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m/>
    <m/>
    <n v="106748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221351"/>
    <x v="0"/>
    <m/>
    <x v="0"/>
    <x v="0"/>
    <x v="2"/>
    <s v="39"/>
    <x v="0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n v="80000"/>
    <n v="80000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n v="850000"/>
    <n v="8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n v="3141560"/>
    <n v="3141560"/>
    <m/>
    <x v="0"/>
    <m/>
    <x v="1"/>
    <x v="4"/>
    <x v="0"/>
    <s v="71"/>
    <x v="3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m/>
    <m/>
    <n v="500000"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n v="20249500"/>
    <n v="202495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n v="60598"/>
    <n v="60598"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n v="80000"/>
    <n v="8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m/>
    <m/>
    <n v="9136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n v="-100000"/>
    <m/>
    <x v="0"/>
    <m/>
    <x v="0"/>
    <x v="0"/>
    <x v="0"/>
    <s v="2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12845.66"/>
    <m/>
    <x v="0"/>
    <m/>
    <x v="1"/>
    <x v="1"/>
    <x v="0"/>
    <s v="40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1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n v="447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5290829.57"/>
    <m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n v="2183626.15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n v="2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167550.37"/>
    <m/>
    <x v="0"/>
    <m/>
    <x v="0"/>
    <x v="0"/>
    <x v="0"/>
    <s v="47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 - Outras Transferências - Exercícios Anteriores - Receitas de F"/>
    <m/>
    <n v="346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692674.99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m/>
    <n v="49945.96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m/>
    <m/>
    <n v="17057.37"/>
    <x v="0"/>
    <m/>
    <x v="0"/>
    <x v="0"/>
    <x v="2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n v="2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m/>
    <m/>
    <n v="57563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n v="-360000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3312.3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46137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0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26000"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Receitas - Fundo de Melhoria do Corpo de Bombeiros Militar"/>
    <m/>
    <n v="707"/>
    <m/>
    <m/>
    <n v="0"/>
    <x v="0"/>
    <m/>
    <x v="0"/>
    <x v="0"/>
    <x v="0"/>
    <s v="15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n v="23579.9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m/>
    <n v="5000"/>
    <x v="0"/>
    <m/>
    <x v="0"/>
    <x v="0"/>
    <x v="0"/>
    <s v="3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-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31982.88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30000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n v="-4098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270000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n v="491162.2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13"/>
    <m/>
    <x v="0"/>
    <m/>
    <x v="0"/>
    <x v="0"/>
    <x v="2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412.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m/>
    <n v="29895.85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n v="257239.76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n v="41.07"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m/>
    <m/>
    <n v="35000"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Receitas - Fundo Estadual de Defesa Civil - Exercícios Anteriores"/>
    <m/>
    <n v="730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n v="2593.7399999999998"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90000"/>
    <m/>
    <x v="0"/>
    <m/>
    <x v="0"/>
    <x v="2"/>
    <x v="0"/>
    <s v="04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-2"/>
    <m/>
    <x v="0"/>
    <m/>
    <x v="0"/>
    <x v="0"/>
    <x v="0"/>
    <s v="92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n v="482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360000"/>
    <m/>
    <x v="0"/>
    <m/>
    <x v="0"/>
    <x v="0"/>
    <x v="0"/>
    <s v="3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n v="125.4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8630000"/>
    <m/>
    <x v="0"/>
    <m/>
    <x v="0"/>
    <x v="0"/>
    <x v="0"/>
    <s v="3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250637.15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n v="-208536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m/>
    <x v="0"/>
    <x v="0"/>
    <x v="0"/>
    <s v="37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n v="-14165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65486.96"/>
    <m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-30000"/>
    <m/>
    <x v="0"/>
    <m/>
    <x v="0"/>
    <x v="0"/>
    <x v="0"/>
    <s v="08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n v="-3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n v="17263562"/>
    <n v="17263562"/>
    <m/>
    <x v="0"/>
    <m/>
    <x v="0"/>
    <x v="0"/>
    <x v="2"/>
    <s v="1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n v="15365"/>
    <n v="15365"/>
    <m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n v="108240"/>
    <n v="10824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n v="2159472"/>
    <n v="2159472"/>
    <m/>
    <x v="0"/>
    <m/>
    <x v="0"/>
    <x v="0"/>
    <x v="5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m/>
    <m/>
    <n v="152000"/>
    <x v="0"/>
    <m/>
    <x v="0"/>
    <x v="0"/>
    <x v="0"/>
    <s v="46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n v="1922782"/>
    <n v="1922782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n v="300000"/>
    <n v="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n v="500000"/>
    <n v="500000"/>
    <m/>
    <x v="0"/>
    <m/>
    <x v="0"/>
    <x v="0"/>
    <x v="0"/>
    <s v="6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m/>
    <m/>
    <n v="219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n v="30206"/>
    <n v="3020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m/>
    <m/>
    <n v="122028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n v="15000"/>
    <n v="15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n v="1500000"/>
    <n v="1500000"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n v="18000000"/>
    <n v="1800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m/>
    <m/>
    <n v="42083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m/>
    <n v="4286197"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n v="80917"/>
    <n v="80917"/>
    <m/>
    <x v="0"/>
    <m/>
    <x v="0"/>
    <x v="0"/>
    <x v="0"/>
    <s v="36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n v="927000"/>
    <n v="927000"/>
    <m/>
    <x v="0"/>
    <m/>
    <x v="0"/>
    <x v="0"/>
    <x v="0"/>
    <s v="4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0200"/>
    <m/>
    <x v="0"/>
    <m/>
    <x v="0"/>
    <x v="2"/>
    <x v="0"/>
    <s v="11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24041.759999999998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m/>
    <n v="0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n v="197704.45"/>
    <m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4500"/>
    <m/>
    <x v="0"/>
    <m/>
    <x v="0"/>
    <x v="0"/>
    <x v="2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51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n v="-34552.83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m/>
    <n v="942"/>
    <x v="0"/>
    <m/>
    <x v="1"/>
    <x v="1"/>
    <x v="0"/>
    <s v="2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3160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11083.1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16787.5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m/>
    <n v="2328"/>
    <x v="0"/>
    <m/>
    <x v="1"/>
    <x v="1"/>
    <x v="0"/>
    <s v="52"/>
    <x v="1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Receitas -  Fundo de Melhoria da Policia Civil"/>
    <m/>
    <n v="708"/>
    <m/>
    <m/>
    <n v="0"/>
    <x v="0"/>
    <m/>
    <x v="0"/>
    <x v="0"/>
    <x v="0"/>
    <s v="39"/>
    <x v="0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n v="464.41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40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n v="47217.53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ROVIAS - Remuner rec.vinculados - Ex.Anterior"/>
    <m/>
    <n v="110"/>
    <m/>
    <m/>
    <n v="0"/>
    <x v="0"/>
    <m/>
    <x v="0"/>
    <x v="0"/>
    <x v="0"/>
    <s v="34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n v="-300000"/>
    <m/>
    <x v="0"/>
    <m/>
    <x v="0"/>
    <x v="2"/>
    <x v="0"/>
    <s v="0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0000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n v="-30135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-7594.64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n v="-3243"/>
    <m/>
    <x v="0"/>
    <m/>
    <x v="1"/>
    <x v="1"/>
    <x v="0"/>
    <s v="5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m/>
    <x v="0"/>
    <n v="0"/>
    <x v="0"/>
    <x v="0"/>
    <x v="0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n v="-31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5000"/>
    <m/>
    <x v="0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-1863100"/>
    <m/>
    <x v="0"/>
    <m/>
    <x v="1"/>
    <x v="1"/>
    <x v="0"/>
    <s v="93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n v="466552.86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n v="-15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m/>
    <m/>
    <n v="59027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n v="116789"/>
    <n v="116789"/>
    <m/>
    <x v="0"/>
    <m/>
    <x v="0"/>
    <x v="0"/>
    <x v="2"/>
    <s v="39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n v="8073713"/>
    <n v="807371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3826"/>
    <n v="1403826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n v="153583"/>
    <n v="153583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n v="32000"/>
    <n v="32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m/>
    <m/>
    <n v="102279"/>
    <x v="0"/>
    <m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n v="6070"/>
    <n v="6070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n v="50000"/>
    <n v="50000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m/>
    <n v="115238.39999999999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m/>
    <m/>
    <n v="164572"/>
    <x v="0"/>
    <m/>
    <x v="0"/>
    <x v="2"/>
    <x v="0"/>
    <s v="92"/>
    <x v="2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n v="1000000"/>
    <n v="1000000"/>
    <m/>
    <x v="0"/>
    <m/>
    <x v="2"/>
    <x v="6"/>
    <x v="10"/>
    <s v="99"/>
    <x v="5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n v="17000000"/>
    <n v="17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m/>
    <m/>
    <n v="20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n v="12692"/>
    <n v="12692"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m/>
    <m/>
    <n v="150000"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Recursos de Outras Fontes - Exercício Corrente - Outras Taxas Vinculadas - Taxa de Ficaliz"/>
    <m/>
    <n v="706"/>
    <m/>
    <m/>
    <n v="0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m/>
    <n v="0"/>
    <x v="0"/>
    <m/>
    <x v="1"/>
    <x v="1"/>
    <x v="0"/>
    <s v="61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m/>
    <n v="1119197.5"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n v="43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2"/>
    <s v="4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2456814.3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n v="3000000"/>
    <m/>
    <x v="0"/>
    <m/>
    <x v="1"/>
    <x v="1"/>
    <x v="3"/>
    <s v="4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85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900608.84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453.3"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342.72"/>
    <m/>
    <x v="0"/>
    <m/>
    <x v="0"/>
    <x v="0"/>
    <x v="0"/>
    <s v="92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330000"/>
    <m/>
    <x v="0"/>
    <m/>
    <x v="1"/>
    <x v="1"/>
    <x v="0"/>
    <s v="51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m/>
    <m/>
    <n v="101725.83"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1497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TRS"/>
    <m/>
    <n v="43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442993.74"/>
    <m/>
    <x v="0"/>
    <m/>
    <x v="1"/>
    <x v="1"/>
    <x v="0"/>
    <s v="40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314436.98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9997.1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39300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292467.2800000000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m/>
    <x v="0"/>
    <n v="0"/>
    <x v="0"/>
    <x v="0"/>
    <x v="2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25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n v="467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n v="235612.51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-51.44"/>
    <m/>
    <x v="0"/>
    <m/>
    <x v="0"/>
    <x v="2"/>
    <x v="0"/>
    <s v="92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n v="-66358"/>
    <m/>
    <x v="0"/>
    <m/>
    <x v="0"/>
    <x v="0"/>
    <x v="0"/>
    <s v="46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m/>
    <n v="0"/>
    <x v="0"/>
    <m/>
    <x v="0"/>
    <x v="0"/>
    <x v="0"/>
    <s v="3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m/>
    <x v="0"/>
    <m/>
    <x v="0"/>
    <x v="0"/>
    <x v="1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n v="-12620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3382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n v="49577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n v="-1700000"/>
    <m/>
    <x v="0"/>
    <m/>
    <x v="1"/>
    <x v="4"/>
    <x v="0"/>
    <s v="7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0"/>
    <x v="0"/>
    <m/>
    <x v="0"/>
    <x v="3"/>
    <x v="0"/>
    <s v="22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n v="200000"/>
    <n v="2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n v="12000"/>
    <n v="12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n v="52000"/>
    <n v="52000"/>
    <m/>
    <x v="0"/>
    <m/>
    <x v="0"/>
    <x v="0"/>
    <x v="2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n v="175217.01"/>
    <x v="0"/>
    <m/>
    <x v="0"/>
    <x v="0"/>
    <x v="0"/>
    <s v="14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n v="321521"/>
    <n v="321521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n v="1852493.32"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m/>
    <n v="0"/>
    <x v="0"/>
    <m/>
    <x v="0"/>
    <x v="0"/>
    <x v="0"/>
    <s v="35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n v="80942"/>
    <n v="80942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n v="360000"/>
    <n v="360000"/>
    <m/>
    <x v="0"/>
    <m/>
    <x v="0"/>
    <x v="0"/>
    <x v="7"/>
    <s v="45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n v="46000"/>
    <n v="46000"/>
    <m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n v="1000000"/>
    <n v="1000000"/>
    <m/>
    <x v="0"/>
    <m/>
    <x v="1"/>
    <x v="1"/>
    <x v="0"/>
    <s v="51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m/>
    <m/>
    <n v="175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n v="10044694"/>
    <n v="10044694"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n v="84307"/>
    <n v="84307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n v="160000"/>
    <n v="160000"/>
    <m/>
    <x v="0"/>
    <m/>
    <x v="1"/>
    <x v="1"/>
    <x v="0"/>
    <s v="91"/>
    <x v="1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n v="29200000"/>
    <n v="29200000"/>
    <m/>
    <x v="0"/>
    <m/>
    <x v="0"/>
    <x v="0"/>
    <x v="4"/>
    <s v="41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n v="1200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9000"/>
    <m/>
    <x v="0"/>
    <m/>
    <x v="0"/>
    <x v="0"/>
    <x v="0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n v="143240.20000000001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-1600000"/>
    <m/>
    <x v="0"/>
    <m/>
    <x v="0"/>
    <x v="0"/>
    <x v="2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n v="5000"/>
    <m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n v="8660.16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20068536.370000001"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-700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1694345.1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n v="-77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92768.3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m/>
    <n v="241144.31"/>
    <x v="0"/>
    <m/>
    <x v="1"/>
    <x v="1"/>
    <x v="0"/>
    <s v="93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n v="5467077.2199999997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2104648.6800000002"/>
    <m/>
    <x v="0"/>
    <m/>
    <x v="0"/>
    <x v="2"/>
    <x v="0"/>
    <s v="11"/>
    <x v="2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7008.86"/>
    <m/>
    <x v="0"/>
    <m/>
    <x v="0"/>
    <x v="0"/>
    <x v="0"/>
    <s v="30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n v="14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-97093.87"/>
    <m/>
    <x v="0"/>
    <m/>
    <x v="1"/>
    <x v="1"/>
    <x v="0"/>
    <s v="52"/>
    <x v="1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n v="44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2000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110252.5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32903.450000000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78388495.790000007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m/>
    <m/>
    <n v="207332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1011781.14"/>
    <m/>
    <x v="0"/>
    <m/>
    <x v="1"/>
    <x v="1"/>
    <x v="2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m/>
    <x v="0"/>
    <n v="83000"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n v="3000"/>
    <m/>
    <x v="0"/>
    <m/>
    <x v="1"/>
    <x v="1"/>
    <x v="0"/>
    <s v="9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n v="-100780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-11142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n v="250000"/>
    <m/>
    <x v="0"/>
    <m/>
    <x v="0"/>
    <x v="0"/>
    <x v="0"/>
    <s v="9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78556.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n v="-105413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n v="-467942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n v="-371213.52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-9641.34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8608.3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m/>
    <x v="0"/>
    <n v="81000"/>
    <x v="0"/>
    <x v="0"/>
    <x v="0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m/>
    <n v="15001.02"/>
    <x v="0"/>
    <m/>
    <x v="0"/>
    <x v="0"/>
    <x v="0"/>
    <s v="08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m/>
    <m/>
    <n v="3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5955700"/>
    <n v="159557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m/>
    <m/>
    <n v="1000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n v="18000"/>
    <n v="18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n v="130000"/>
    <n v="130000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n v="1726522"/>
    <n v="172652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m/>
    <m/>
    <n v="35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n v="3500000"/>
    <n v="3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n v="50000"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n v="36909"/>
    <n v="36909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n v="10000"/>
    <n v="1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m/>
    <m/>
    <n v="5000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n v="800000"/>
    <n v="8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n v="8000000"/>
    <n v="8000000"/>
    <m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m/>
    <m/>
    <n v="28204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m/>
    <m/>
    <n v="25000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m/>
    <m/>
    <n v="5000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n v="100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26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n v="-40000"/>
    <m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31115.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n v="-5484.35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595838.98"/>
    <m/>
    <x v="0"/>
    <m/>
    <x v="0"/>
    <x v="0"/>
    <x v="3"/>
    <s v="4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60000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6989.43"/>
    <x v="0"/>
    <m/>
    <x v="1"/>
    <x v="1"/>
    <x v="0"/>
    <s v="34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0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m/>
    <n v="292299.09000000003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m/>
    <x v="0"/>
    <n v="85814.37"/>
    <x v="1"/>
    <x v="1"/>
    <x v="0"/>
    <s v="39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n v="10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85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-209566.58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7872145.200000000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1211.2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m/>
    <n v="1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m/>
    <n v="0"/>
    <x v="0"/>
    <m/>
    <x v="1"/>
    <x v="1"/>
    <x v="0"/>
    <s v="9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5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11094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n v="10314.64"/>
    <m/>
    <x v="0"/>
    <m/>
    <x v="0"/>
    <x v="0"/>
    <x v="0"/>
    <s v="18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n v="-59040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-96.06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n v="-15650.7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60000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116746.48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n v="-279010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37030"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n v="8000"/>
    <m/>
    <x v="0"/>
    <m/>
    <x v="0"/>
    <x v="0"/>
    <x v="0"/>
    <s v="4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m/>
    <m/>
    <n v="28841"/>
    <x v="0"/>
    <m/>
    <x v="0"/>
    <x v="0"/>
    <x v="0"/>
    <s v="35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n v="620024"/>
    <n v="620024"/>
    <m/>
    <x v="0"/>
    <m/>
    <x v="1"/>
    <x v="1"/>
    <x v="1"/>
    <s v="42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n v="6000000"/>
    <n v="6000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m/>
    <m/>
    <n v="50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n v="454079"/>
    <n v="45407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n v="373278"/>
    <n v="373278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m/>
    <m/>
    <n v="2500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n v="41936.19"/>
    <m/>
    <x v="0"/>
    <m/>
    <x v="0"/>
    <x v="0"/>
    <x v="0"/>
    <s v="4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10000"/>
    <m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510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711192.68"/>
    <m/>
    <x v="0"/>
    <m/>
    <x v="0"/>
    <x v="2"/>
    <x v="0"/>
    <s v="0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-44403.199999999997"/>
    <m/>
    <x v="0"/>
    <m/>
    <x v="0"/>
    <x v="0"/>
    <x v="0"/>
    <s v="34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1"/>
    <x v="1"/>
    <x v="0"/>
    <s v="40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m/>
    <n v="0"/>
    <x v="0"/>
    <m/>
    <x v="1"/>
    <x v="1"/>
    <x v="1"/>
    <s v="4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97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n v="-1250000"/>
    <m/>
    <x v="0"/>
    <m/>
    <x v="0"/>
    <x v="0"/>
    <x v="7"/>
    <s v="45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m/>
    <n v="3000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n v="11100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-500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-11529.96"/>
    <m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1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52036.69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n v="-107000"/>
    <m/>
    <x v="0"/>
    <m/>
    <x v="0"/>
    <x v="0"/>
    <x v="0"/>
    <s v="3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n v="-3273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n v="5898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n v="-301873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-5890.92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42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m/>
    <n v="45685.46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-17250"/>
    <m/>
    <x v="0"/>
    <m/>
    <x v="0"/>
    <x v="0"/>
    <x v="0"/>
    <s v="3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B2 PACTO por SC - Remuner rec.vinculados - Ex.Anterior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n v="-549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Rede Cegonha - Exercícios Anteriores"/>
    <m/>
    <n v="430"/>
    <m/>
    <m/>
    <n v="0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m/>
    <n v="82629.86"/>
    <x v="0"/>
    <m/>
    <x v="0"/>
    <x v="0"/>
    <x v="4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n v="-1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n v="1773249"/>
    <n v="1773249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m/>
    <m/>
    <n v="15000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n v="300000"/>
    <n v="3000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n v="594546"/>
    <n v="594546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000"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m/>
    <m/>
    <n v="52850"/>
    <x v="0"/>
    <m/>
    <x v="0"/>
    <x v="0"/>
    <x v="2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n v="96000"/>
    <n v="96000"/>
    <m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m/>
    <n v="23000"/>
    <x v="0"/>
    <m/>
    <x v="0"/>
    <x v="0"/>
    <x v="0"/>
    <s v="08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n v="21241"/>
    <n v="21241"/>
    <m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n v="850000"/>
    <n v="85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n v="5000000"/>
    <n v="50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m/>
    <m/>
    <n v="10000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m/>
    <m/>
    <n v="30813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m/>
    <x v="0"/>
    <m/>
    <x v="0"/>
    <x v="0"/>
    <x v="2"/>
    <s v="39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n v="4743902.04"/>
    <m/>
    <x v="0"/>
    <m/>
    <x v="1"/>
    <x v="1"/>
    <x v="0"/>
    <s v="6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n v="25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n v="532451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m/>
    <x v="0"/>
    <x v="0"/>
    <x v="0"/>
    <s v="20"/>
    <x v="0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n v="24952"/>
    <m/>
    <x v="0"/>
    <m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n v="300"/>
    <m/>
    <x v="0"/>
    <m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n v="10000"/>
    <m/>
    <x v="0"/>
    <m/>
    <x v="0"/>
    <x v="0"/>
    <x v="0"/>
    <s v="67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52016.0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n v="4637.33"/>
    <m/>
    <x v="0"/>
    <m/>
    <x v="0"/>
    <x v="0"/>
    <x v="0"/>
    <s v="92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n v="12.83"/>
    <m/>
    <x v="0"/>
    <m/>
    <x v="0"/>
    <x v="0"/>
    <x v="0"/>
    <s v="91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n v="1415.06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n v="52000"/>
    <m/>
    <x v="0"/>
    <m/>
    <x v="0"/>
    <x v="2"/>
    <x v="0"/>
    <s v="04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1205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n v="91401.18"/>
    <m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Contrato Dív.Pública BID 2900 RODOVIAS VI- Operações crédito externa - ex corrente"/>
    <m/>
    <n v="110"/>
    <m/>
    <m/>
    <n v="0"/>
    <x v="0"/>
    <m/>
    <x v="0"/>
    <x v="0"/>
    <x v="0"/>
    <s v="3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n v="-3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m/>
    <x v="0"/>
    <m/>
    <x v="0"/>
    <x v="2"/>
    <x v="2"/>
    <s v="96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300000"/>
    <m/>
    <x v="0"/>
    <m/>
    <x v="0"/>
    <x v="2"/>
    <x v="0"/>
    <s v="11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8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-0.74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8022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22942.61"/>
    <m/>
    <x v="0"/>
    <m/>
    <x v="0"/>
    <x v="0"/>
    <x v="2"/>
    <s v="39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n v="-16000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Sem Contrato de Dívida Pública - Remuneração de rec.vinculados - Outras Fontes - Ex.Corren"/>
    <m/>
    <n v="23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n v="743765.36"/>
    <m/>
    <x v="0"/>
    <m/>
    <x v="0"/>
    <x v="2"/>
    <x v="0"/>
    <s v="01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90673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80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48992.5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n v="-6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n v="-1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m/>
    <x v="0"/>
    <m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n v="300000"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n v="61209"/>
    <n v="61209"/>
    <m/>
    <x v="0"/>
    <m/>
    <x v="0"/>
    <x v="0"/>
    <x v="0"/>
    <s v="14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m/>
    <m/>
    <n v="150000"/>
    <x v="0"/>
    <m/>
    <x v="0"/>
    <x v="0"/>
    <x v="0"/>
    <s v="39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m/>
    <m/>
    <n v="35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m/>
    <m/>
    <n v="45391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m/>
    <m/>
    <n v="50000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140913.6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m/>
    <n v="29782065.23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n v="-1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n v="-36503.1"/>
    <m/>
    <x v="0"/>
    <m/>
    <x v="0"/>
    <x v="0"/>
    <x v="2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m/>
    <n v="75915.8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7000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16190.21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n v="388463.04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n v="-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m/>
    <n v="2445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m/>
    <n v="4124.82"/>
    <x v="0"/>
    <m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55954.87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m/>
    <n v="161411.26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n v="900000"/>
    <m/>
    <x v="0"/>
    <m/>
    <x v="0"/>
    <x v="2"/>
    <x v="0"/>
    <s v="9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n v="-3174.59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1567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390000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-20.51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-1620.52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n v="10000"/>
    <m/>
    <x v="0"/>
    <m/>
    <x v="1"/>
    <x v="1"/>
    <x v="0"/>
    <s v="9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628"/>
    <m/>
    <x v="0"/>
    <m/>
    <x v="0"/>
    <x v="0"/>
    <x v="0"/>
    <s v="36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1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n v="5100000"/>
    <m/>
    <x v="0"/>
    <m/>
    <x v="0"/>
    <x v="0"/>
    <x v="0"/>
    <s v="37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20000"/>
    <m/>
    <x v="0"/>
    <m/>
    <x v="0"/>
    <x v="0"/>
    <x v="1"/>
    <s v="4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n v="500000"/>
    <n v="50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n v="4200000"/>
    <n v="4200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n v="4130.439999999999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6649679.21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n v="129600"/>
    <n v="1296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n v="1383068"/>
    <n v="1383068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n v="273885"/>
    <n v="273885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n v="497671"/>
    <n v="497671"/>
    <m/>
    <x v="0"/>
    <m/>
    <x v="0"/>
    <x v="0"/>
    <x v="0"/>
    <s v="39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n v="25628"/>
    <n v="25628"/>
    <m/>
    <x v="0"/>
    <m/>
    <x v="0"/>
    <x v="0"/>
    <x v="0"/>
    <s v="36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n v="10000000"/>
    <n v="10000000"/>
    <m/>
    <x v="0"/>
    <m/>
    <x v="0"/>
    <x v="0"/>
    <x v="1"/>
    <s v="41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n v="4500000"/>
    <n v="4500000"/>
    <m/>
    <x v="0"/>
    <m/>
    <x v="0"/>
    <x v="0"/>
    <x v="3"/>
    <s v="43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m/>
    <m/>
    <n v="12000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n v="10000"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m/>
    <n v="322067.96999999997"/>
    <x v="0"/>
    <m/>
    <x v="0"/>
    <x v="0"/>
    <x v="0"/>
    <s v="36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n v="20000"/>
    <n v="20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n v="10000000"/>
    <n v="1000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m/>
    <n v="26585.9"/>
    <x v="0"/>
    <m/>
    <x v="0"/>
    <x v="0"/>
    <x v="0"/>
    <s v="47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n v="160000"/>
    <n v="16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n v="35000"/>
    <n v="35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n v="80000"/>
    <n v="8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n v="52850"/>
    <n v="52850"/>
    <m/>
    <x v="0"/>
    <m/>
    <x v="0"/>
    <x v="0"/>
    <x v="0"/>
    <s v="49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n v="500000"/>
    <n v="5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m/>
    <m/>
    <n v="10000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n v="1000"/>
    <n v="1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n v="126573"/>
    <n v="126573"/>
    <m/>
    <x v="0"/>
    <m/>
    <x v="0"/>
    <x v="0"/>
    <x v="2"/>
    <s v="1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n v="2100"/>
    <n v="21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n v="647313.4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n v="136884"/>
    <n v="136884"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n v="100000"/>
    <n v="100000"/>
    <m/>
    <x v="0"/>
    <m/>
    <x v="0"/>
    <x v="0"/>
    <x v="3"/>
    <s v="41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m/>
    <m/>
    <n v="9776.01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m/>
    <m/>
    <n v="142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n v="925000"/>
    <n v="925000"/>
    <m/>
    <x v="0"/>
    <m/>
    <x v="0"/>
    <x v="0"/>
    <x v="0"/>
    <s v="3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n v="311298"/>
    <n v="311298"/>
    <m/>
    <x v="0"/>
    <m/>
    <x v="0"/>
    <x v="0"/>
    <x v="0"/>
    <s v="93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n v="1500000"/>
    <n v="150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n v="2300000"/>
    <n v="2300000"/>
    <m/>
    <x v="0"/>
    <m/>
    <x v="0"/>
    <x v="0"/>
    <x v="0"/>
    <s v="48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n v="50000"/>
    <n v="50000"/>
    <m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n v="100000"/>
    <n v="100000"/>
    <m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n v="747559.36"/>
    <x v="0"/>
    <m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m/>
    <n v="35041.68"/>
    <x v="0"/>
    <m/>
    <x v="0"/>
    <x v="0"/>
    <x v="0"/>
    <s v="3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m/>
    <x v="0"/>
    <n v="0"/>
    <x v="0"/>
    <x v="2"/>
    <x v="0"/>
    <s v="1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n v="-12000"/>
    <m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Taxa de Prestação de Serviços Ambientais -Outras Taxas Vinculadas - Recursos de Outras Fon"/>
    <m/>
    <n v="850"/>
    <m/>
    <m/>
    <n v="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-1650000"/>
    <m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n v="78295.67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n v="3096252.16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38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m/>
    <m/>
    <n v="195997.15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n v="0"/>
    <x v="0"/>
    <m/>
    <x v="1"/>
    <x v="1"/>
    <x v="0"/>
    <s v="30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90664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32700"/>
    <x v="0"/>
    <m/>
    <x v="0"/>
    <x v="0"/>
    <x v="0"/>
    <s v="39"/>
    <x v="0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m/>
    <m/>
    <n v="6000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259678.3899999999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-184880.33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n v="846765.5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n v="28427482.649999999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-4695.3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n v="-830.12"/>
    <m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725400"/>
    <m/>
    <x v="0"/>
    <m/>
    <x v="1"/>
    <x v="1"/>
    <x v="0"/>
    <s v="52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n v="1862940.06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n v="994999.21"/>
    <x v="1"/>
    <x v="1"/>
    <x v="0"/>
    <s v="51"/>
    <x v="1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m/>
    <n v="123500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n v="4441.96"/>
    <x v="0"/>
    <m/>
    <x v="0"/>
    <x v="0"/>
    <x v="0"/>
    <s v="2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8254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7250000"/>
    <m/>
    <x v="0"/>
    <m/>
    <x v="0"/>
    <x v="0"/>
    <x v="0"/>
    <s v="4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n v="1884713.5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m/>
    <m/>
    <n v="342012277.14999998"/>
    <x v="0"/>
    <m/>
    <x v="0"/>
    <x v="3"/>
    <x v="0"/>
    <s v="21"/>
    <x v="3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Receitas - Fundo para Melhoria da Segurança Pública"/>
    <m/>
    <n v="705"/>
    <m/>
    <m/>
    <n v="0"/>
    <x v="0"/>
    <m/>
    <x v="0"/>
    <x v="0"/>
    <x v="3"/>
    <s v="4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12280000"/>
    <m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m/>
    <n v="77566.539999999994"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n v="8813.33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n v="27206.43"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669000"/>
    <m/>
    <x v="0"/>
    <m/>
    <x v="0"/>
    <x v="0"/>
    <x v="0"/>
    <s v="4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n v="36330.1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-100000"/>
    <m/>
    <x v="0"/>
    <m/>
    <x v="0"/>
    <x v="0"/>
    <x v="2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n v="1123577.8700000001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m/>
    <n v="129464.94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n v="671474.38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25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m/>
    <n v="2009026.95"/>
    <x v="0"/>
    <m/>
    <x v="1"/>
    <x v="1"/>
    <x v="0"/>
    <s v="40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150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5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82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m/>
    <n v="335280"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m/>
    <m/>
    <n v="6807300.5999999996"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751596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m/>
    <m/>
    <n v="234087.79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m/>
    <x v="0"/>
    <n v="0"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n v="27031.07"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n v="2705.46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-4161852"/>
    <m/>
    <x v="0"/>
    <m/>
    <x v="0"/>
    <x v="2"/>
    <x v="0"/>
    <s v="1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74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m/>
    <m/>
    <n v="3724374.15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n v="810828.94"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m/>
    <n v="0"/>
    <x v="0"/>
    <m/>
    <x v="0"/>
    <x v="0"/>
    <x v="0"/>
    <s v="92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147137.57999999999"/>
    <m/>
    <x v="0"/>
    <m/>
    <x v="1"/>
    <x v="1"/>
    <x v="1"/>
    <s v="42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m/>
    <x v="0"/>
    <n v="134973.23000000001"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n v="30000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8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2407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-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m/>
    <x v="0"/>
    <n v="0"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n v="136211.2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m/>
    <n v="170487.74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m/>
    <n v="59920"/>
    <x v="0"/>
    <m/>
    <x v="0"/>
    <x v="0"/>
    <x v="0"/>
    <s v="2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m/>
    <n v="514.78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n v="-48696"/>
    <m/>
    <x v="0"/>
    <m/>
    <x v="0"/>
    <x v="2"/>
    <x v="0"/>
    <s v="16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n v="32348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m/>
    <n v="1041000.35"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n v="-403000"/>
    <m/>
    <x v="0"/>
    <m/>
    <x v="0"/>
    <x v="0"/>
    <x v="3"/>
    <s v="41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m/>
    <n v="19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m/>
    <m/>
    <n v="14992.8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m/>
    <x v="0"/>
    <n v="840532"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m/>
    <x v="0"/>
    <n v="42006.8"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n v="561232.97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m/>
    <m/>
    <n v="1287820"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n v="-3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n v="-50000"/>
    <m/>
    <x v="0"/>
    <m/>
    <x v="0"/>
    <x v="2"/>
    <x v="0"/>
    <s v="12"/>
    <x v="2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-20978.7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4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38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n v="-28500"/>
    <m/>
    <x v="0"/>
    <m/>
    <x v="0"/>
    <x v="0"/>
    <x v="2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n v="-22026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n v="-68382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Rede Viver sem Limit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-2750"/>
    <m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m/>
    <n v="10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18000"/>
    <m/>
    <x v="0"/>
    <m/>
    <x v="1"/>
    <x v="1"/>
    <x v="0"/>
    <s v="4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m/>
    <m/>
    <n v="436413.57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n v="-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n v="61280.03"/>
    <m/>
    <x v="0"/>
    <m/>
    <x v="1"/>
    <x v="1"/>
    <x v="0"/>
    <s v="52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m/>
    <x v="0"/>
    <n v="812600.84"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-5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n v="80000"/>
    <n v="8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n v="2000000"/>
    <n v="2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n v="100000"/>
    <n v="100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n v="5287525"/>
    <x v="0"/>
    <m/>
    <x v="0"/>
    <x v="0"/>
    <x v="0"/>
    <s v="4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m/>
    <m/>
    <n v="4939185.25"/>
    <x v="0"/>
    <m/>
    <x v="0"/>
    <x v="2"/>
    <x v="0"/>
    <s v="94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m/>
    <m/>
    <n v="25000"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n v="1500000"/>
    <n v="1500000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n v="520000"/>
    <n v="52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m/>
    <m/>
    <n v="176000"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n v="5908131.5300000003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n v="51600"/>
    <n v="51600"/>
    <m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n v="27991890"/>
    <n v="2799189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n v="0"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n v="550"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n v="583106.14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n v="5280000"/>
    <n v="528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n v="1800"/>
    <n v="1800"/>
    <m/>
    <x v="0"/>
    <m/>
    <x v="0"/>
    <x v="2"/>
    <x v="0"/>
    <s v="16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n v="18389"/>
    <n v="18389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n v="37618"/>
    <n v="37618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n v="2649811"/>
    <n v="2649811"/>
    <m/>
    <x v="0"/>
    <m/>
    <x v="0"/>
    <x v="0"/>
    <x v="5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n v="48427"/>
    <n v="48427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n v="40890"/>
    <n v="4089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n v="100000"/>
    <n v="100000"/>
    <m/>
    <x v="0"/>
    <m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n v="1500"/>
    <n v="1500"/>
    <m/>
    <x v="0"/>
    <m/>
    <x v="0"/>
    <x v="0"/>
    <x v="0"/>
    <s v="4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n v="125702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n v="50000"/>
    <n v="5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m/>
    <m/>
    <n v="4000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n v="60000"/>
    <n v="60000"/>
    <m/>
    <x v="0"/>
    <m/>
    <x v="0"/>
    <x v="2"/>
    <x v="0"/>
    <s v="94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n v="230000"/>
    <n v="23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n v="87361"/>
    <n v="873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m/>
    <m/>
    <n v="37605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n v="260000"/>
    <n v="26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n v="6090869"/>
    <n v="6090869"/>
    <m/>
    <x v="0"/>
    <m/>
    <x v="1"/>
    <x v="4"/>
    <x v="0"/>
    <s v="7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m/>
    <m/>
    <n v="25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n v="9556"/>
    <n v="9556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n v="60000"/>
    <n v="60000"/>
    <m/>
    <x v="0"/>
    <m/>
    <x v="0"/>
    <x v="0"/>
    <x v="2"/>
    <s v="39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n v="42083"/>
    <n v="42083"/>
    <m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m/>
    <m/>
    <n v="30000"/>
    <x v="0"/>
    <m/>
    <x v="0"/>
    <x v="0"/>
    <x v="0"/>
    <s v="3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n v="2000"/>
    <n v="2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45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n v="100190.39999999999"/>
    <x v="0"/>
    <m/>
    <x v="0"/>
    <x v="0"/>
    <x v="0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m/>
    <x v="0"/>
    <n v="0"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n v="79476.91"/>
    <x v="0"/>
    <m/>
    <x v="0"/>
    <x v="0"/>
    <x v="0"/>
    <s v="33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n v="113844.89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578.94000000000005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n v="-257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n v="153200.29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n v="1470970.94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n v="10435.5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n v="16218.05"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m/>
    <n v="4067.97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n v="813252.22"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n v="9595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n v="45768.25"/>
    <m/>
    <x v="0"/>
    <m/>
    <x v="0"/>
    <x v="0"/>
    <x v="0"/>
    <s v="9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m/>
    <m/>
    <n v="47774"/>
    <x v="0"/>
    <m/>
    <x v="0"/>
    <x v="0"/>
    <x v="0"/>
    <s v="39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n v="85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n v="3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n v="101722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m/>
    <m/>
    <n v="692691.11"/>
    <x v="0"/>
    <m/>
    <x v="0"/>
    <x v="2"/>
    <x v="0"/>
    <s v="96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237.86"/>
    <m/>
    <x v="0"/>
    <m/>
    <x v="0"/>
    <x v="0"/>
    <x v="0"/>
    <s v="47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n v="61209"/>
    <x v="0"/>
    <m/>
    <x v="0"/>
    <x v="0"/>
    <x v="2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n v="12749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m/>
    <x v="0"/>
    <n v="0"/>
    <x v="0"/>
    <x v="0"/>
    <x v="0"/>
    <s v="9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m/>
    <n v="783.05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54"/>
    <m/>
    <x v="0"/>
    <m/>
    <x v="0"/>
    <x v="0"/>
    <x v="0"/>
    <s v="9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6605.32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m/>
    <n v="163612.56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m/>
    <n v="7012.82"/>
    <x v="0"/>
    <m/>
    <x v="0"/>
    <x v="0"/>
    <x v="0"/>
    <s v="47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m/>
    <m/>
    <n v="189420"/>
    <x v="0"/>
    <m/>
    <x v="1"/>
    <x v="1"/>
    <x v="0"/>
    <s v="39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m/>
    <x v="0"/>
    <m/>
    <x v="0"/>
    <x v="0"/>
    <x v="6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Receitas - Fundo de Melhoria do Corpo de Bombeiros Militar"/>
    <m/>
    <n v="707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3365.69999999999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455602.58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256648.72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n v="27604.34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n v="41675.300000000003"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n v="92774.65"/>
    <x v="0"/>
    <m/>
    <x v="0"/>
    <x v="0"/>
    <x v="2"/>
    <s v="1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m/>
    <n v="253710.44"/>
    <x v="0"/>
    <m/>
    <x v="1"/>
    <x v="1"/>
    <x v="1"/>
    <s v="4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n v="400"/>
    <m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n v="-10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430988.76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n v="77205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1186151.02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m/>
    <n v="3947311.81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m/>
    <m/>
    <n v="998709.25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m/>
    <n v="125883.83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n v="-24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n v="2123597.21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m/>
    <n v="60955"/>
    <x v="0"/>
    <m/>
    <x v="0"/>
    <x v="0"/>
    <x v="0"/>
    <s v="15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m/>
    <n v="280873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728944.46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m/>
    <m/>
    <n v="91602"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n v="1432720.71"/>
    <x v="0"/>
    <m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n v="22153608.859999999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n v="96424.63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n v="-364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n v="28557.94"/>
    <x v="0"/>
    <m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m/>
    <n v="214320"/>
    <x v="0"/>
    <m/>
    <x v="0"/>
    <x v="2"/>
    <x v="2"/>
    <s v="13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n v="10300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m/>
    <n v="8851.2999999999993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n v="2628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m/>
    <x v="0"/>
    <n v="0"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n v="40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n v="24171.26"/>
    <x v="0"/>
    <m/>
    <x v="0"/>
    <x v="0"/>
    <x v="0"/>
    <s v="33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m/>
    <m/>
    <n v="336589.12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n v="-24960"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n v="-25578"/>
    <m/>
    <x v="0"/>
    <m/>
    <x v="0"/>
    <x v="2"/>
    <x v="0"/>
    <s v="13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m/>
    <x v="0"/>
    <n v="2268000"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10083.0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-3455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n v="1205079.25"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n v="-1054905.3600000001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785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139786.51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2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m/>
    <n v="75636.929999999993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n v="1245527.69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n v="200000"/>
    <x v="0"/>
    <m/>
    <x v="0"/>
    <x v="0"/>
    <x v="4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Rede Cegonha - Exercícios Anteriores"/>
    <m/>
    <n v="43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-18990372.600000001"/>
    <m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05064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Receitas - Fundo para Melhoria da Polícia Militar"/>
    <m/>
    <n v="707"/>
    <m/>
    <m/>
    <n v="0"/>
    <x v="0"/>
    <m/>
    <x v="1"/>
    <x v="1"/>
    <x v="0"/>
    <s v="4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n v="63525.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4728.6899999999996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n v="9000000"/>
    <n v="90000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n v="1800"/>
    <n v="1800"/>
    <m/>
    <x v="0"/>
    <m/>
    <x v="0"/>
    <x v="0"/>
    <x v="0"/>
    <s v="4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n v="2600000"/>
    <n v="2600000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n v="137194.09"/>
    <x v="0"/>
    <m/>
    <x v="0"/>
    <x v="0"/>
    <x v="0"/>
    <s v="3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n v="17000"/>
    <n v="17000"/>
    <m/>
    <x v="0"/>
    <m/>
    <x v="0"/>
    <x v="0"/>
    <x v="0"/>
    <s v="3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m/>
    <m/>
    <n v="200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n v="51948"/>
    <n v="5194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n v="40055.5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n v="21108"/>
    <n v="2110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n v="8000"/>
    <n v="8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n v="150000"/>
    <n v="150000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n v="16565"/>
    <n v="16565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n v="58754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n v="52007"/>
    <n v="52007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2218020"/>
    <n v="2218020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n v="33881.379999999997"/>
    <x v="0"/>
    <m/>
    <x v="0"/>
    <x v="2"/>
    <x v="0"/>
    <s v="05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n v="153382"/>
    <n v="153382"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n v="70777"/>
    <n v="70777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n v="50492"/>
    <n v="50492"/>
    <m/>
    <x v="0"/>
    <m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n v="681074"/>
    <n v="681074"/>
    <m/>
    <x v="0"/>
    <m/>
    <x v="0"/>
    <x v="2"/>
    <x v="0"/>
    <s v="92"/>
    <x v="2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n v="1500000"/>
    <n v="1500000"/>
    <m/>
    <x v="0"/>
    <m/>
    <x v="0"/>
    <x v="0"/>
    <x v="4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n v="59674.12"/>
    <x v="0"/>
    <m/>
    <x v="0"/>
    <x v="2"/>
    <x v="0"/>
    <s v="94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n v="3022"/>
    <n v="302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m/>
    <n v="0"/>
    <x v="0"/>
    <m/>
    <x v="0"/>
    <x v="0"/>
    <x v="0"/>
    <s v="35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n v="283697.90000000002"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n v="10985"/>
    <n v="10985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n v="255"/>
    <n v="255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n v="250000"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n v="232391"/>
    <n v="232391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n v="1000000"/>
    <n v="1000000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n v="86844"/>
    <n v="86844"/>
    <m/>
    <x v="0"/>
    <m/>
    <x v="0"/>
    <x v="0"/>
    <x v="0"/>
    <s v="3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m/>
    <m/>
    <n v="303013.93"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n v="25000000"/>
    <n v="25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n v="5000000"/>
    <n v="5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n v="80000000"/>
    <n v="8000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n v="6500000"/>
    <n v="6500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m/>
    <m/>
    <n v="612024"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n v="2000000"/>
    <n v="2000000"/>
    <m/>
    <x v="0"/>
    <m/>
    <x v="1"/>
    <x v="1"/>
    <x v="0"/>
    <s v="51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n v="8886"/>
    <n v="8886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n v="7986000"/>
    <n v="7986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n v="120000"/>
    <n v="12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n v="1602675"/>
    <n v="1602675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52833.2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5411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54000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m/>
    <n v="890781.08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m/>
    <n v="2674330.02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n v="75000"/>
    <m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n v="180524.44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n v="2507916.7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m/>
    <m/>
    <n v="37380.76"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Receitas - Fundo Estadual de Defesa Civil"/>
    <m/>
    <n v="735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28225.35"/>
    <x v="0"/>
    <m/>
    <x v="0"/>
    <x v="0"/>
    <x v="0"/>
    <s v="33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m/>
    <n v="238.81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m/>
    <n v="319849.51"/>
    <x v="0"/>
    <m/>
    <x v="1"/>
    <x v="1"/>
    <x v="2"/>
    <s v="93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n v="999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n v="49645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n v="8960000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5328.85"/>
    <m/>
    <x v="0"/>
    <m/>
    <x v="0"/>
    <x v="0"/>
    <x v="0"/>
    <s v="3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n v="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n v="124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2280175.02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Sem Contrato de Dívida Pública - Remuneração de rec.vinculados - Outras Fontes - Ex.Corren"/>
    <m/>
    <n v="230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m/>
    <m/>
    <n v="661050"/>
    <x v="0"/>
    <m/>
    <x v="0"/>
    <x v="0"/>
    <x v="2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n v="31.65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m/>
    <n v="3182213.62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35000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n v="306529.12"/>
    <x v="0"/>
    <m/>
    <x v="1"/>
    <x v="1"/>
    <x v="0"/>
    <s v="40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m/>
    <n v="332000.3"/>
    <x v="0"/>
    <m/>
    <x v="0"/>
    <x v="0"/>
    <x v="0"/>
    <s v="35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765.6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-8900"/>
    <m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n v="957.35"/>
    <m/>
    <x v="0"/>
    <m/>
    <x v="1"/>
    <x v="1"/>
    <x v="0"/>
    <s v="9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m/>
    <m/>
    <n v="1469223.98"/>
    <x v="0"/>
    <m/>
    <x v="0"/>
    <x v="2"/>
    <x v="2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0"/>
    <x v="1"/>
    <x v="1"/>
    <x v="0"/>
    <s v="40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126.24"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602021.0499999998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n v="-11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-35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m/>
    <n v="0.08"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m/>
    <m/>
    <n v="136852.26999999999"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2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m/>
    <n v="919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n v="316357.58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n v="55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-75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m/>
    <x v="0"/>
    <n v="0"/>
    <x v="0"/>
    <x v="2"/>
    <x v="0"/>
    <s v="11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n v="1671523.4"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m/>
    <x v="0"/>
    <n v="501.6"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82111.62"/>
    <m/>
    <x v="0"/>
    <m/>
    <x v="0"/>
    <x v="2"/>
    <x v="0"/>
    <s v="13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m/>
    <m/>
    <n v="12334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m/>
    <x v="0"/>
    <n v="567875.4200000000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1757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97785.9"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m/>
    <n v="659.35"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m/>
    <n v="2709988.49"/>
    <x v="0"/>
    <m/>
    <x v="0"/>
    <x v="0"/>
    <x v="0"/>
    <s v="37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n v="-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701772.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-10000"/>
    <m/>
    <x v="0"/>
    <m/>
    <x v="0"/>
    <x v="0"/>
    <x v="0"/>
    <s v="4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58095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n v="5959867.9000000004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946982.91"/>
    <m/>
    <x v="0"/>
    <m/>
    <x v="0"/>
    <x v="0"/>
    <x v="0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n v="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m/>
    <x v="0"/>
    <n v="0.03"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m/>
    <m/>
    <n v="92808.38"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m/>
    <n v="20000"/>
    <x v="0"/>
    <m/>
    <x v="0"/>
    <x v="0"/>
    <x v="0"/>
    <s v="15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24124.8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87668.88"/>
    <m/>
    <x v="0"/>
    <m/>
    <x v="1"/>
    <x v="1"/>
    <x v="0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n v="1251.52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n v="69752.12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n v="-47230.879999999997"/>
    <m/>
    <x v="0"/>
    <m/>
    <x v="0"/>
    <x v="0"/>
    <x v="2"/>
    <s v="1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n v="1270"/>
    <x v="0"/>
    <m/>
    <x v="1"/>
    <x v="1"/>
    <x v="0"/>
    <s v="40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m/>
    <n v="5955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n v="14000"/>
    <n v="14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851930"/>
    <n v="85193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n v="2000"/>
    <n v="2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m/>
    <m/>
    <n v="200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n v="103480"/>
    <n v="10348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n v="180000"/>
    <n v="18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n v="3048521"/>
    <n v="3048521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m/>
    <m/>
    <n v="2500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n v="26288"/>
    <n v="26288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n v="49382"/>
    <n v="49382"/>
    <m/>
    <x v="0"/>
    <m/>
    <x v="0"/>
    <x v="0"/>
    <x v="0"/>
    <s v="4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n v="283100"/>
    <n v="283100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n v="240717"/>
    <n v="240717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n v="3095069.26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n v="40105"/>
    <n v="40105"/>
    <m/>
    <x v="0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n v="22733.98"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n v="22724.31"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n v="940962"/>
    <n v="94096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n v="63446"/>
    <n v="6344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n v="508675"/>
    <n v="508675"/>
    <m/>
    <x v="0"/>
    <m/>
    <x v="0"/>
    <x v="0"/>
    <x v="0"/>
    <s v="18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n v="23560"/>
    <n v="2356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m/>
    <m/>
    <n v="175200"/>
    <x v="0"/>
    <m/>
    <x v="1"/>
    <x v="1"/>
    <x v="0"/>
    <s v="2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n v="5000000"/>
    <n v="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n v="78882600"/>
    <n v="788826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n v="17937"/>
    <n v="17937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n v="1525046"/>
    <n v="1525046"/>
    <m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n v="3000000"/>
    <n v="3000000"/>
    <m/>
    <x v="0"/>
    <m/>
    <x v="1"/>
    <x v="1"/>
    <x v="0"/>
    <s v="39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m/>
    <m/>
    <n v="3000000"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m/>
    <m/>
    <n v="50000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n v="7051"/>
    <n v="7051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n v="400000"/>
    <m/>
    <x v="0"/>
    <m/>
    <x v="0"/>
    <x v="2"/>
    <x v="0"/>
    <s v="05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m/>
    <n v="788400"/>
    <x v="0"/>
    <m/>
    <x v="0"/>
    <x v="0"/>
    <x v="0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Renast - Saúde do Trabalhador"/>
    <m/>
    <n v="410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n v="552522.8199999999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m/>
    <n v="1153574.6599999999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m/>
    <n v="1566678.3"/>
    <x v="0"/>
    <m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n v="24334758.949999999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m/>
    <n v="138535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n v="1400000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n v="800.58"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m/>
    <x v="0"/>
    <n v="75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m/>
    <n v="104160"/>
    <x v="0"/>
    <m/>
    <x v="1"/>
    <x v="1"/>
    <x v="0"/>
    <s v="30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3802445.21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275805.2"/>
    <m/>
    <x v="0"/>
    <m/>
    <x v="0"/>
    <x v="2"/>
    <x v="0"/>
    <s v="13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n v="272171.09999999998"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m/>
    <n v="19820.37"/>
    <x v="0"/>
    <m/>
    <x v="0"/>
    <x v="2"/>
    <x v="0"/>
    <s v="9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m/>
    <m/>
    <n v="80988.259999999995"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n v="23700.07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n v="-2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267500"/>
    <m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n v="0"/>
    <x v="0"/>
    <m/>
    <x v="1"/>
    <x v="5"/>
    <x v="0"/>
    <s v="61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n v="198.68"/>
    <x v="0"/>
    <m/>
    <x v="0"/>
    <x v="2"/>
    <x v="0"/>
    <s v="92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n v="2193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m/>
    <n v="995225.05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m/>
    <m/>
    <n v="619104.11"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n v="-6488388.480000000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1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4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4210.34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118000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m/>
    <n v="50000"/>
    <x v="0"/>
    <m/>
    <x v="0"/>
    <x v="0"/>
    <x v="2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m/>
    <n v="1047065.26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1098.75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n v="941460.8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17414.400000000001"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m/>
    <x v="0"/>
    <n v="77713.11"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n v="-11293.3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m/>
    <n v="128706.2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n v="157235.69"/>
    <m/>
    <x v="0"/>
    <m/>
    <x v="0"/>
    <x v="0"/>
    <x v="0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m/>
    <n v="109689.77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n v="660000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300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m/>
    <x v="0"/>
    <n v="0"/>
    <x v="0"/>
    <x v="0"/>
    <x v="0"/>
    <s v="93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n v="10000"/>
    <m/>
    <x v="0"/>
    <m/>
    <x v="1"/>
    <x v="1"/>
    <x v="0"/>
    <s v="30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211473.55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m/>
    <n v="0"/>
    <x v="0"/>
    <m/>
    <x v="1"/>
    <x v="4"/>
    <x v="0"/>
    <s v="7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m/>
    <m/>
    <n v="147068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m/>
    <m/>
    <n v="1927.15"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n v="482467.49"/>
    <x v="0"/>
    <m/>
    <x v="0"/>
    <x v="0"/>
    <x v="1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-563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n v="-7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n v="255616.47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m/>
    <n v="3337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m/>
    <n v="29520"/>
    <x v="0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n v="440647.12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0635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n v="-3693033.12"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n v="177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-2916.35"/>
    <m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245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n v="-78413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n v="-51256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Atos do Departamento de Infraestrutura - Deinfra"/>
    <m/>
    <n v="900"/>
    <m/>
    <m/>
    <n v="0"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m/>
    <m/>
    <n v="148401.4"/>
    <x v="0"/>
    <m/>
    <x v="0"/>
    <x v="0"/>
    <x v="0"/>
    <s v="47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n v="-18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m/>
    <n v="621644.72"/>
    <x v="0"/>
    <m/>
    <x v="1"/>
    <x v="1"/>
    <x v="0"/>
    <s v="51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n v="778.8"/>
    <m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m/>
    <x v="0"/>
    <n v="0"/>
    <x v="0"/>
    <x v="0"/>
    <x v="0"/>
    <s v="4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n v="32632.71"/>
    <x v="0"/>
    <m/>
    <x v="0"/>
    <x v="0"/>
    <x v="0"/>
    <s v="5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m/>
    <n v="5000"/>
    <x v="0"/>
    <m/>
    <x v="0"/>
    <x v="0"/>
    <x v="0"/>
    <s v="92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n v="-7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n v="5000000"/>
    <m/>
    <x v="0"/>
    <m/>
    <x v="0"/>
    <x v="3"/>
    <x v="0"/>
    <s v="21"/>
    <x v="3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n v="21606.83"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n v="1269153.44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n v="340000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n v="260000"/>
    <m/>
    <x v="0"/>
    <m/>
    <x v="0"/>
    <x v="3"/>
    <x v="0"/>
    <s v="22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12645.59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n v="70857.36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n v="30000"/>
    <n v="30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n v="163360"/>
    <n v="163360"/>
    <m/>
    <x v="0"/>
    <m/>
    <x v="0"/>
    <x v="0"/>
    <x v="0"/>
    <s v="3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n v="200000"/>
    <n v="200000"/>
    <m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n v="395367"/>
    <n v="395367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n v="100000"/>
    <n v="100000"/>
    <m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n v="2000"/>
    <n v="2000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2348039.4700000002"/>
    <x v="0"/>
    <m/>
    <x v="0"/>
    <x v="0"/>
    <x v="0"/>
    <s v="9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n v="2505859"/>
    <n v="2505859"/>
    <m/>
    <x v="0"/>
    <m/>
    <x v="0"/>
    <x v="0"/>
    <x v="5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n v="14884"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n v="119532"/>
    <n v="119532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n v="51064"/>
    <n v="51064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n v="25532"/>
    <n v="25532"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n v="30135"/>
    <n v="30135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n v="14058"/>
    <n v="14058"/>
    <m/>
    <x v="0"/>
    <m/>
    <x v="0"/>
    <x v="2"/>
    <x v="0"/>
    <s v="07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n v="76071"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n v="57740"/>
    <n v="5774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n v="485594"/>
    <n v="485594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n v="25144"/>
    <n v="25144"/>
    <m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n v="251444"/>
    <n v="251444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280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n v="50000"/>
    <n v="5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n v="20000"/>
    <n v="20000"/>
    <m/>
    <x v="0"/>
    <m/>
    <x v="0"/>
    <x v="0"/>
    <x v="0"/>
    <s v="35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n v="3000000"/>
    <n v="30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n v="2029930"/>
    <n v="2029930"/>
    <m/>
    <x v="0"/>
    <m/>
    <x v="0"/>
    <x v="2"/>
    <x v="0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n v="11149"/>
    <n v="11149"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n v="1399999"/>
    <n v="139999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n v="29478"/>
    <n v="29478"/>
    <m/>
    <x v="0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n v="43422"/>
    <n v="4342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n v="191626"/>
    <n v="191626"/>
    <m/>
    <x v="0"/>
    <m/>
    <x v="0"/>
    <x v="0"/>
    <x v="2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m/>
    <m/>
    <n v="200000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n v="200000"/>
    <n v="200000"/>
    <m/>
    <x v="0"/>
    <m/>
    <x v="0"/>
    <x v="0"/>
    <x v="0"/>
    <s v="34"/>
    <x v="0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n v="38686776.880000003"/>
    <x v="0"/>
    <m/>
    <x v="0"/>
    <x v="2"/>
    <x v="0"/>
    <s v="03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n v="218114546.6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30688879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n v="3081300"/>
    <n v="3081300"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-1724543"/>
    <m/>
    <x v="0"/>
    <m/>
    <x v="1"/>
    <x v="1"/>
    <x v="2"/>
    <s v="5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25000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m/>
    <x v="0"/>
    <m/>
    <x v="1"/>
    <x v="1"/>
    <x v="0"/>
    <s v="39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n v="125.2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58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n v="36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m/>
    <m/>
    <n v="197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n v="6186.7"/>
    <m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n v="1065129.8999999999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m/>
    <n v="24084884.609999999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n v="7864.75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0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m/>
    <n v="2817852.32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m/>
    <n v="373662.57"/>
    <x v="0"/>
    <m/>
    <x v="0"/>
    <x v="0"/>
    <x v="7"/>
    <s v="45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-241.08"/>
    <m/>
    <x v="0"/>
    <m/>
    <x v="1"/>
    <x v="1"/>
    <x v="0"/>
    <s v="30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m/>
    <x v="0"/>
    <n v="0"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2038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m/>
    <n v="0"/>
    <x v="0"/>
    <m/>
    <x v="0"/>
    <x v="0"/>
    <x v="0"/>
    <s v="18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m/>
    <x v="0"/>
    <n v="142587.85999999999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m/>
    <x v="0"/>
    <n v="0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-400000"/>
    <m/>
    <x v="0"/>
    <m/>
    <x v="0"/>
    <x v="0"/>
    <x v="0"/>
    <s v="3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25719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120028.71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n v="-71998"/>
    <m/>
    <x v="0"/>
    <m/>
    <x v="1"/>
    <x v="1"/>
    <x v="0"/>
    <s v="20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n v="112969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n v="25999.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m/>
    <m/>
    <n v="264967.26"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-800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m/>
    <m/>
    <n v="2824570.32"/>
    <x v="0"/>
    <m/>
    <x v="1"/>
    <x v="1"/>
    <x v="0"/>
    <s v="30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n v="39360.47"/>
    <x v="0"/>
    <m/>
    <x v="0"/>
    <x v="2"/>
    <x v="0"/>
    <s v="16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n v="11504.7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Receitas - Fundo para Melhoria da Polícia Militar"/>
    <m/>
    <n v="990"/>
    <m/>
    <m/>
    <n v="0"/>
    <x v="0"/>
    <m/>
    <x v="0"/>
    <x v="3"/>
    <x v="0"/>
    <s v="22"/>
    <x v="3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m/>
    <m/>
    <n v="16600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m/>
    <n v="81576.5700000000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n v="1896897.33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m/>
    <x v="0"/>
    <n v="3912.94"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n v="467416"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13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-250000"/>
    <m/>
    <x v="0"/>
    <m/>
    <x v="1"/>
    <x v="1"/>
    <x v="0"/>
    <s v="9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25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n v="465.06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n v="-30876.79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m/>
    <m/>
    <n v="172032.5"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m/>
    <n v="41996.83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n v="-17439.689999999999"/>
    <m/>
    <x v="0"/>
    <m/>
    <x v="0"/>
    <x v="0"/>
    <x v="0"/>
    <s v="9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n v="567835.71"/>
    <x v="0"/>
    <m/>
    <x v="0"/>
    <x v="2"/>
    <x v="0"/>
    <s v="12"/>
    <x v="2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Exercício Anterior -  Fundo de Alimentação e Nutrição "/>
    <m/>
    <n v="42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n v="-12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972.3"/>
    <m/>
    <x v="0"/>
    <m/>
    <x v="0"/>
    <x v="0"/>
    <x v="0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n v="-9530.56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m/>
    <n v="21598.6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m/>
    <n v="1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n v="-322036.02"/>
    <m/>
    <x v="0"/>
    <m/>
    <x v="0"/>
    <x v="0"/>
    <x v="0"/>
    <s v="92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n v="7849.2"/>
    <m/>
    <x v="0"/>
    <m/>
    <x v="0"/>
    <x v="2"/>
    <x v="0"/>
    <s v="13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5000000"/>
    <m/>
    <x v="0"/>
    <m/>
    <x v="0"/>
    <x v="3"/>
    <x v="0"/>
    <s v="21"/>
    <x v="3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n v="2000000"/>
    <m/>
    <x v="0"/>
    <m/>
    <x v="0"/>
    <x v="0"/>
    <x v="8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n v="1500000"/>
    <n v="15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n v="2800000"/>
    <n v="28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n v="18000"/>
    <n v="18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m/>
    <m/>
    <n v="3000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n v="233705840"/>
    <n v="23370584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m/>
    <m/>
    <n v="102914.08"/>
    <x v="0"/>
    <m/>
    <x v="0"/>
    <x v="0"/>
    <x v="2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n v="1028272"/>
    <n v="1028272"/>
    <m/>
    <x v="0"/>
    <m/>
    <x v="1"/>
    <x v="1"/>
    <x v="0"/>
    <s v="52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n v="1000"/>
    <n v="1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m/>
    <n v="0"/>
    <x v="0"/>
    <m/>
    <x v="0"/>
    <x v="0"/>
    <x v="0"/>
    <s v="35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n v="14721717"/>
    <n v="14721717"/>
    <m/>
    <x v="0"/>
    <m/>
    <x v="0"/>
    <x v="2"/>
    <x v="0"/>
    <s v="11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n v="572748"/>
    <n v="57274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n v="2356672"/>
    <n v="2356672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n v="84697"/>
    <n v="84697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n v="23197000"/>
    <n v="23197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n v="160000"/>
    <n v="16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452011.48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n v="394352"/>
    <n v="394352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n v="2000000"/>
    <n v="2000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m/>
    <m/>
    <n v="1585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n v="147578.09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m/>
    <m/>
    <n v="343333.36"/>
    <x v="0"/>
    <m/>
    <x v="0"/>
    <x v="0"/>
    <x v="0"/>
    <s v="3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n v="1776632"/>
    <n v="1776632"/>
    <m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n v="340000"/>
    <n v="34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n v="116750"/>
    <n v="11675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m/>
    <m/>
    <n v="1271735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m/>
    <m/>
    <n v="900000"/>
    <x v="0"/>
    <m/>
    <x v="1"/>
    <x v="1"/>
    <x v="11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n v="9500000"/>
    <n v="95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n v="15000000"/>
    <n v="15000000"/>
    <m/>
    <x v="0"/>
    <m/>
    <x v="1"/>
    <x v="1"/>
    <x v="0"/>
    <s v="93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n v="584661"/>
    <n v="584661"/>
    <m/>
    <x v="0"/>
    <m/>
    <x v="0"/>
    <x v="2"/>
    <x v="2"/>
    <s v="13"/>
    <x v="2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n v="500000"/>
    <n v="500000"/>
    <m/>
    <x v="0"/>
    <m/>
    <x v="1"/>
    <x v="1"/>
    <x v="0"/>
    <s v="9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n v="5914"/>
    <n v="5914"/>
    <m/>
    <x v="0"/>
    <m/>
    <x v="0"/>
    <x v="2"/>
    <x v="0"/>
    <s v="0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n v="197257327"/>
    <n v="197257327"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n v="17839623"/>
    <x v="0"/>
    <m/>
    <x v="0"/>
    <x v="3"/>
    <x v="0"/>
    <s v="21"/>
    <x v="3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n v="220000000"/>
    <n v="220000000"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59000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62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n v="4200"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n v="-3868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65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n v="-800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Receitas -  Fundo de Melhoria da Policia Civil"/>
    <m/>
    <n v="707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n v="-73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-475413.46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160690.23000000001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n v="50863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1753181.1"/>
    <m/>
    <x v="0"/>
    <m/>
    <x v="1"/>
    <x v="1"/>
    <x v="0"/>
    <s v="34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31962.95000000001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n v="8644955.029999999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m/>
    <m/>
    <n v="287.60000000000002"/>
    <x v="0"/>
    <m/>
    <x v="0"/>
    <x v="0"/>
    <x v="0"/>
    <s v="49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m/>
    <n v="57233"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n v="262736.92"/>
    <x v="0"/>
    <m/>
    <x v="0"/>
    <x v="0"/>
    <x v="0"/>
    <s v="39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10000"/>
    <m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n v="-20015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3264.37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n v="2470.56"/>
    <x v="0"/>
    <m/>
    <x v="0"/>
    <x v="2"/>
    <x v="0"/>
    <s v="92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n v="2075.9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163923400"/>
    <m/>
    <x v="0"/>
    <m/>
    <x v="0"/>
    <x v="2"/>
    <x v="0"/>
    <s v="0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-3530.7"/>
    <m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m/>
    <m/>
    <n v="12000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-1603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n v="10130.74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n v="455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n v="-2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m/>
    <x v="0"/>
    <n v="14000"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n v="-10725.75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183943.36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n v="341905.2"/>
    <m/>
    <x v="0"/>
    <m/>
    <x v="1"/>
    <x v="1"/>
    <x v="1"/>
    <s v="4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n v="9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m/>
    <n v="0"/>
    <x v="0"/>
    <m/>
    <x v="1"/>
    <x v="1"/>
    <x v="0"/>
    <s v="36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n v="0"/>
    <x v="0"/>
    <m/>
    <x v="1"/>
    <x v="1"/>
    <x v="0"/>
    <s v="51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m/>
    <n v="2447283.09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-51712.02"/>
    <m/>
    <x v="0"/>
    <m/>
    <x v="0"/>
    <x v="0"/>
    <x v="1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m/>
    <x v="0"/>
    <n v="0"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m/>
    <m/>
    <n v="460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n v="551418.22"/>
    <m/>
    <x v="0"/>
    <m/>
    <x v="1"/>
    <x v="1"/>
    <x v="0"/>
    <s v="93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500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-4110.43"/>
    <m/>
    <x v="0"/>
    <m/>
    <x v="0"/>
    <x v="0"/>
    <x v="0"/>
    <s v="39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n v="-25628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39500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-54633.1"/>
    <m/>
    <x v="0"/>
    <m/>
    <x v="0"/>
    <x v="0"/>
    <x v="0"/>
    <s v="4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m/>
    <n v="4250.1000000000004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m/>
    <n v="0"/>
    <x v="0"/>
    <m/>
    <x v="0"/>
    <x v="0"/>
    <x v="2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867482.04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n v="100000"/>
    <n v="1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n v="50000"/>
    <n v="50000"/>
    <m/>
    <x v="0"/>
    <m/>
    <x v="0"/>
    <x v="2"/>
    <x v="0"/>
    <s v="07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n v="334300"/>
    <n v="3343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n v="345000"/>
    <x v="0"/>
    <m/>
    <x v="0"/>
    <x v="0"/>
    <x v="2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n v="8170"/>
    <n v="8170"/>
    <m/>
    <x v="0"/>
    <m/>
    <x v="0"/>
    <x v="0"/>
    <x v="2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n v="84868.66"/>
    <x v="0"/>
    <m/>
    <x v="0"/>
    <x v="2"/>
    <x v="0"/>
    <s v="9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n v="133207"/>
    <n v="1332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n v="450000"/>
    <n v="450000"/>
    <m/>
    <x v="0"/>
    <m/>
    <x v="0"/>
    <x v="0"/>
    <x v="3"/>
    <s v="41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n v="67020"/>
    <n v="67020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n v="27163.78"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n v="4700000"/>
    <n v="47000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n v="3000000"/>
    <n v="3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n v="1082333"/>
    <n v="1082333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n v="1300000"/>
    <n v="1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n v="30000"/>
    <n v="3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n v="966596"/>
    <n v="966596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n v="10385"/>
    <n v="10385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m/>
    <m/>
    <n v="250000"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n v="21851"/>
    <n v="21851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m/>
    <m/>
    <n v="26544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m/>
    <m/>
    <n v="47203"/>
    <x v="0"/>
    <m/>
    <x v="1"/>
    <x v="1"/>
    <x v="0"/>
    <s v="52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n v="1770.69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n v="-116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000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m/>
    <n v="7208.9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n v="1519742"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n v="46224"/>
    <x v="0"/>
    <m/>
    <x v="1"/>
    <x v="1"/>
    <x v="0"/>
    <s v="52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n v="89759"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2389.88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n v="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n v="56420.73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10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89429.7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4548.5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n v="838542.62"/>
    <m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n v="15324.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n v="249439.3"/>
    <x v="0"/>
    <m/>
    <x v="0"/>
    <x v="0"/>
    <x v="6"/>
    <s v="41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n v="42619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m/>
    <m/>
    <n v="2127480.1"/>
    <x v="0"/>
    <m/>
    <x v="1"/>
    <x v="1"/>
    <x v="0"/>
    <s v="52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3833.76"/>
    <m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m/>
    <n v="1842.6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m/>
    <n v="6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2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49783.4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21246.71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469868.2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n v="0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n v="12112.2"/>
    <m/>
    <x v="0"/>
    <m/>
    <x v="0"/>
    <x v="0"/>
    <x v="2"/>
    <s v="13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n v="111000000"/>
    <m/>
    <x v="0"/>
    <m/>
    <x v="0"/>
    <x v="2"/>
    <x v="0"/>
    <s v="0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246855.95"/>
    <m/>
    <x v="0"/>
    <m/>
    <x v="0"/>
    <x v="0"/>
    <x v="2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m/>
    <m/>
    <n v="1094627.31"/>
    <x v="0"/>
    <m/>
    <x v="0"/>
    <x v="2"/>
    <x v="0"/>
    <s v="9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n v="-1030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244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n v="6124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-1076.24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n v="3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11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n v="-1000"/>
    <m/>
    <x v="0"/>
    <m/>
    <x v="0"/>
    <x v="0"/>
    <x v="2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n v="-300000"/>
    <m/>
    <x v="0"/>
    <m/>
    <x v="1"/>
    <x v="1"/>
    <x v="0"/>
    <s v="39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7067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m/>
    <n v="4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n v="-5100000"/>
    <m/>
    <x v="0"/>
    <m/>
    <x v="1"/>
    <x v="4"/>
    <x v="0"/>
    <s v="71"/>
    <x v="3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m/>
    <m/>
    <n v="50000"/>
    <x v="0"/>
    <m/>
    <x v="0"/>
    <x v="0"/>
    <x v="2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n v="443720"/>
    <n v="443720"/>
    <m/>
    <x v="0"/>
    <m/>
    <x v="0"/>
    <x v="0"/>
    <x v="3"/>
    <s v="4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n v="3211713"/>
    <n v="3211713"/>
    <m/>
    <x v="0"/>
    <m/>
    <x v="0"/>
    <x v="0"/>
    <x v="0"/>
    <s v="3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n v="16763090"/>
    <n v="1676309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n v="764940"/>
    <n v="76494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n v="2688"/>
    <n v="2688"/>
    <m/>
    <x v="0"/>
    <m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n v="2590896"/>
    <n v="2590896"/>
    <m/>
    <x v="0"/>
    <m/>
    <x v="0"/>
    <x v="2"/>
    <x v="0"/>
    <s v="11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n v="1392916.61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n v="1300000"/>
    <n v="1300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n v="20000"/>
    <n v="2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n v="23000000"/>
    <n v="230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m/>
    <m/>
    <n v="608990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n v="4000000"/>
    <n v="40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n v="8619"/>
    <n v="8619"/>
    <m/>
    <x v="0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n v="420000"/>
    <n v="420000"/>
    <m/>
    <x v="0"/>
    <m/>
    <x v="0"/>
    <x v="2"/>
    <x v="0"/>
    <s v="0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n v="1770113"/>
    <n v="1770113"/>
    <m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n v="207972"/>
    <n v="20797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n v="150000"/>
    <n v="1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n v="48635771"/>
    <n v="48635771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n v="1500000"/>
    <n v="1500000"/>
    <m/>
    <x v="0"/>
    <m/>
    <x v="0"/>
    <x v="0"/>
    <x v="4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n v="401650"/>
    <n v="401650"/>
    <m/>
    <x v="0"/>
    <m/>
    <x v="0"/>
    <x v="3"/>
    <x v="0"/>
    <s v="21"/>
    <x v="3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m/>
    <m/>
    <n v="9564.3799999999992"/>
    <x v="0"/>
    <m/>
    <x v="0"/>
    <x v="0"/>
    <x v="0"/>
    <s v="30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21576.62"/>
    <m/>
    <x v="0"/>
    <m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35155.599999999999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m/>
    <m/>
    <n v="142942.62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m/>
    <n v="15106.36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145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n v="101779.07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-5419517.6299999999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1351700"/>
    <m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14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m/>
    <n v="1087683.05"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m/>
    <n v="0"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6391.87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1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n v="90971.32"/>
    <m/>
    <x v="0"/>
    <m/>
    <x v="0"/>
    <x v="0"/>
    <x v="0"/>
    <s v="4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m/>
    <x v="0"/>
    <n v="0"/>
    <x v="1"/>
    <x v="1"/>
    <x v="3"/>
    <s v="4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m/>
    <n v="2200"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6000"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m/>
    <x v="0"/>
    <n v="836701.3"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n v="137924.26999999999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m/>
    <x v="0"/>
    <n v="0"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m/>
    <m/>
    <n v="3493012.17"/>
    <x v="0"/>
    <m/>
    <x v="0"/>
    <x v="3"/>
    <x v="0"/>
    <s v="2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n v="-120530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975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n v="-132564.04"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n v="-610660.15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n v="-135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50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500000"/>
    <m/>
    <x v="0"/>
    <m/>
    <x v="0"/>
    <x v="0"/>
    <x v="0"/>
    <s v="3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m/>
    <n v="764174.94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-685564.16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m/>
    <m/>
    <n v="50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m/>
    <m/>
    <n v="45000"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n v="35000"/>
    <n v="35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n v="293247"/>
    <n v="293247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n v="166638"/>
    <n v="166638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n v="166638"/>
    <n v="16663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m/>
    <m/>
    <n v="34750.29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n v="114551"/>
    <n v="114551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n v="113640"/>
    <n v="11364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n v="2208854"/>
    <n v="2208854"/>
    <m/>
    <x v="0"/>
    <m/>
    <x v="0"/>
    <x v="2"/>
    <x v="0"/>
    <s v="05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m/>
    <m/>
    <n v="1100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n v="1727518"/>
    <n v="1727518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n v="500000"/>
    <n v="500000"/>
    <m/>
    <x v="0"/>
    <m/>
    <x v="0"/>
    <x v="0"/>
    <x v="0"/>
    <s v="36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n v="900000"/>
    <n v="900000"/>
    <m/>
    <x v="0"/>
    <m/>
    <x v="1"/>
    <x v="1"/>
    <x v="11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n v="1500000"/>
    <n v="1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m/>
    <m/>
    <n v="34770"/>
    <x v="0"/>
    <m/>
    <x v="0"/>
    <x v="0"/>
    <x v="0"/>
    <s v="30"/>
    <x v="0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m/>
    <m/>
    <n v="10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n v="1134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700"/>
    <m/>
    <x v="0"/>
    <m/>
    <x v="0"/>
    <x v="0"/>
    <x v="0"/>
    <s v="9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2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n v="87000"/>
    <m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m/>
    <n v="26700886.059999999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n v="1745000"/>
    <m/>
    <x v="0"/>
    <m/>
    <x v="1"/>
    <x v="1"/>
    <x v="0"/>
    <s v="61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m/>
    <m/>
    <n v="9700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247454.83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m/>
    <n v="48972.11"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35032.839999999997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73375.210000000006"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m/>
    <n v="11355044.970000001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n v="30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58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-1221599.98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Receitas - Fundo para Melhoria da Polícia Militar"/>
    <m/>
    <n v="707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38873.07"/>
    <m/>
    <x v="0"/>
    <m/>
    <x v="0"/>
    <x v="0"/>
    <x v="0"/>
    <s v="93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2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20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61373.53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-849.1"/>
    <m/>
    <x v="0"/>
    <m/>
    <x v="0"/>
    <x v="0"/>
    <x v="2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428.27"/>
    <m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225000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200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n v="-815321"/>
    <m/>
    <x v="0"/>
    <m/>
    <x v="0"/>
    <x v="0"/>
    <x v="0"/>
    <s v="34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n v="-81260"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n v="-42302"/>
    <m/>
    <x v="0"/>
    <m/>
    <x v="0"/>
    <x v="2"/>
    <x v="0"/>
    <s v="16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Receitas - Fundo para Melhoria da Polícia Militar"/>
    <m/>
    <n v="707"/>
    <m/>
    <m/>
    <n v="0"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939278.09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270.29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m/>
    <n v="2000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-595838.98"/>
    <m/>
    <x v="0"/>
    <m/>
    <x v="0"/>
    <x v="0"/>
    <x v="3"/>
    <s v="43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n v="-217500.05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m/>
    <n v="283730.39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-38000"/>
    <m/>
    <x v="0"/>
    <m/>
    <x v="0"/>
    <x v="0"/>
    <x v="0"/>
    <s v="34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n v="11500000"/>
    <n v="11500000"/>
    <m/>
    <x v="0"/>
    <m/>
    <x v="1"/>
    <x v="5"/>
    <x v="0"/>
    <s v="61"/>
    <x v="4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n v="350000"/>
    <n v="350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n v="172083"/>
    <n v="172083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n v="150000"/>
    <n v="1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m/>
    <m/>
    <n v="10000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n v="15000"/>
    <n v="15000"/>
    <m/>
    <x v="0"/>
    <m/>
    <x v="0"/>
    <x v="0"/>
    <x v="0"/>
    <s v="47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m/>
    <m/>
    <n v="6000"/>
    <x v="0"/>
    <m/>
    <x v="1"/>
    <x v="1"/>
    <x v="0"/>
    <s v="51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n v="78786"/>
    <n v="78786"/>
    <m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n v="750000"/>
    <n v="750000"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n v="31551"/>
    <n v="31551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m/>
    <m/>
    <n v="988000"/>
    <x v="0"/>
    <m/>
    <x v="1"/>
    <x v="1"/>
    <x v="0"/>
    <s v="20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n v="21838"/>
    <n v="2183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n v="340000"/>
    <n v="34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n v="150000"/>
    <n v="150000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273113"/>
    <x v="0"/>
    <m/>
    <x v="0"/>
    <x v="0"/>
    <x v="0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n v="2814"/>
    <n v="2814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n v="1660328"/>
    <n v="1660328"/>
    <m/>
    <x v="0"/>
    <m/>
    <x v="0"/>
    <x v="0"/>
    <x v="0"/>
    <s v="3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n v="100000"/>
    <n v="10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n v="2000000"/>
    <n v="2000000"/>
    <m/>
    <x v="0"/>
    <m/>
    <x v="1"/>
    <x v="1"/>
    <x v="0"/>
    <s v="39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800000"/>
    <x v="0"/>
    <m/>
    <x v="1"/>
    <x v="1"/>
    <x v="0"/>
    <s v="34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n v="430000"/>
    <n v="43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m/>
    <m/>
    <n v="458333.36"/>
    <x v="0"/>
    <m/>
    <x v="0"/>
    <x v="0"/>
    <x v="0"/>
    <s v="3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38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38698"/>
    <m/>
    <x v="0"/>
    <m/>
    <x v="0"/>
    <x v="0"/>
    <x v="2"/>
    <s v="92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n v="-100000"/>
    <m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n v="150000"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n v="12733.92"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n v="5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30201.2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224.34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91085.43"/>
    <m/>
    <x v="0"/>
    <m/>
    <x v="0"/>
    <x v="0"/>
    <x v="4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m/>
    <n v="1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m/>
    <n v="0"/>
    <x v="0"/>
    <m/>
    <x v="1"/>
    <x v="1"/>
    <x v="0"/>
    <s v="4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-102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n v="-2019.84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-677.98"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m/>
    <n v="533654.1999999999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2252697.58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n v="1500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n v="-334.6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m/>
    <m/>
    <n v="225763.29"/>
    <x v="0"/>
    <m/>
    <x v="0"/>
    <x v="3"/>
    <x v="0"/>
    <s v="22"/>
    <x v="3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m/>
    <n v="284355.28000000003"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n v="235.27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0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m/>
    <n v="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m/>
    <m/>
    <n v="34807835.659999996"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4526654.4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n v="-54000"/>
    <m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n v="78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n v="86556.34"/>
    <x v="0"/>
    <m/>
    <x v="0"/>
    <x v="0"/>
    <x v="0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m/>
    <n v="6660.93"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n v="-536636.0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m/>
    <m/>
    <n v="3953245.15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-1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998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-2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m/>
    <n v="17600"/>
    <x v="0"/>
    <m/>
    <x v="0"/>
    <x v="0"/>
    <x v="0"/>
    <s v="3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m/>
    <m/>
    <n v="47456"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n v="500000"/>
    <n v="50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m/>
    <m/>
    <n v="45382"/>
    <x v="0"/>
    <m/>
    <x v="0"/>
    <x v="0"/>
    <x v="0"/>
    <s v="92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m/>
    <m/>
    <n v="1769000"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n v="11739"/>
    <n v="11739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n v="293772"/>
    <n v="293772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n v="200000"/>
    <n v="20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n v="177834"/>
    <n v="17783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n v="120358"/>
    <n v="120358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m/>
    <m/>
    <n v="100000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n v="349"/>
    <n v="349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n v="817088"/>
    <n v="817088"/>
    <m/>
    <x v="0"/>
    <m/>
    <x v="0"/>
    <x v="2"/>
    <x v="0"/>
    <s v="94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n v="652359"/>
    <n v="652359"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n v="1500000"/>
    <n v="1500000"/>
    <m/>
    <x v="0"/>
    <m/>
    <x v="1"/>
    <x v="1"/>
    <x v="0"/>
    <s v="52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m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n v="-1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n v="7208.9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230723.08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80382.570000000007"/>
    <m/>
    <x v="0"/>
    <m/>
    <x v="0"/>
    <x v="3"/>
    <x v="0"/>
    <s v="22"/>
    <x v="3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n v="226.5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n v="866196"/>
    <m/>
    <x v="0"/>
    <m/>
    <x v="1"/>
    <x v="1"/>
    <x v="0"/>
    <s v="20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m/>
    <n v="483687.65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5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n v="-3095.03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10000"/>
    <m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-2000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-42619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m/>
    <n v="0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2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m/>
    <x v="0"/>
    <n v="0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-67543.7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m/>
    <n v="0"/>
    <x v="0"/>
    <m/>
    <x v="0"/>
    <x v="3"/>
    <x v="0"/>
    <s v="21"/>
    <x v="3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n v="15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-1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45443.03"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759355.35"/>
    <m/>
    <x v="0"/>
    <m/>
    <x v="0"/>
    <x v="2"/>
    <x v="0"/>
    <s v="11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-178414.71"/>
    <m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n v="1082961.22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472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n v="-50000"/>
    <m/>
    <x v="0"/>
    <m/>
    <x v="0"/>
    <x v="0"/>
    <x v="0"/>
    <s v="92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4269.96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n v="-15200"/>
    <m/>
    <x v="0"/>
    <m/>
    <x v="0"/>
    <x v="0"/>
    <x v="2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m/>
    <n v="1000"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489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m/>
    <n v="1000000"/>
    <x v="0"/>
    <m/>
    <x v="1"/>
    <x v="1"/>
    <x v="0"/>
    <s v="51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m/>
    <n v="1445490.16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m/>
    <n v="254827"/>
    <x v="0"/>
    <m/>
    <x v="1"/>
    <x v="1"/>
    <x v="0"/>
    <s v="93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109168063.48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-7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635300.56999999995"/>
    <m/>
    <x v="0"/>
    <m/>
    <x v="0"/>
    <x v="0"/>
    <x v="0"/>
    <s v="20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n v="3096300"/>
    <n v="3096300"/>
    <m/>
    <x v="0"/>
    <m/>
    <x v="0"/>
    <x v="0"/>
    <x v="2"/>
    <s v="1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n v="2400"/>
    <n v="24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n v="80775"/>
    <n v="80775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n v="28500"/>
    <n v="28500"/>
    <m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n v="50000"/>
    <n v="50000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n v="119641"/>
    <n v="119641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n v="140000"/>
    <n v="14000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n v="43800"/>
    <n v="43800"/>
    <m/>
    <x v="0"/>
    <m/>
    <x v="1"/>
    <x v="1"/>
    <x v="3"/>
    <s v="4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n v="480000"/>
    <n v="480000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n v="2936031"/>
    <n v="2936031"/>
    <m/>
    <x v="0"/>
    <m/>
    <x v="0"/>
    <x v="2"/>
    <x v="0"/>
    <s v="92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n v="400000"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n v="324841"/>
    <n v="324841"/>
    <m/>
    <x v="0"/>
    <m/>
    <x v="0"/>
    <x v="0"/>
    <x v="2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m/>
    <m/>
    <n v="300000"/>
    <x v="0"/>
    <m/>
    <x v="0"/>
    <x v="0"/>
    <x v="0"/>
    <s v="9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480000"/>
    <m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n v="276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m/>
    <n v="67306.62"/>
    <x v="0"/>
    <m/>
    <x v="1"/>
    <x v="1"/>
    <x v="0"/>
    <s v="30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m/>
    <n v="775188.34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m/>
    <n v="2527659.15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704.79"/>
    <m/>
    <x v="0"/>
    <m/>
    <x v="0"/>
    <x v="0"/>
    <x v="0"/>
    <s v="47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m/>
    <x v="0"/>
    <n v="0"/>
    <x v="0"/>
    <x v="0"/>
    <x v="0"/>
    <s v="3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-7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n v="183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m/>
    <x v="0"/>
    <n v="0"/>
    <x v="0"/>
    <x v="2"/>
    <x v="0"/>
    <s v="05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n v="741113.9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m/>
    <n v="20000"/>
    <x v="0"/>
    <m/>
    <x v="0"/>
    <x v="0"/>
    <x v="0"/>
    <s v="47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n v="650000"/>
    <m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240000"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7133.53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207498.65"/>
    <m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n v="998.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n v="7701.43"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n v="-9145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m/>
    <n v="322799.99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53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171293.8"/>
    <m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45419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n v="0"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889983.3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-898646.34"/>
    <m/>
    <x v="0"/>
    <m/>
    <x v="0"/>
    <x v="0"/>
    <x v="0"/>
    <s v="47"/>
    <x v="0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95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98175"/>
    <m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m/>
    <n v="0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n v="1666.93"/>
    <m/>
    <x v="0"/>
    <m/>
    <x v="0"/>
    <x v="0"/>
    <x v="0"/>
    <s v="93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323539.39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n v="1775289.43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n v="46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m/>
    <x v="0"/>
    <m/>
    <x v="1"/>
    <x v="1"/>
    <x v="0"/>
    <s v="30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m/>
    <n v="355980.19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n v="-10000"/>
    <m/>
    <x v="0"/>
    <m/>
    <x v="0"/>
    <x v="0"/>
    <x v="0"/>
    <s v="3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9750000"/>
    <m/>
    <x v="0"/>
    <m/>
    <x v="0"/>
    <x v="2"/>
    <x v="0"/>
    <s v="12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-13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m/>
    <n v="1700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n v="300000"/>
    <m/>
    <x v="0"/>
    <m/>
    <x v="0"/>
    <x v="0"/>
    <x v="0"/>
    <s v="39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n v="84000"/>
    <n v="84000"/>
    <m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n v="44880"/>
    <n v="44880"/>
    <m/>
    <x v="0"/>
    <m/>
    <x v="0"/>
    <x v="0"/>
    <x v="0"/>
    <s v="3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n v="32886"/>
    <n v="3288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m/>
    <m/>
    <n v="30000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n v="54123"/>
    <n v="54123"/>
    <m/>
    <x v="0"/>
    <m/>
    <x v="0"/>
    <x v="0"/>
    <x v="0"/>
    <s v="36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m/>
    <m/>
    <n v="26206"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n v="403171"/>
    <n v="403171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m/>
    <m/>
    <n v="1000000"/>
    <x v="0"/>
    <m/>
    <x v="1"/>
    <x v="1"/>
    <x v="0"/>
    <s v="51"/>
    <x v="1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n v="5000000"/>
    <n v="5000000"/>
    <m/>
    <x v="0"/>
    <m/>
    <x v="0"/>
    <x v="0"/>
    <x v="0"/>
    <s v="0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555000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n v="103763.44"/>
    <m/>
    <x v="0"/>
    <m/>
    <x v="1"/>
    <x v="1"/>
    <x v="0"/>
    <s v="51"/>
    <x v="1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n v="13000000"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n v="107962.95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m/>
    <n v="0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52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n v="0"/>
    <x v="0"/>
    <m/>
    <x v="0"/>
    <x v="0"/>
    <x v="3"/>
    <s v="4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m/>
    <n v="2600"/>
    <x v="0"/>
    <m/>
    <x v="0"/>
    <x v="0"/>
    <x v="0"/>
    <s v="1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1900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1676207.88"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1000"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m/>
    <n v="9947.3799999999992"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28960.3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16905.82"/>
    <m/>
    <x v="0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n v="-46556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m/>
    <n v="1000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n v="125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n v="6559.9"/>
    <m/>
    <x v="0"/>
    <m/>
    <x v="0"/>
    <x v="2"/>
    <x v="0"/>
    <s v="16"/>
    <x v="2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98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m/>
    <n v="0.2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41339.35999999999"/>
    <m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-4621.7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44474.03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70000"/>
    <m/>
    <x v="0"/>
    <m/>
    <x v="0"/>
    <x v="0"/>
    <x v="0"/>
    <s v="1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81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n v="-29950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-410.48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3999860.3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m/>
    <m/>
    <n v="2000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m/>
    <m/>
    <n v="64040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m/>
    <m/>
    <n v="1000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n v="16500"/>
    <n v="165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m/>
    <m/>
    <n v="35365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m/>
    <m/>
    <n v="28000"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n v="85000"/>
    <n v="85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n v="12000000"/>
    <n v="12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n v="3000000"/>
    <n v="3000000"/>
    <m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n v="50000"/>
    <n v="50000"/>
    <m/>
    <x v="0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2295.6999999999998"/>
    <m/>
    <x v="0"/>
    <m/>
    <x v="0"/>
    <x v="0"/>
    <x v="0"/>
    <s v="92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n v="-8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n v="1800000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Sem Contrato de Dívida Pública - Remuneração de rec.vinculados - Outr Fontes - Ex.Anterior"/>
    <m/>
    <n v="230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5600.21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63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m/>
    <n v="37678.879999999997"/>
    <x v="0"/>
    <m/>
    <x v="1"/>
    <x v="1"/>
    <x v="0"/>
    <s v="9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m/>
    <x v="0"/>
    <n v="0"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n v="7040.38"/>
    <m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m/>
    <x v="0"/>
    <m/>
    <x v="0"/>
    <x v="2"/>
    <x v="0"/>
    <s v="07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5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-2807263.5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"/>
    <m/>
    <x v="0"/>
    <m/>
    <x v="0"/>
    <x v="0"/>
    <x v="0"/>
    <s v="4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8.1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n v="10147.6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m/>
    <n v="1250000"/>
    <x v="0"/>
    <m/>
    <x v="0"/>
    <x v="0"/>
    <x v="7"/>
    <s v="4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m/>
    <n v="13691.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n v="85.96"/>
    <m/>
    <x v="0"/>
    <m/>
    <x v="0"/>
    <x v="0"/>
    <x v="0"/>
    <s v="47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-1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m/>
    <n v="0"/>
    <x v="0"/>
    <m/>
    <x v="0"/>
    <x v="0"/>
    <x v="0"/>
    <s v="32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m/>
    <n v="130604.18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n v="103977.34"/>
    <x v="1"/>
    <x v="1"/>
    <x v="0"/>
    <s v="51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n v="-83340.710000000006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214919.15"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m/>
    <n v="3190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m/>
    <n v="24632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89012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n v="-11013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376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24735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n v="1890000"/>
    <m/>
    <x v="0"/>
    <m/>
    <x v="1"/>
    <x v="1"/>
    <x v="1"/>
    <s v="41"/>
    <x v="1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0"/>
    <x v="0"/>
    <m/>
    <x v="1"/>
    <x v="1"/>
    <x v="0"/>
    <s v="40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n v="-50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m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m/>
    <m/>
    <n v="30000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m/>
    <m/>
    <n v="200000"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n v="346741"/>
    <n v="34674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m/>
    <m/>
    <n v="8619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m/>
    <m/>
    <n v="313662"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m/>
    <x v="0"/>
    <m/>
    <x v="0"/>
    <x v="3"/>
    <x v="0"/>
    <s v="22"/>
    <x v="3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3915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5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3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m/>
    <n v="197823.88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n v="-30000"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n v="16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n v="3015.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22386.9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n v="2445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n v="2328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Receitas - Fundo de Melhoria do Corpo de Bombeiros Militar"/>
    <m/>
    <n v="707"/>
    <m/>
    <m/>
    <n v="0"/>
    <x v="0"/>
    <m/>
    <x v="0"/>
    <x v="0"/>
    <x v="0"/>
    <s v="35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1010.37"/>
    <m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9316.2099999999991"/>
    <m/>
    <x v="0"/>
    <m/>
    <x v="0"/>
    <x v="0"/>
    <x v="0"/>
    <s v="30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m/>
    <n v="3001"/>
    <x v="0"/>
    <m/>
    <x v="1"/>
    <x v="1"/>
    <x v="0"/>
    <s v="3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m/>
    <n v="535.57000000000005"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3600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13000"/>
    <m/>
    <x v="0"/>
    <m/>
    <x v="0"/>
    <x v="0"/>
    <x v="0"/>
    <s v="4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m/>
    <n v="0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63287.14"/>
    <m/>
    <x v="0"/>
    <m/>
    <x v="0"/>
    <x v="0"/>
    <x v="0"/>
    <s v="33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300000"/>
    <m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Receitas - Fundo para Melhoria da Segurança Pública"/>
    <m/>
    <n v="70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50000"/>
    <m/>
    <x v="0"/>
    <m/>
    <x v="0"/>
    <x v="0"/>
    <x v="0"/>
    <s v="2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m/>
    <n v="0"/>
    <x v="0"/>
    <m/>
    <x v="1"/>
    <x v="1"/>
    <x v="0"/>
    <s v="2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n v="-611984.36"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n v="4455.71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n v="1298531.06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n v="-6400000"/>
    <m/>
    <x v="0"/>
    <m/>
    <x v="0"/>
    <x v="3"/>
    <x v="0"/>
    <s v="21"/>
    <x v="3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n v="50000"/>
    <n v="5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m/>
    <m/>
    <n v="75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m/>
    <m/>
    <n v="1500000"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n v="100975"/>
    <n v="100975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m/>
    <m/>
    <n v="12500000"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m/>
    <m/>
    <n v="671222"/>
    <x v="0"/>
    <m/>
    <x v="1"/>
    <x v="1"/>
    <x v="0"/>
    <s v="40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39500"/>
    <m/>
    <x v="0"/>
    <m/>
    <x v="0"/>
    <x v="0"/>
    <x v="0"/>
    <s v="3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8500"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n v="200000"/>
    <m/>
    <x v="0"/>
    <m/>
    <x v="0"/>
    <x v="0"/>
    <x v="0"/>
    <s v="92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n v="8325.89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n v="2587813.13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m/>
    <n v="81.180000000000007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n v="767275.2"/>
    <m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80948.4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m/>
    <x v="0"/>
    <m/>
    <x v="0"/>
    <x v="0"/>
    <x v="3"/>
    <s v="41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m/>
    <n v="13385.48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1504102.04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n v="10000"/>
    <m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52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n v="-300"/>
    <m/>
    <x v="0"/>
    <m/>
    <x v="0"/>
    <x v="2"/>
    <x v="0"/>
    <s v="94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96.6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n v="0.01"/>
    <m/>
    <x v="0"/>
    <m/>
    <x v="1"/>
    <x v="1"/>
    <x v="0"/>
    <s v="40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2807263.59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n v="-35500"/>
    <m/>
    <x v="0"/>
    <m/>
    <x v="0"/>
    <x v="0"/>
    <x v="0"/>
    <s v="3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n v="169150"/>
    <m/>
    <x v="0"/>
    <m/>
    <x v="0"/>
    <x v="0"/>
    <x v="3"/>
    <s v="4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n v="-15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n v="9247222.7300000004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onibilidade Bancária - Executivo - Demais  Receitas Fontes Detalhadas"/>
    <m/>
    <n v="40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n v="-21481.67"/>
    <m/>
    <x v="0"/>
    <m/>
    <x v="0"/>
    <x v="0"/>
    <x v="0"/>
    <s v="37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460000"/>
    <m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n v="89.56"/>
    <m/>
    <x v="0"/>
    <m/>
    <x v="0"/>
    <x v="0"/>
    <x v="2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n v="-6000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-1828.99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205236.03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-21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71157.8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-635300.56999999995"/>
    <m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m/>
    <m/>
    <n v="89286"/>
    <x v="0"/>
    <m/>
    <x v="0"/>
    <x v="0"/>
    <x v="0"/>
    <s v="36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m/>
    <m/>
    <n v="4803.5"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n v="6400"/>
    <n v="64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n v="130000"/>
    <n v="1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3108364.95"/>
    <x v="0"/>
    <m/>
    <x v="0"/>
    <x v="0"/>
    <x v="0"/>
    <s v="40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m/>
    <m/>
    <n v="35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n v="2830000"/>
    <n v="2830000"/>
    <m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n v="29377"/>
    <n v="29377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n v="1754922"/>
    <n v="1754922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m/>
    <m/>
    <n v="526447"/>
    <x v="0"/>
    <m/>
    <x v="0"/>
    <x v="0"/>
    <x v="1"/>
    <s v="41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n v="299966"/>
    <n v="299966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n v="45766"/>
    <n v="45766"/>
    <m/>
    <x v="0"/>
    <m/>
    <x v="0"/>
    <x v="2"/>
    <x v="0"/>
    <s v="05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n v="67020"/>
    <n v="6702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n v="19073"/>
    <n v="19073"/>
    <m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n v="300000"/>
    <n v="300000"/>
    <m/>
    <x v="0"/>
    <m/>
    <x v="0"/>
    <x v="0"/>
    <x v="2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n v="250000"/>
    <n v="25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n v="500000"/>
    <n v="5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n v="12928.83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n v="20000"/>
    <n v="2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n v="111486"/>
    <n v="111486"/>
    <m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n v="88327"/>
    <n v="88327"/>
    <m/>
    <x v="0"/>
    <m/>
    <x v="0"/>
    <x v="2"/>
    <x v="0"/>
    <s v="96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n v="50000"/>
    <n v="50000"/>
    <m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n v="50000"/>
    <n v="50000"/>
    <m/>
    <x v="0"/>
    <m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m/>
    <m/>
    <n v="2632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n v="262032"/>
    <n v="262032"/>
    <m/>
    <x v="0"/>
    <m/>
    <x v="1"/>
    <x v="4"/>
    <x v="0"/>
    <s v="71"/>
    <x v="3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m/>
    <m/>
    <n v="5700000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m/>
    <m/>
    <n v="353"/>
    <x v="0"/>
    <m/>
    <x v="0"/>
    <x v="0"/>
    <x v="0"/>
    <s v="49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n v="700000"/>
    <n v="700000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m/>
    <m/>
    <n v="1951005.18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n v="30000"/>
    <n v="3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n v="165000"/>
    <n v="165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n v="14415749.050000001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n v="990410"/>
    <n v="9904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m/>
    <n v="0"/>
    <x v="0"/>
    <m/>
    <x v="0"/>
    <x v="0"/>
    <x v="0"/>
    <s v="08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n v="70000"/>
    <n v="7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n v="180260419.16"/>
    <x v="0"/>
    <m/>
    <x v="0"/>
    <x v="2"/>
    <x v="0"/>
    <s v="01"/>
    <x v="2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-39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m/>
    <x v="0"/>
    <n v="1783341.71"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n v="18100"/>
    <m/>
    <x v="0"/>
    <m/>
    <x v="0"/>
    <x v="0"/>
    <x v="0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257777.89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n v="-106500"/>
    <m/>
    <x v="0"/>
    <m/>
    <x v="0"/>
    <x v="0"/>
    <x v="0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n v="5246.8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m/>
    <n v="1398.02"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m/>
    <n v="645.78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n v="57908.52"/>
    <m/>
    <x v="0"/>
    <m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n v="11296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-134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n v="56979.05"/>
    <m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n v="693941.86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n v="701970"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m/>
    <m/>
    <n v="908.25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n v="157324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n v="1003.4"/>
    <x v="0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7236"/>
    <x v="0"/>
    <m/>
    <x v="0"/>
    <x v="0"/>
    <x v="2"/>
    <s v="4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m/>
    <n v="73.28"/>
    <x v="0"/>
    <m/>
    <x v="1"/>
    <x v="1"/>
    <x v="0"/>
    <s v="34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200"/>
    <m/>
    <x v="0"/>
    <m/>
    <x v="0"/>
    <x v="0"/>
    <x v="0"/>
    <s v="4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n v="30444.27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n v="541603.06999999995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n v="44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m/>
    <n v="785830.9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n v="543.75"/>
    <m/>
    <x v="0"/>
    <m/>
    <x v="0"/>
    <x v="0"/>
    <x v="0"/>
    <s v="91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m/>
    <x v="0"/>
    <n v="0"/>
    <x v="0"/>
    <x v="0"/>
    <x v="0"/>
    <s v="93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n v="10281143.48"/>
    <x v="0"/>
    <m/>
    <x v="0"/>
    <x v="2"/>
    <x v="0"/>
    <s v="0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m/>
    <m/>
    <n v="3512355.7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Receitas - Fundo de Melhoria do Corpo de Bombeiros Militar"/>
    <m/>
    <n v="707"/>
    <m/>
    <m/>
    <n v="0"/>
    <x v="0"/>
    <m/>
    <x v="0"/>
    <x v="0"/>
    <x v="0"/>
    <s v="3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Recursos de outras fontes - Exercício Corrente - Outras taxas vinculadas - Taxa de Fiscali"/>
    <m/>
    <n v="34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403389.91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4400"/>
    <m/>
    <x v="0"/>
    <m/>
    <x v="0"/>
    <x v="0"/>
    <x v="4"/>
    <s v="41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-82418.89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5527"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200"/>
    <m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00000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m/>
    <n v="111423.65"/>
    <x v="0"/>
    <m/>
    <x v="0"/>
    <x v="0"/>
    <x v="0"/>
    <s v="47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-40430000"/>
    <m/>
    <x v="0"/>
    <m/>
    <x v="0"/>
    <x v="0"/>
    <x v="5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m/>
    <n v="6820.12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Atos do Departamento de Transportes e Terminais - DETER -Outras Taxas Vinculadas - Recurso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m/>
    <x v="0"/>
    <n v="0"/>
    <x v="0"/>
    <x v="0"/>
    <x v="0"/>
    <s v="40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-35000"/>
    <m/>
    <x v="0"/>
    <m/>
    <x v="1"/>
    <x v="1"/>
    <x v="0"/>
    <s v="52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n v="946185.77"/>
    <x v="0"/>
    <m/>
    <x v="0"/>
    <x v="2"/>
    <x v="0"/>
    <s v="11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n v="10830100.84"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16295.3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542550.25"/>
    <m/>
    <x v="0"/>
    <m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m/>
    <m/>
    <n v="159064.75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n v="607932.93000000005"/>
    <x v="0"/>
    <m/>
    <x v="0"/>
    <x v="0"/>
    <x v="0"/>
    <s v="39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m/>
    <n v="20560.23"/>
    <x v="0"/>
    <m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Recursos Minerais - CFEM"/>
    <m/>
    <n v="348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Psicossocial - Crack"/>
    <m/>
    <n v="430"/>
    <m/>
    <m/>
    <n v="0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n v="-1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n v="130127.39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30832.8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m/>
    <x v="0"/>
    <m/>
    <x v="0"/>
    <x v="0"/>
    <x v="0"/>
    <s v="3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100000"/>
    <m/>
    <x v="0"/>
    <m/>
    <x v="0"/>
    <x v="0"/>
    <x v="0"/>
    <s v="31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Contrato Dív.Pública - BID 2172 PROFISCO - Remuner rec.vinculados - Ex.Anterior"/>
    <m/>
    <n v="83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m/>
    <m/>
    <n v="1559590.95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205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1114.08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n v="-77186.37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n v="4961852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m/>
    <x v="0"/>
    <n v="11899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n v="671597.88"/>
    <x v="0"/>
    <m/>
    <x v="0"/>
    <x v="0"/>
    <x v="0"/>
    <s v="30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n v="5091680"/>
    <x v="0"/>
    <m/>
    <x v="0"/>
    <x v="0"/>
    <x v="3"/>
    <s v="41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n v="343091.6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n v="407000.51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n v="4254.04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m/>
    <n v="1357.31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47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n v="43962.25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m/>
    <m/>
    <n v="15540.88"/>
    <x v="0"/>
    <m/>
    <x v="0"/>
    <x v="0"/>
    <x v="0"/>
    <s v="1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m/>
    <m/>
    <n v="200000"/>
    <x v="0"/>
    <m/>
    <x v="0"/>
    <x v="0"/>
    <x v="0"/>
    <s v="3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n v="1030000"/>
    <n v="10300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n v="1890000"/>
    <n v="1890000"/>
    <m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n v="928286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n v="2132025.21"/>
    <x v="0"/>
    <m/>
    <x v="0"/>
    <x v="0"/>
    <x v="0"/>
    <s v="39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n v="100900"/>
    <n v="100900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n v="1830781.46"/>
    <x v="0"/>
    <m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n v="243534"/>
    <n v="24353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n v="158606"/>
    <n v="158606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n v="118759"/>
    <n v="118759"/>
    <m/>
    <x v="0"/>
    <m/>
    <x v="1"/>
    <x v="1"/>
    <x v="0"/>
    <s v="51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n v="49788"/>
    <n v="49788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n v="3961941"/>
    <n v="3961941"/>
    <m/>
    <x v="0"/>
    <m/>
    <x v="0"/>
    <x v="2"/>
    <x v="0"/>
    <s v="11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n v="49911"/>
    <n v="49911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n v="46513"/>
    <n v="46513"/>
    <m/>
    <x v="0"/>
    <m/>
    <x v="0"/>
    <x v="0"/>
    <x v="2"/>
    <s v="1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n v="21283"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n v="35204"/>
    <n v="35204"/>
    <m/>
    <x v="0"/>
    <m/>
    <x v="0"/>
    <x v="0"/>
    <x v="0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n v="355757"/>
    <n v="355757"/>
    <m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n v="871248"/>
    <n v="871248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n v="1086706.3400000001"/>
    <x v="0"/>
    <m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n v="15784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n v="200000"/>
    <n v="2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n v="200000"/>
    <n v="200000"/>
    <m/>
    <x v="0"/>
    <m/>
    <x v="0"/>
    <x v="0"/>
    <x v="0"/>
    <s v="35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n v="10111838.01"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n v="7883.79"/>
    <x v="0"/>
    <m/>
    <x v="0"/>
    <x v="0"/>
    <x v="0"/>
    <s v="08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n v="2688435"/>
    <n v="2688435"/>
    <m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m/>
    <m/>
    <n v="15073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m/>
    <m/>
    <n v="35428"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n v="415943"/>
    <n v="415943"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m/>
    <m/>
    <n v="13000"/>
    <x v="0"/>
    <m/>
    <x v="0"/>
    <x v="0"/>
    <x v="0"/>
    <s v="92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n v="400000"/>
    <n v="400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n v="300000"/>
    <n v="3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n v="100000"/>
    <n v="100000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n v="732992.27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n v="5000000"/>
    <n v="5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n v="448368"/>
    <n v="448368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n v="16183"/>
    <n v="16183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n v="473192"/>
    <n v="473192"/>
    <m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n v="1900000"/>
    <n v="19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m/>
    <m/>
    <n v="34105"/>
    <x v="0"/>
    <m/>
    <x v="0"/>
    <x v="0"/>
    <x v="0"/>
    <s v="14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m/>
    <m/>
    <n v="5000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n v="3000"/>
    <m/>
    <x v="0"/>
    <m/>
    <x v="0"/>
    <x v="0"/>
    <x v="0"/>
    <s v="47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n v="-138835.26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n v="5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8058100.68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n v="-10000"/>
    <m/>
    <x v="0"/>
    <m/>
    <x v="0"/>
    <x v="0"/>
    <x v="0"/>
    <s v="92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n v="6488388.4800000004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m/>
    <n v="34000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99576819.329999998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m/>
    <m/>
    <n v="31124.37"/>
    <x v="0"/>
    <m/>
    <x v="0"/>
    <x v="2"/>
    <x v="0"/>
    <s v="92"/>
    <x v="2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n v="24929184.210000001"/>
    <x v="0"/>
    <m/>
    <x v="0"/>
    <x v="2"/>
    <x v="0"/>
    <s v="16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m/>
    <x v="0"/>
    <n v="0"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167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n v="96094.720000000001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n v="2736.75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n v="-205"/>
    <m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4000"/>
    <m/>
    <x v="0"/>
    <m/>
    <x v="0"/>
    <x v="0"/>
    <x v="0"/>
    <s v="47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n v="2915838.06"/>
    <x v="0"/>
    <m/>
    <x v="0"/>
    <x v="0"/>
    <x v="0"/>
    <s v="3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m/>
    <n v="65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n v="117598.87"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n v="60904.73"/>
    <x v="0"/>
    <m/>
    <x v="0"/>
    <x v="2"/>
    <x v="0"/>
    <s v="94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m/>
    <m/>
    <n v="1801240.33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m/>
    <n v="21034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n v="81114.39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n v="259.02999999999997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m/>
    <n v="465503.7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215000"/>
    <m/>
    <x v="0"/>
    <m/>
    <x v="0"/>
    <x v="0"/>
    <x v="0"/>
    <s v="3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m/>
    <m/>
    <n v="693616.95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n v="8980.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n v="-62845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 - Demais Receitas de Outras Taxas"/>
    <m/>
    <n v="85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364.2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-35000"/>
    <m/>
    <x v="0"/>
    <m/>
    <x v="0"/>
    <x v="0"/>
    <x v="0"/>
    <s v="36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22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-21512.91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m/>
    <m/>
    <n v="152774.45000000001"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m/>
    <n v="10000"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274503.09999999998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m/>
    <m/>
    <n v="5333.1"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n v="0"/>
    <x v="0"/>
    <x v="0"/>
    <x v="0"/>
    <s v="05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n v="795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n v="1049157.04"/>
    <x v="0"/>
    <m/>
    <x v="0"/>
    <x v="2"/>
    <x v="0"/>
    <s v="0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m/>
    <n v="48461.73"/>
    <x v="0"/>
    <m/>
    <x v="0"/>
    <x v="0"/>
    <x v="0"/>
    <s v="9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n v="736.82"/>
    <m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Executivo -Demais Receitas  de  Fontes Detalhadas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361.69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m/>
    <n v="35710.269999999997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n v="-330765.68"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m/>
    <m/>
    <n v="20000"/>
    <x v="0"/>
    <m/>
    <x v="0"/>
    <x v="0"/>
    <x v="0"/>
    <s v="3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m/>
    <x v="0"/>
    <n v="0"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n v="3073016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7787.43"/>
    <x v="0"/>
    <m/>
    <x v="1"/>
    <x v="1"/>
    <x v="0"/>
    <s v="52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n v="267583.51"/>
    <x v="0"/>
    <m/>
    <x v="0"/>
    <x v="2"/>
    <x v="0"/>
    <s v="12"/>
    <x v="2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-3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n v="-36161.42"/>
    <m/>
    <x v="0"/>
    <m/>
    <x v="0"/>
    <x v="0"/>
    <x v="0"/>
    <s v="4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-111202.53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m/>
    <n v="280218.34000000003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1320137.44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88706911.25"/>
    <x v="0"/>
    <m/>
    <x v="0"/>
    <x v="2"/>
    <x v="0"/>
    <s v="0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m/>
    <x v="0"/>
    <n v="0"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n v="60000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m/>
    <m/>
    <n v="2182094.6800000002"/>
    <x v="0"/>
    <m/>
    <x v="0"/>
    <x v="2"/>
    <x v="0"/>
    <s v="94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n v="-94620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4092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m/>
    <m/>
    <n v="60250"/>
    <x v="0"/>
    <m/>
    <x v="0"/>
    <x v="0"/>
    <x v="0"/>
    <s v="3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4354813.33"/>
    <m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n v="17000"/>
    <m/>
    <x v="0"/>
    <m/>
    <x v="0"/>
    <x v="0"/>
    <x v="0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PPI"/>
    <m/>
    <n v="410"/>
    <m/>
    <m/>
    <n v="0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558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n v="15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m/>
    <m/>
    <n v="116590.54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m/>
    <x v="0"/>
    <n v="6537.69"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Taxa de Prestação de Serviços Ambientais -Outras Taxas Vinculadas - Recursos de Outras Fon"/>
    <m/>
    <n v="990"/>
    <m/>
    <m/>
    <n v="0"/>
    <x v="0"/>
    <m/>
    <x v="1"/>
    <x v="4"/>
    <x v="0"/>
    <s v="7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n v="25000"/>
    <n v="2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m/>
    <m/>
    <n v="5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n v="1000000"/>
    <n v="100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n v="1000"/>
    <n v="1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m/>
    <m/>
    <n v="180000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m/>
    <m/>
    <n v="4000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m/>
    <m/>
    <n v="21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n v="78434"/>
    <n v="78434"/>
    <m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n v="61608"/>
    <n v="61608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n v="13000"/>
    <n v="13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n v="2014154"/>
    <n v="2014154"/>
    <m/>
    <x v="0"/>
    <m/>
    <x v="0"/>
    <x v="2"/>
    <x v="0"/>
    <s v="11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n v="47972"/>
    <n v="47972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n v="2873762"/>
    <n v="2873762"/>
    <m/>
    <x v="0"/>
    <m/>
    <x v="0"/>
    <x v="2"/>
    <x v="0"/>
    <s v="1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n v="201567.23"/>
    <x v="0"/>
    <m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n v="41713"/>
    <n v="41713"/>
    <m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n v="40471"/>
    <n v="40471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n v="13500"/>
    <n v="1350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n v="160104.28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n v="1152823"/>
    <n v="1152823"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n v="32738"/>
    <n v="32738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n v="26987"/>
    <n v="26987"/>
    <m/>
    <x v="0"/>
    <m/>
    <x v="0"/>
    <x v="0"/>
    <x v="0"/>
    <s v="14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n v="11143"/>
    <n v="1114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n v="30605"/>
    <n v="30605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n v="1208077"/>
    <n v="1208077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m/>
    <m/>
    <n v="22655.1"/>
    <x v="0"/>
    <m/>
    <x v="0"/>
    <x v="0"/>
    <x v="2"/>
    <s v="47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n v="80000"/>
    <n v="80000"/>
    <m/>
    <x v="0"/>
    <m/>
    <x v="0"/>
    <x v="0"/>
    <x v="0"/>
    <s v="36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n v="3000000"/>
    <n v="3000000"/>
    <m/>
    <x v="0"/>
    <m/>
    <x v="0"/>
    <x v="0"/>
    <x v="0"/>
    <s v="34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m/>
    <m/>
    <n v="5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n v="250000"/>
    <n v="250000"/>
    <m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n v="50000"/>
    <n v="500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m/>
    <m/>
    <n v="15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m/>
    <m/>
    <n v="94403"/>
    <x v="0"/>
    <m/>
    <x v="0"/>
    <x v="0"/>
    <x v="0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n v="10000"/>
    <n v="100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n v="616073"/>
    <n v="616073"/>
    <m/>
    <x v="0"/>
    <m/>
    <x v="1"/>
    <x v="1"/>
    <x v="0"/>
    <s v="39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n v="1948714"/>
    <n v="1948714"/>
    <m/>
    <x v="0"/>
    <m/>
    <x v="0"/>
    <x v="0"/>
    <x v="2"/>
    <s v="13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300000"/>
    <m/>
    <x v="0"/>
    <m/>
    <x v="0"/>
    <x v="0"/>
    <x v="0"/>
    <s v="39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n v="1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-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n v="215500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8325.89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Anvisa"/>
    <m/>
    <n v="41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m/>
    <x v="0"/>
    <n v="188691.09"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n v="263.97000000000003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1000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m/>
    <x v="11"/>
    <m/>
    <x v="1"/>
    <x v="5"/>
    <x v="0"/>
    <s v="61"/>
    <x v="4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28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n v="3746402.95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464537.96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252921.04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n v="3743.13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m/>
    <n v="287092.5"/>
    <x v="0"/>
    <m/>
    <x v="0"/>
    <x v="0"/>
    <x v="0"/>
    <s v="3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n v="54148.72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m/>
    <n v="140726.23000000001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n v="1004596.16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3781.4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m/>
    <n v="2596503.34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n v="1354431.53"/>
    <x v="0"/>
    <m/>
    <x v="0"/>
    <x v="2"/>
    <x v="0"/>
    <s v="13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n v="-25867243.800000001"/>
    <m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n v="993802.5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82418.89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15819.77"/>
    <m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2292.070000000000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98234.47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13004.0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177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m/>
    <x v="0"/>
    <n v="179265.95"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4785718.96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m/>
    <n v="941460.8"/>
    <x v="0"/>
    <m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m/>
    <x v="0"/>
    <n v="767861.14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m/>
    <n v="206507.68"/>
    <x v="0"/>
    <m/>
    <x v="0"/>
    <x v="0"/>
    <x v="0"/>
    <s v="0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n v="0.08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n v="251158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6590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n v="0"/>
    <x v="0"/>
    <m/>
    <x v="0"/>
    <x v="0"/>
    <x v="0"/>
    <s v="08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m/>
    <n v="5887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-1900000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m/>
    <n v="6955866.1500000004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m/>
    <m/>
    <n v="386737.83"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m/>
    <m/>
    <n v="28212.84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650"/>
    <m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n v="279062.33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n v="-173197"/>
    <m/>
    <x v="0"/>
    <m/>
    <x v="1"/>
    <x v="1"/>
    <x v="0"/>
    <s v="51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7898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n v="15494.7"/>
    <x v="0"/>
    <m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n v="1500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m/>
    <n v="15000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n v="5000"/>
    <m/>
    <x v="0"/>
    <m/>
    <x v="0"/>
    <x v="0"/>
    <x v="0"/>
    <s v="08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n v="9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m/>
    <n v="46091.15"/>
    <x v="0"/>
    <m/>
    <x v="0"/>
    <x v="0"/>
    <x v="0"/>
    <s v="35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n v="-2000000"/>
    <m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n v="-122056.7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-1800.78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m/>
    <m/>
    <n v="106735.41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m/>
    <n v="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25214.02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n v="0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m/>
    <n v="781449.79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0000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m/>
    <x v="0"/>
    <n v="0"/>
    <x v="1"/>
    <x v="1"/>
    <x v="1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n v="75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n v="70680"/>
    <m/>
    <x v="0"/>
    <m/>
    <x v="1"/>
    <x v="1"/>
    <x v="0"/>
    <s v="3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n v="-35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m/>
    <n v="1312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n v="2987480"/>
    <x v="0"/>
    <m/>
    <x v="0"/>
    <x v="2"/>
    <x v="0"/>
    <s v="12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-60728.22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6638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n v="-164543.13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n v="3310867.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-560.36"/>
    <m/>
    <x v="0"/>
    <m/>
    <x v="0"/>
    <x v="0"/>
    <x v="2"/>
    <s v="92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m/>
    <m/>
    <n v="7675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n v="470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511124.65"/>
    <x v="0"/>
    <m/>
    <x v="0"/>
    <x v="0"/>
    <x v="2"/>
    <s v="40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m/>
    <n v="490764.29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n v="4385424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m/>
    <m/>
    <n v="100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n v="459134"/>
    <n v="459134"/>
    <m/>
    <x v="0"/>
    <m/>
    <x v="0"/>
    <x v="0"/>
    <x v="0"/>
    <s v="15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n v="835200"/>
    <n v="835200"/>
    <m/>
    <x v="0"/>
    <m/>
    <x v="0"/>
    <x v="2"/>
    <x v="0"/>
    <s v="16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n v="10500"/>
    <n v="10500"/>
    <m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n v="52000"/>
    <n v="52000"/>
    <m/>
    <x v="0"/>
    <m/>
    <x v="0"/>
    <x v="2"/>
    <x v="0"/>
    <s v="13"/>
    <x v="2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n v="700000"/>
    <n v="700000"/>
    <m/>
    <x v="0"/>
    <m/>
    <x v="0"/>
    <x v="0"/>
    <x v="3"/>
    <s v="4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m/>
    <m/>
    <n v="2404.29"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n v="3405988"/>
    <n v="3405988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m/>
    <m/>
    <n v="24000"/>
    <x v="0"/>
    <m/>
    <x v="0"/>
    <x v="0"/>
    <x v="0"/>
    <s v="36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n v="2564510"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n v="41713"/>
    <n v="41713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n v="41238"/>
    <n v="41238"/>
    <m/>
    <x v="0"/>
    <m/>
    <x v="0"/>
    <x v="0"/>
    <x v="2"/>
    <s v="13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m/>
    <m/>
    <n v="700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m/>
    <m/>
    <n v="464685"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n v="100000"/>
    <n v="100000"/>
    <m/>
    <x v="0"/>
    <m/>
    <x v="0"/>
    <x v="0"/>
    <x v="2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m/>
    <m/>
    <n v="5240"/>
    <x v="0"/>
    <m/>
    <x v="0"/>
    <x v="0"/>
    <x v="0"/>
    <s v="4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n v="9500000"/>
    <n v="95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n v="85500000"/>
    <n v="85500000"/>
    <m/>
    <x v="0"/>
    <m/>
    <x v="0"/>
    <x v="2"/>
    <x v="0"/>
    <s v="11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n v="125019"/>
    <n v="125019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m/>
    <m/>
    <n v="23239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n v="257905"/>
    <n v="257905"/>
    <m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n v="213577"/>
    <n v="213577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n v="954826"/>
    <n v="954826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n v="400000"/>
    <n v="4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n v="1800000"/>
    <n v="1800000"/>
    <m/>
    <x v="0"/>
    <m/>
    <x v="0"/>
    <x v="0"/>
    <x v="0"/>
    <s v="35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m/>
    <m/>
    <n v="5000"/>
    <x v="0"/>
    <m/>
    <x v="0"/>
    <x v="0"/>
    <x v="0"/>
    <s v="30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n v="90000"/>
    <n v="9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n v="466000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n v="14500000"/>
    <n v="145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n v="110000"/>
    <n v="110000"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n v="120000"/>
    <n v="120000"/>
    <m/>
    <x v="0"/>
    <m/>
    <x v="0"/>
    <x v="2"/>
    <x v="0"/>
    <s v="9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n v="1500000"/>
    <n v="15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n v="10000000"/>
    <n v="100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m/>
    <m/>
    <n v="3661"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4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-515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1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n v="1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m/>
    <n v="978392.84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1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n v="198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n v="630942.22"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n v="100000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m/>
    <n v="653252.68000000005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32478.84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m/>
    <n v="10088122.140000001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m/>
    <m/>
    <n v="38111.910000000003"/>
    <x v="0"/>
    <m/>
    <x v="1"/>
    <x v="1"/>
    <x v="0"/>
    <s v="52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m/>
    <n v="80382.570000000007"/>
    <x v="0"/>
    <m/>
    <x v="0"/>
    <x v="3"/>
    <x v="0"/>
    <s v="22"/>
    <x v="3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2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n v="14296.65"/>
    <m/>
    <x v="0"/>
    <m/>
    <x v="0"/>
    <x v="0"/>
    <x v="2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n v="676008.33"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m/>
    <m/>
    <n v="152333.32999999999"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n v="280000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n v="830000"/>
    <m/>
    <x v="0"/>
    <m/>
    <x v="1"/>
    <x v="1"/>
    <x v="0"/>
    <s v="34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413861.8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14700"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-12098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n v="335397.59999999998"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n v="-4546.17"/>
    <m/>
    <x v="0"/>
    <m/>
    <x v="0"/>
    <x v="0"/>
    <x v="0"/>
    <s v="3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n v="9000"/>
    <x v="0"/>
    <m/>
    <x v="0"/>
    <x v="2"/>
    <x v="0"/>
    <s v="05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2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-14592"/>
    <m/>
    <x v="0"/>
    <m/>
    <x v="0"/>
    <x v="0"/>
    <x v="0"/>
    <s v="92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n v="215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325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n v="-42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Exercício Anterior - Gestão Estratégica e Participativ"/>
    <m/>
    <n v="900"/>
    <m/>
    <m/>
    <n v="0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7777.759999999998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560000"/>
    <m/>
    <x v="0"/>
    <m/>
    <x v="0"/>
    <x v="0"/>
    <x v="0"/>
    <s v="3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m/>
    <n v="119628.25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25575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m/>
    <m/>
    <n v="43302"/>
    <x v="0"/>
    <m/>
    <x v="0"/>
    <x v="0"/>
    <x v="2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-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n v="274811.6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m/>
    <x v="0"/>
    <n v="24830.45"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-113267.9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Fundo Especial do Petróleo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n v="8002.5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m/>
    <n v="58758.66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n v="15380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n v="794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m/>
    <n v="261966.48"/>
    <x v="0"/>
    <m/>
    <x v="0"/>
    <x v="0"/>
    <x v="0"/>
    <s v="35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m/>
    <x v="0"/>
    <n v="28980.31"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49285.48000000001"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n v="-269660.71999999997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n v="-87958.21"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n v="-59449.760000000002"/>
    <m/>
    <x v="0"/>
    <m/>
    <x v="0"/>
    <x v="2"/>
    <x v="0"/>
    <s v="16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m/>
    <n v="4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m/>
    <n v="13177995.99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-702201.3"/>
    <m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m/>
    <n v="277.63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13166.82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n v="4511.25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-181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n v="4711.09"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2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288322.07"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n v="-7871364"/>
    <m/>
    <x v="0"/>
    <m/>
    <x v="0"/>
    <x v="0"/>
    <x v="5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9707233.1099999994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-5427.36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s de Educação - Exercícios Anteriores"/>
    <m/>
    <n v="610"/>
    <m/>
    <m/>
    <n v="0"/>
    <x v="0"/>
    <m/>
    <x v="0"/>
    <x v="0"/>
    <x v="0"/>
    <s v="2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n v="14107.88"/>
    <x v="0"/>
    <m/>
    <x v="0"/>
    <x v="0"/>
    <x v="2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70000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1882312.1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95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n v="0"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m/>
    <x v="0"/>
    <n v="2155620.17"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TR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n v="500000"/>
    <n v="5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n v="20000"/>
    <n v="20000"/>
    <m/>
    <x v="0"/>
    <m/>
    <x v="0"/>
    <x v="0"/>
    <x v="2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n v="50000"/>
    <n v="5000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n v="10000"/>
    <n v="1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n v="12082000"/>
    <n v="12082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n v="7200000"/>
    <n v="7200000"/>
    <m/>
    <x v="0"/>
    <m/>
    <x v="0"/>
    <x v="0"/>
    <x v="0"/>
    <s v="40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m/>
    <m/>
    <n v="142863.85999999999"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m/>
    <m/>
    <n v="1691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n v="4680000"/>
    <n v="4680000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200000"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n v="117030"/>
    <n v="117030"/>
    <m/>
    <x v="0"/>
    <m/>
    <x v="0"/>
    <x v="0"/>
    <x v="2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n v="2000000"/>
    <n v="200000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m/>
    <n v="31803.72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m/>
    <n v="797.72"/>
    <x v="0"/>
    <m/>
    <x v="0"/>
    <x v="0"/>
    <x v="2"/>
    <s v="92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m/>
    <m/>
    <n v="2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n v="4680"/>
    <n v="4680"/>
    <m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n v="800000"/>
    <n v="8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m/>
    <n v="73831.820000000007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n v="2000000"/>
    <n v="200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m/>
    <m/>
    <n v="366633.18"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n v="8000000"/>
    <n v="8000000"/>
    <m/>
    <x v="0"/>
    <m/>
    <x v="1"/>
    <x v="1"/>
    <x v="0"/>
    <s v="39"/>
    <x v="1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n v="2500000"/>
    <n v="2500000"/>
    <m/>
    <x v="0"/>
    <m/>
    <x v="0"/>
    <x v="2"/>
    <x v="0"/>
    <s v="07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m/>
    <m/>
    <n v="15000"/>
    <x v="0"/>
    <m/>
    <x v="0"/>
    <x v="0"/>
    <x v="0"/>
    <s v="3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660000"/>
    <x v="0"/>
    <m/>
    <x v="0"/>
    <x v="2"/>
    <x v="0"/>
    <s v="0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5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n v="34000"/>
    <m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66300.639999999999"/>
    <m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000000"/>
    <m/>
    <x v="0"/>
    <m/>
    <x v="1"/>
    <x v="1"/>
    <x v="0"/>
    <s v="40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45500"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n v="149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m/>
    <n v="4130720.25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n v="1800000"/>
    <m/>
    <x v="0"/>
    <m/>
    <x v="1"/>
    <x v="1"/>
    <x v="0"/>
    <s v="20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22528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-11997.3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2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n v="2455729.4500000002"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n v="45212.47"/>
    <m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m/>
    <n v="8660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m/>
    <n v="12500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m/>
    <n v="6300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n v="53421.95"/>
    <x v="0"/>
    <m/>
    <x v="0"/>
    <x v="2"/>
    <x v="0"/>
    <s v="07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n v="63931"/>
    <x v="0"/>
    <m/>
    <x v="0"/>
    <x v="0"/>
    <x v="0"/>
    <s v="4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n v="1330639.56"/>
    <m/>
    <x v="0"/>
    <m/>
    <x v="1"/>
    <x v="1"/>
    <x v="3"/>
    <s v="4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256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n v="32892.449999999997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n v="20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m/>
    <n v="23500"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m/>
    <n v="11134.72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-98175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15025964.32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m/>
    <n v="136"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n v="17965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n v="2239.33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54500.66"/>
    <m/>
    <x v="0"/>
    <m/>
    <x v="0"/>
    <x v="0"/>
    <x v="2"/>
    <s v="3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m/>
    <x v="0"/>
    <n v="264580.55"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n v="17500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62737.07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m/>
    <m/>
    <n v="33333.360000000001"/>
    <x v="0"/>
    <m/>
    <x v="0"/>
    <x v="0"/>
    <x v="2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m/>
    <n v="1134.1199999999999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n v="-140000"/>
    <m/>
    <x v="0"/>
    <m/>
    <x v="0"/>
    <x v="0"/>
    <x v="2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n v="649353.6"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n v="26987"/>
    <x v="0"/>
    <m/>
    <x v="0"/>
    <x v="0"/>
    <x v="0"/>
    <s v="14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n v="324912.28000000003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-79.739999999999995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10040.94"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n v="14174.8"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n v="-29926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n v="5000"/>
    <m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-120160"/>
    <m/>
    <x v="0"/>
    <m/>
    <x v="0"/>
    <x v="0"/>
    <x v="0"/>
    <s v="15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1339678.3899999999"/>
    <m/>
    <x v="0"/>
    <m/>
    <x v="1"/>
    <x v="1"/>
    <x v="0"/>
    <s v="4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445.18"/>
    <x v="0"/>
    <m/>
    <x v="1"/>
    <x v="1"/>
    <x v="0"/>
    <s v="40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n v="10000"/>
    <n v="1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n v="175000"/>
    <n v="17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n v="15000"/>
    <n v="15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n v="3000000"/>
    <n v="30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n v="1200000"/>
    <n v="1200000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n v="10600"/>
    <n v="10600"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1"/>
    <s v="41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41899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n v="1000"/>
    <n v="1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m/>
    <m/>
    <n v="7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n v="345000"/>
    <n v="345000"/>
    <m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n v="1600000"/>
    <n v="1600000"/>
    <m/>
    <x v="0"/>
    <m/>
    <x v="0"/>
    <x v="0"/>
    <x v="0"/>
    <s v="3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m/>
    <m/>
    <n v="3824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n v="136226"/>
    <n v="136226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n v="14658"/>
    <n v="1465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n v="30000"/>
    <x v="0"/>
    <m/>
    <x v="1"/>
    <x v="1"/>
    <x v="3"/>
    <s v="4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n v="220000"/>
    <n v="220000"/>
    <m/>
    <x v="0"/>
    <m/>
    <x v="0"/>
    <x v="0"/>
    <x v="2"/>
    <s v="40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m/>
    <m/>
    <n v="10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n v="877514"/>
    <n v="877514"/>
    <m/>
    <x v="0"/>
    <m/>
    <x v="0"/>
    <x v="2"/>
    <x v="0"/>
    <s v="16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n v="14924409"/>
    <n v="14924409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n v="200000"/>
    <n v="20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n v="450000"/>
    <n v="450000"/>
    <m/>
    <x v="0"/>
    <m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n v="424368"/>
    <n v="424368"/>
    <m/>
    <x v="0"/>
    <m/>
    <x v="0"/>
    <x v="0"/>
    <x v="0"/>
    <s v="4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m/>
    <m/>
    <n v="3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n v="477962"/>
    <n v="4779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n v="403126"/>
    <n v="4031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m/>
    <m/>
    <n v="29000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n v="10796907"/>
    <n v="10796907"/>
    <m/>
    <x v="0"/>
    <m/>
    <x v="0"/>
    <x v="2"/>
    <x v="2"/>
    <s v="13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n v="265597"/>
    <n v="265597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m/>
    <n v="10500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m/>
    <n v="78000"/>
    <x v="0"/>
    <m/>
    <x v="0"/>
    <x v="0"/>
    <x v="0"/>
    <s v="08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m/>
    <m/>
    <n v="767965.14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n v="40000"/>
    <n v="4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n v="2760000"/>
    <n v="27600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6001.17999999999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n v="58005.5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116100.41"/>
    <m/>
    <x v="0"/>
    <m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100000"/>
    <m/>
    <x v="0"/>
    <m/>
    <x v="1"/>
    <x v="1"/>
    <x v="0"/>
    <s v="39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462000"/>
    <m/>
    <x v="0"/>
    <m/>
    <x v="0"/>
    <x v="0"/>
    <x v="0"/>
    <s v="37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n v="-2000000"/>
    <m/>
    <x v="0"/>
    <m/>
    <x v="0"/>
    <x v="0"/>
    <x v="4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m/>
    <n v="140666.66"/>
    <x v="0"/>
    <m/>
    <x v="0"/>
    <x v="0"/>
    <x v="2"/>
    <s v="40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n v="23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879342.2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n v="18940.87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46633.58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n v="0"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n v="2972610.71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-31003.51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n v="47429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m/>
    <m/>
    <n v="104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m/>
    <n v="706.27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n v="-1644.26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n v="67749.8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m/>
    <x v="0"/>
    <n v="0"/>
    <x v="0"/>
    <x v="0"/>
    <x v="2"/>
    <s v="1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1773.85999999999"/>
    <m/>
    <x v="0"/>
    <m/>
    <x v="1"/>
    <x v="1"/>
    <x v="1"/>
    <s v="4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213.4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n v="75000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m/>
    <x v="0"/>
    <m/>
    <x v="1"/>
    <x v="1"/>
    <x v="1"/>
    <s v="4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n v="66525843.799999997"/>
    <m/>
    <x v="0"/>
    <m/>
    <x v="0"/>
    <x v="2"/>
    <x v="0"/>
    <s v="94"/>
    <x v="2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n v="1015.32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682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18345.650000000001"/>
    <m/>
    <x v="0"/>
    <m/>
    <x v="0"/>
    <x v="0"/>
    <x v="0"/>
    <s v="37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m/>
    <m/>
    <n v="91327.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5438.86"/>
    <m/>
    <x v="0"/>
    <m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n v="464241.9"/>
    <m/>
    <x v="0"/>
    <m/>
    <x v="0"/>
    <x v="2"/>
    <x v="0"/>
    <s v="01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-2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-54500.66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n v="0"/>
    <x v="0"/>
    <m/>
    <x v="0"/>
    <x v="0"/>
    <x v="0"/>
    <s v="92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m/>
    <n v="1682583.61"/>
    <x v="0"/>
    <m/>
    <x v="0"/>
    <x v="2"/>
    <x v="0"/>
    <s v="9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2636271.14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m/>
    <n v="3411.93"/>
    <x v="0"/>
    <m/>
    <x v="1"/>
    <x v="1"/>
    <x v="0"/>
    <s v="3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n v="-500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9593.48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m/>
    <n v="1500"/>
    <x v="0"/>
    <m/>
    <x v="0"/>
    <x v="0"/>
    <x v="0"/>
    <s v="35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m/>
    <n v="221786.78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n v="201831.79"/>
    <x v="0"/>
    <m/>
    <x v="0"/>
    <x v="0"/>
    <x v="0"/>
    <s v="3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18479.27"/>
    <m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Rezalização de Cirurgias Eletivas Ambulatoriais e Hospitalares =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m/>
    <m/>
    <n v="11677.09"/>
    <x v="0"/>
    <m/>
    <x v="0"/>
    <x v="2"/>
    <x v="0"/>
    <s v="1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m/>
    <x v="0"/>
    <n v="0"/>
    <x v="0"/>
    <x v="2"/>
    <x v="0"/>
    <s v="0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Sem Contrato de Dívida Pública - Remuneração de rec.vinculados - Outr Fontes - Ex.Anterior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203000"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n v="-700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19356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m/>
    <n v="8065.98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n v="-1032754.04"/>
    <m/>
    <x v="0"/>
    <m/>
    <x v="0"/>
    <x v="0"/>
    <x v="0"/>
    <s v="34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n v="35000000"/>
    <n v="3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n v="1500000"/>
    <n v="150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n v="5811672"/>
    <n v="5811672"/>
    <m/>
    <x v="0"/>
    <m/>
    <x v="0"/>
    <x v="2"/>
    <x v="0"/>
    <s v="1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m/>
    <m/>
    <n v="547082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n v="747230"/>
    <n v="747230"/>
    <m/>
    <x v="0"/>
    <m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m/>
    <m/>
    <n v="5000"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n v="103889"/>
    <n v="103889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n v="29926"/>
    <n v="29926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n v="50000"/>
    <n v="5000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n v="570000"/>
    <x v="0"/>
    <m/>
    <x v="1"/>
    <x v="1"/>
    <x v="0"/>
    <s v="20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n v="62930"/>
    <n v="6293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n v="36967561"/>
    <n v="36967561"/>
    <m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n v="1268400"/>
    <n v="1268400"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m/>
    <m/>
    <n v="105834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n v="826005"/>
    <n v="826005"/>
    <m/>
    <x v="0"/>
    <m/>
    <x v="0"/>
    <x v="0"/>
    <x v="3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n v="100000"/>
    <n v="1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m/>
    <m/>
    <n v="31273.98"/>
    <x v="0"/>
    <m/>
    <x v="0"/>
    <x v="2"/>
    <x v="0"/>
    <s v="9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n v="65000"/>
    <n v="65000"/>
    <m/>
    <x v="0"/>
    <m/>
    <x v="0"/>
    <x v="2"/>
    <x v="0"/>
    <s v="16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n v="500000"/>
    <n v="500000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n v="2000000"/>
    <n v="20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m/>
    <m/>
    <n v="400000"/>
    <x v="0"/>
    <m/>
    <x v="0"/>
    <x v="0"/>
    <x v="0"/>
    <s v="39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n v="0"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n v="273573"/>
    <n v="273573"/>
    <m/>
    <x v="0"/>
    <m/>
    <x v="0"/>
    <x v="2"/>
    <x v="2"/>
    <s v="13"/>
    <x v="2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n v="100000"/>
    <n v="1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n v="27535"/>
    <n v="2753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n v="13949"/>
    <n v="13949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m/>
    <m/>
    <n v="617716.9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-34000"/>
    <m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36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23850"/>
    <m/>
    <x v="0"/>
    <m/>
    <x v="0"/>
    <x v="0"/>
    <x v="0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n v="-2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8325.89"/>
    <m/>
    <x v="0"/>
    <m/>
    <x v="1"/>
    <x v="1"/>
    <x v="0"/>
    <s v="9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165755.37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92.03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n v="92.03"/>
    <m/>
    <x v="0"/>
    <m/>
    <x v="0"/>
    <x v="0"/>
    <x v="0"/>
    <s v="4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n v="46311.41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n v="3551189.33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n v="108868.26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5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0000"/>
    <m/>
    <x v="0"/>
    <m/>
    <x v="0"/>
    <x v="2"/>
    <x v="0"/>
    <s v="11"/>
    <x v="2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-98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m/>
    <n v="3272.93"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89429.73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-4289.59"/>
    <m/>
    <x v="0"/>
    <m/>
    <x v="0"/>
    <x v="0"/>
    <x v="0"/>
    <s v="4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n v="5000000"/>
    <m/>
    <x v="0"/>
    <m/>
    <x v="0"/>
    <x v="0"/>
    <x v="4"/>
    <s v="41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9562.63"/>
    <m/>
    <x v="0"/>
    <m/>
    <x v="0"/>
    <x v="0"/>
    <x v="0"/>
    <s v="34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2202.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137794.07999999999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7604.4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n v="-1576548.7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-1095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n v="1605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n v="37763.82"/>
    <m/>
    <x v="0"/>
    <m/>
    <x v="0"/>
    <x v="0"/>
    <x v="2"/>
    <s v="1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-500000"/>
    <m/>
    <x v="0"/>
    <m/>
    <x v="1"/>
    <x v="1"/>
    <x v="0"/>
    <s v="51"/>
    <x v="1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.02"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-22706.89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m/>
    <x v="0"/>
    <n v="1000"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400000"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n v="24195"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m/>
    <m/>
    <n v="415917.66"/>
    <x v="0"/>
    <m/>
    <x v="0"/>
    <x v="3"/>
    <x v="0"/>
    <s v="21"/>
    <x v="3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m/>
    <n v="2196.7399999999998"/>
    <x v="0"/>
    <m/>
    <x v="0"/>
    <x v="0"/>
    <x v="0"/>
    <s v="92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m/>
    <n v="17200"/>
    <x v="0"/>
    <m/>
    <x v="0"/>
    <x v="0"/>
    <x v="0"/>
    <s v="3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n v="100000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n v="3303840.23"/>
    <x v="0"/>
    <m/>
    <x v="0"/>
    <x v="2"/>
    <x v="0"/>
    <s v="16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n v="-2505859"/>
    <m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n v="-123648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m/>
    <n v="203000"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741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n v="-56820"/>
    <m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n v="-4342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2972.13"/>
    <m/>
    <x v="0"/>
    <m/>
    <x v="0"/>
    <x v="0"/>
    <x v="2"/>
    <s v="37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450.1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50"/>
    <m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229398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n v="750000"/>
    <n v="750000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n v="30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m/>
    <m/>
    <n v="44991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m/>
    <m/>
    <n v="89207.73"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n v="0"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n v="5000000"/>
    <n v="5000000"/>
    <m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n v="390000"/>
    <n v="39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m/>
    <m/>
    <n v="10000"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m/>
    <m/>
    <n v="5000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n v="393060"/>
    <n v="393060"/>
    <m/>
    <x v="0"/>
    <m/>
    <x v="0"/>
    <x v="0"/>
    <x v="0"/>
    <s v="39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n v="6015961"/>
    <n v="6015961"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n v="77646"/>
    <n v="77646"/>
    <m/>
    <x v="0"/>
    <m/>
    <x v="0"/>
    <x v="0"/>
    <x v="2"/>
    <s v="1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n v="306043"/>
    <n v="306043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n v="130950"/>
    <n v="130950"/>
    <m/>
    <x v="0"/>
    <m/>
    <x v="0"/>
    <x v="0"/>
    <x v="0"/>
    <s v="30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n v="7871364"/>
    <n v="7871364"/>
    <m/>
    <x v="0"/>
    <m/>
    <x v="0"/>
    <x v="0"/>
    <x v="5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n v="35860130"/>
    <n v="3586013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n v="20000"/>
    <n v="20000"/>
    <m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n v="25000"/>
    <n v="25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n v="201472"/>
    <n v="201472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n v="296617"/>
    <n v="296617"/>
    <m/>
    <x v="0"/>
    <m/>
    <x v="0"/>
    <x v="2"/>
    <x v="2"/>
    <s v="13"/>
    <x v="2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n v="260000"/>
    <n v="260000"/>
    <m/>
    <x v="0"/>
    <m/>
    <x v="0"/>
    <x v="0"/>
    <x v="2"/>
    <s v="40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m/>
    <m/>
    <n v="2000000"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m/>
    <m/>
    <n v="40000"/>
    <x v="0"/>
    <m/>
    <x v="1"/>
    <x v="1"/>
    <x v="0"/>
    <s v="51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n v="86198"/>
    <n v="86198"/>
    <m/>
    <x v="0"/>
    <m/>
    <x v="0"/>
    <x v="2"/>
    <x v="2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6800"/>
    <m/>
    <x v="0"/>
    <m/>
    <x v="0"/>
    <x v="2"/>
    <x v="0"/>
    <s v="16"/>
    <x v="2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m/>
    <x v="0"/>
    <n v="7990"/>
    <x v="0"/>
    <x v="0"/>
    <x v="0"/>
    <s v="4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Svo - Serviços de Verificação de Óbitos"/>
    <m/>
    <n v="43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4659.68"/>
    <m/>
    <x v="0"/>
    <m/>
    <x v="0"/>
    <x v="0"/>
    <x v="0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1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n v="76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m/>
    <n v="87391.47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-57908.52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n v="28877"/>
    <x v="0"/>
    <m/>
    <x v="0"/>
    <x v="0"/>
    <x v="0"/>
    <s v="3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m/>
    <x v="0"/>
    <n v="0"/>
    <x v="0"/>
    <x v="0"/>
    <x v="2"/>
    <s v="1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n v="55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n v="421232.51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n v="-20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0000"/>
    <m/>
    <x v="0"/>
    <m/>
    <x v="0"/>
    <x v="0"/>
    <x v="0"/>
    <s v="36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102.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879.69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n v="1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n v="31.41"/>
    <x v="0"/>
    <m/>
    <x v="1"/>
    <x v="1"/>
    <x v="1"/>
    <s v="4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37.619999999999997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n v="6"/>
    <x v="0"/>
    <m/>
    <x v="0"/>
    <x v="0"/>
    <x v="0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n v="3649522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Recursos Minerais - CFEM"/>
    <m/>
    <n v="900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2774189.06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16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Sem Contrato de Dívida Pública - Remuneração de rec.vinculados - Outr Fontes - Ex.Anterior"/>
    <m/>
    <n v="34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m/>
    <x v="0"/>
    <n v="6175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m/>
    <x v="0"/>
    <n v="77542.899999999994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n v="769195.85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m/>
    <x v="0"/>
    <m/>
    <x v="1"/>
    <x v="1"/>
    <x v="0"/>
    <s v="34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n v="-198121"/>
    <m/>
    <x v="0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n v="6125.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m/>
    <n v="79972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m/>
    <n v="728435.1"/>
    <x v="0"/>
    <m/>
    <x v="0"/>
    <x v="0"/>
    <x v="0"/>
    <s v="30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Receitas - Fundo para Melhoria da Polícia Militar"/>
    <m/>
    <n v="707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n v="250000"/>
    <n v="2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m/>
    <m/>
    <n v="400000"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n v="28895698"/>
    <n v="28895698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n v="300000"/>
    <n v="300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n v="500000"/>
    <n v="5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n v="17430"/>
    <n v="17430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m/>
    <m/>
    <n v="70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n v="65860"/>
    <n v="65860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n v="1761055"/>
    <n v="1761055"/>
    <m/>
    <x v="0"/>
    <m/>
    <x v="0"/>
    <x v="2"/>
    <x v="0"/>
    <s v="11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n v="160000"/>
    <n v="160000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n v="600000"/>
    <n v="600000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n v="80000"/>
    <n v="8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m/>
    <m/>
    <n v="300000"/>
    <x v="0"/>
    <m/>
    <x v="0"/>
    <x v="0"/>
    <x v="0"/>
    <s v="93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m/>
    <m/>
    <n v="20000"/>
    <x v="0"/>
    <m/>
    <x v="0"/>
    <x v="0"/>
    <x v="0"/>
    <s v="36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m/>
    <m/>
    <n v="210000"/>
    <x v="0"/>
    <m/>
    <x v="0"/>
    <x v="0"/>
    <x v="0"/>
    <s v="91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n v="32000"/>
    <n v="32000"/>
    <m/>
    <x v="0"/>
    <m/>
    <x v="0"/>
    <x v="0"/>
    <x v="2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n v="86844"/>
    <n v="8684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m/>
    <m/>
    <n v="123031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n v="3870389"/>
    <n v="3870389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n v="94470"/>
    <n v="94470"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n v="718393.79"/>
    <x v="0"/>
    <m/>
    <x v="0"/>
    <x v="0"/>
    <x v="0"/>
    <s v="46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n v="12000"/>
    <m/>
    <x v="0"/>
    <m/>
    <x v="0"/>
    <x v="0"/>
    <x v="3"/>
    <s v="41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n v="30000"/>
    <x v="0"/>
    <m/>
    <x v="0"/>
    <x v="0"/>
    <x v="3"/>
    <s v="41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3670.23"/>
    <m/>
    <x v="0"/>
    <m/>
    <x v="0"/>
    <x v="0"/>
    <x v="0"/>
    <s v="3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n v="172852.38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6300"/>
    <m/>
    <x v="0"/>
    <m/>
    <x v="0"/>
    <x v="0"/>
    <x v="0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75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3000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7000"/>
    <m/>
    <x v="0"/>
    <m/>
    <x v="0"/>
    <x v="0"/>
    <x v="0"/>
    <s v="47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n v="65000"/>
    <m/>
    <x v="0"/>
    <m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12000000"/>
    <m/>
    <x v="0"/>
    <m/>
    <x v="1"/>
    <x v="1"/>
    <x v="0"/>
    <s v="93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m/>
    <n v="4016936.22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81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m/>
    <n v="19689.810000000001"/>
    <x v="0"/>
    <m/>
    <x v="0"/>
    <x v="0"/>
    <x v="0"/>
    <s v="9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7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8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415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m/>
    <n v="56669.8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204487.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-11083.17"/>
    <m/>
    <x v="0"/>
    <m/>
    <x v="1"/>
    <x v="1"/>
    <x v="0"/>
    <s v="30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4201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m/>
    <n v="584915.51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3000"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96.8"/>
    <m/>
    <x v="0"/>
    <m/>
    <x v="0"/>
    <x v="0"/>
    <x v="0"/>
    <s v="47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n v="195000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m/>
    <n v="9258665.8100000005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643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-30166.13"/>
    <m/>
    <x v="0"/>
    <m/>
    <x v="0"/>
    <x v="2"/>
    <x v="0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m/>
    <n v="0"/>
    <x v="0"/>
    <m/>
    <x v="0"/>
    <x v="0"/>
    <x v="0"/>
    <s v="3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876135.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m/>
    <x v="0"/>
    <n v="251110.76"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m/>
    <n v="77350.149999999994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m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n v="-37176.339999999997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n v="-864629.2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-13859.73"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0458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m/>
    <n v="2619.15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-2908295.18"/>
    <m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100000"/>
    <m/>
    <x v="0"/>
    <m/>
    <x v="0"/>
    <x v="0"/>
    <x v="0"/>
    <s v="14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m/>
    <n v="13788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2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n v="12645.59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n v="48544.11"/>
    <m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20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n v="54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n v="100000"/>
    <n v="10000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m/>
    <m/>
    <n v="29528.720000000001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m/>
    <m/>
    <n v="5300"/>
    <x v="0"/>
    <m/>
    <x v="0"/>
    <x v="2"/>
    <x v="0"/>
    <s v="92"/>
    <x v="2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n v="150001"/>
    <n v="150001"/>
    <m/>
    <x v="0"/>
    <m/>
    <x v="0"/>
    <x v="0"/>
    <x v="0"/>
    <s v="14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n v="24894"/>
    <n v="24894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n v="50320"/>
    <n v="5032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n v="38036"/>
    <n v="38036"/>
    <m/>
    <x v="0"/>
    <m/>
    <x v="0"/>
    <x v="0"/>
    <x v="0"/>
    <s v="36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n v="44519"/>
    <x v="0"/>
    <m/>
    <x v="0"/>
    <x v="0"/>
    <x v="2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n v="317231"/>
    <n v="31723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m/>
    <m/>
    <n v="10000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n v="3795669"/>
    <n v="3795669"/>
    <m/>
    <x v="0"/>
    <m/>
    <x v="0"/>
    <x v="2"/>
    <x v="0"/>
    <s v="11"/>
    <x v="2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m/>
    <m/>
    <n v="250000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m/>
    <m/>
    <n v="2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n v="50000"/>
    <n v="5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n v="7000000"/>
    <n v="7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n v="2467434"/>
    <n v="246743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n v="195217.6"/>
    <x v="0"/>
    <m/>
    <x v="0"/>
    <x v="0"/>
    <x v="0"/>
    <s v="30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m/>
    <m/>
    <n v="800000"/>
    <x v="0"/>
    <m/>
    <x v="1"/>
    <x v="1"/>
    <x v="0"/>
    <s v="51"/>
    <x v="1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n v="2800000"/>
    <n v="2800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n v="1600000"/>
    <n v="16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n v="100000"/>
    <n v="100000"/>
    <m/>
    <x v="0"/>
    <m/>
    <x v="0"/>
    <x v="0"/>
    <x v="0"/>
    <s v="15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n v="971703"/>
    <n v="971703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n v="90000"/>
    <n v="90000"/>
    <m/>
    <x v="0"/>
    <m/>
    <x v="0"/>
    <x v="0"/>
    <x v="0"/>
    <s v="08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m/>
    <m/>
    <n v="39325000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n v="10000"/>
    <n v="100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n v="-40894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m/>
    <n v="12008"/>
    <x v="0"/>
    <m/>
    <x v="1"/>
    <x v="1"/>
    <x v="0"/>
    <s v="9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40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m/>
    <n v="0"/>
    <x v="0"/>
    <m/>
    <x v="0"/>
    <x v="0"/>
    <x v="0"/>
    <s v="3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2"/>
    <s v="40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64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m/>
    <x v="0"/>
    <n v="0"/>
    <x v="0"/>
    <x v="0"/>
    <x v="0"/>
    <s v="31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n v="65930.17"/>
    <m/>
    <x v="0"/>
    <m/>
    <x v="0"/>
    <x v="0"/>
    <x v="2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20000"/>
    <m/>
    <x v="0"/>
    <m/>
    <x v="0"/>
    <x v="0"/>
    <x v="0"/>
    <s v="3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n v="584915.51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m/>
    <x v="0"/>
    <n v="0"/>
    <x v="0"/>
    <x v="0"/>
    <x v="0"/>
    <s v="3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n v="381760.9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n v="341802.8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898032.8"/>
    <m/>
    <x v="0"/>
    <m/>
    <x v="0"/>
    <x v="0"/>
    <x v="0"/>
    <s v="92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n v="-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n v="709975.17"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n v="5000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n v="1500000"/>
    <m/>
    <x v="0"/>
    <m/>
    <x v="0"/>
    <x v="0"/>
    <x v="4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m/>
    <x v="0"/>
    <n v="444.6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n v="2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-11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m/>
    <n v="0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2760525.7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-900.42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n v="539550"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m/>
    <n v="15000"/>
    <x v="0"/>
    <m/>
    <x v="0"/>
    <x v="0"/>
    <x v="0"/>
    <s v="35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n v="522.1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m/>
    <x v="0"/>
    <n v="0"/>
    <x v="0"/>
    <x v="2"/>
    <x v="0"/>
    <s v="12"/>
    <x v="2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n v="10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n v="-146759.04000000001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2886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n v="-5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4096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-34167.54"/>
    <m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3126000"/>
    <m/>
    <x v="0"/>
    <m/>
    <x v="1"/>
    <x v="1"/>
    <x v="0"/>
    <s v="40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n v="167822.36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n v="66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m/>
    <m/>
    <n v="62525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n v="237081490"/>
    <n v="237081490"/>
    <m/>
    <x v="0"/>
    <m/>
    <x v="0"/>
    <x v="2"/>
    <x v="0"/>
    <s v="11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n v="1350000"/>
    <n v="1350000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n v="29705943"/>
    <n v="29705943"/>
    <m/>
    <x v="0"/>
    <m/>
    <x v="0"/>
    <x v="0"/>
    <x v="0"/>
    <s v="36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m/>
    <m/>
    <n v="12000"/>
    <x v="0"/>
    <m/>
    <x v="0"/>
    <x v="0"/>
    <x v="0"/>
    <s v="14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n v="3000"/>
    <n v="3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n v="10586000"/>
    <n v="10586000"/>
    <m/>
    <x v="0"/>
    <m/>
    <x v="0"/>
    <x v="2"/>
    <x v="0"/>
    <s v="04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n v="10000"/>
    <n v="10000"/>
    <m/>
    <x v="0"/>
    <m/>
    <x v="0"/>
    <x v="0"/>
    <x v="2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n v="977510"/>
    <n v="97751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m/>
    <m/>
    <n v="10000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m/>
    <m/>
    <n v="500000"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m/>
    <m/>
    <n v="11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m/>
    <m/>
    <n v="56407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m/>
    <n v="26000"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n v="79000"/>
    <n v="79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n v="172623"/>
    <n v="172623"/>
    <m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m/>
    <n v="261523"/>
    <x v="0"/>
    <m/>
    <x v="0"/>
    <x v="0"/>
    <x v="0"/>
    <s v="33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n v="-40000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24041.75999999999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m/>
    <n v="2945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n v="1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70000"/>
    <m/>
    <x v="0"/>
    <m/>
    <x v="0"/>
    <x v="0"/>
    <x v="0"/>
    <s v="2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75813.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1500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1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180000"/>
    <m/>
    <x v="0"/>
    <m/>
    <x v="0"/>
    <x v="0"/>
    <x v="0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98819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m/>
    <x v="0"/>
    <m/>
    <x v="1"/>
    <x v="1"/>
    <x v="0"/>
    <s v="51"/>
    <x v="1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m/>
    <n v="354230"/>
    <x v="0"/>
    <m/>
    <x v="0"/>
    <x v="0"/>
    <x v="3"/>
    <s v="41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4189.9799999999996"/>
    <m/>
    <x v="0"/>
    <m/>
    <x v="0"/>
    <x v="0"/>
    <x v="0"/>
    <s v="3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n v="30375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m/>
    <n v="16000.21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n v="128540.96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n v="2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916029.7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m/>
    <x v="0"/>
    <n v="0"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n v="80000"/>
    <m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n v="17550"/>
    <m/>
    <x v="0"/>
    <m/>
    <x v="0"/>
    <x v="0"/>
    <x v="0"/>
    <s v="3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n v="-16240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n v="-27311.78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n v="-50000"/>
    <m/>
    <x v="0"/>
    <m/>
    <x v="0"/>
    <x v="0"/>
    <x v="0"/>
    <s v="4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n v="-111029.92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-20300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n v="-136947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2000000"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n v="295313"/>
    <m/>
    <x v="0"/>
    <m/>
    <x v="1"/>
    <x v="1"/>
    <x v="0"/>
    <s v="40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1000000"/>
    <m/>
    <x v="0"/>
    <m/>
    <x v="1"/>
    <x v="1"/>
    <x v="0"/>
    <s v="40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n v="200000"/>
    <n v="200000"/>
    <m/>
    <x v="0"/>
    <m/>
    <x v="0"/>
    <x v="0"/>
    <x v="0"/>
    <s v="31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m/>
    <m/>
    <n v="471951"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n v="5712217"/>
    <n v="5712217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n v="313654"/>
    <n v="313654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n v="1452877"/>
    <n v="1452877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m/>
    <m/>
    <n v="887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n v="25192"/>
    <n v="25192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m/>
    <m/>
    <n v="4500000"/>
    <x v="0"/>
    <m/>
    <x v="0"/>
    <x v="0"/>
    <x v="3"/>
    <s v="43"/>
    <x v="0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m/>
    <m/>
    <n v="500000"/>
    <x v="0"/>
    <m/>
    <x v="1"/>
    <x v="1"/>
    <x v="0"/>
    <s v="52"/>
    <x v="1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m/>
    <m/>
    <n v="251220"/>
    <x v="0"/>
    <m/>
    <x v="1"/>
    <x v="5"/>
    <x v="0"/>
    <s v="66"/>
    <x v="4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m/>
    <m/>
    <n v="200000"/>
    <x v="0"/>
    <m/>
    <x v="1"/>
    <x v="1"/>
    <x v="0"/>
    <s v="34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n v="350000"/>
    <n v="350000"/>
    <m/>
    <x v="0"/>
    <m/>
    <x v="0"/>
    <x v="0"/>
    <x v="0"/>
    <s v="92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m/>
    <m/>
    <n v="7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n v="-55"/>
    <m/>
    <x v="0"/>
    <m/>
    <x v="0"/>
    <x v="2"/>
    <x v="0"/>
    <s v="12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20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n v="931733.61"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n v="38975.0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n v="793821.22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-4600"/>
    <m/>
    <x v="0"/>
    <m/>
    <x v="0"/>
    <x v="0"/>
    <x v="2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-30000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n v="5136728.82"/>
    <m/>
    <x v="0"/>
    <m/>
    <x v="0"/>
    <x v="2"/>
    <x v="0"/>
    <s v="01"/>
    <x v="2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n v="5723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n v="77401.7"/>
    <m/>
    <x v="0"/>
    <m/>
    <x v="1"/>
    <x v="1"/>
    <x v="0"/>
    <s v="9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155590.69"/>
    <m/>
    <x v="0"/>
    <m/>
    <x v="0"/>
    <x v="0"/>
    <x v="0"/>
    <s v="40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92506.68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240000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-231739.77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n v="-7787.84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-134137.32"/>
    <m/>
    <x v="0"/>
    <m/>
    <x v="1"/>
    <x v="1"/>
    <x v="0"/>
    <s v="40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n v="357250.83"/>
    <m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470000"/>
    <m/>
    <x v="0"/>
    <m/>
    <x v="0"/>
    <x v="2"/>
    <x v="0"/>
    <s v="11"/>
    <x v="2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m/>
    <n v="7005.28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71176.740000000005"/>
    <m/>
    <x v="0"/>
    <m/>
    <x v="1"/>
    <x v="1"/>
    <x v="0"/>
    <s v="51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m/>
    <n v="5000"/>
    <x v="0"/>
    <m/>
    <x v="1"/>
    <x v="1"/>
    <x v="0"/>
    <s v="40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00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4123"/>
    <m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m/>
    <x v="0"/>
    <n v="7475"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330001"/>
    <m/>
    <x v="0"/>
    <m/>
    <x v="0"/>
    <x v="0"/>
    <x v="0"/>
    <s v="08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n v="16020.1"/>
    <m/>
    <x v="0"/>
    <m/>
    <x v="1"/>
    <x v="1"/>
    <x v="0"/>
    <s v="93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n v="52134"/>
    <n v="52134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m/>
    <m/>
    <n v="5000000"/>
    <x v="0"/>
    <m/>
    <x v="1"/>
    <x v="1"/>
    <x v="0"/>
    <s v="51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m/>
    <m/>
    <n v="10919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n v="50000"/>
    <n v="50000"/>
    <m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n v="1613606"/>
    <n v="1613606"/>
    <m/>
    <x v="0"/>
    <m/>
    <x v="0"/>
    <x v="0"/>
    <x v="0"/>
    <s v="5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m/>
    <m/>
    <n v="100000"/>
    <x v="0"/>
    <m/>
    <x v="0"/>
    <x v="0"/>
    <x v="2"/>
    <s v="32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m/>
    <m/>
    <n v="6000"/>
    <x v="0"/>
    <m/>
    <x v="0"/>
    <x v="0"/>
    <x v="0"/>
    <s v="47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n v="269724"/>
    <n v="269724"/>
    <m/>
    <x v="0"/>
    <m/>
    <x v="0"/>
    <x v="0"/>
    <x v="2"/>
    <s v="4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0000000"/>
    <m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n v="-36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160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n v="480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225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26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m/>
    <n v="440000"/>
    <x v="0"/>
    <m/>
    <x v="1"/>
    <x v="1"/>
    <x v="0"/>
    <s v="52"/>
    <x v="1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n v="0"/>
    <x v="0"/>
    <x v="0"/>
    <x v="5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5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788649.99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0446931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n v="277548.28999999998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n v="6144616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m/>
    <m/>
    <n v="79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9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1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6222.5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786.11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n v="35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n v="-10000000"/>
    <m/>
    <x v="0"/>
    <m/>
    <x v="1"/>
    <x v="4"/>
    <x v="0"/>
    <s v="71"/>
    <x v="3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n v="250000"/>
    <m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6000"/>
    <m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m/>
    <n v="0"/>
    <x v="0"/>
    <m/>
    <x v="1"/>
    <x v="1"/>
    <x v="0"/>
    <s v="93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Receitas - Fundo Estadual de Defesa Civil"/>
    <m/>
    <n v="900"/>
    <m/>
    <m/>
    <n v="0"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n v="28000"/>
    <m/>
    <x v="0"/>
    <m/>
    <x v="0"/>
    <x v="0"/>
    <x v="2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9823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684826.35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295000"/>
    <m/>
    <x v="0"/>
    <m/>
    <x v="1"/>
    <x v="1"/>
    <x v="0"/>
    <s v="52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n v="3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391097.5"/>
    <m/>
    <x v="0"/>
    <m/>
    <x v="0"/>
    <x v="2"/>
    <x v="0"/>
    <s v="0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n v="-28410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800000"/>
    <m/>
    <x v="0"/>
    <m/>
    <x v="0"/>
    <x v="0"/>
    <x v="0"/>
    <s v="4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360000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m/>
    <n v="40.020000000000003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n v="-200000"/>
    <m/>
    <x v="0"/>
    <m/>
    <x v="1"/>
    <x v="1"/>
    <x v="0"/>
    <s v="34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n v="292667"/>
    <n v="292667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n v="457600"/>
    <n v="457600"/>
    <m/>
    <x v="0"/>
    <m/>
    <x v="0"/>
    <x v="0"/>
    <x v="0"/>
    <s v="40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m/>
    <m/>
    <n v="58012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n v="65000"/>
    <n v="65000"/>
    <m/>
    <x v="0"/>
    <m/>
    <x v="0"/>
    <x v="0"/>
    <x v="0"/>
    <s v="47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m/>
    <m/>
    <n v="169583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n v="40000"/>
    <n v="40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m/>
    <m/>
    <n v="2000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n v="3000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n v="3000"/>
    <m/>
    <x v="0"/>
    <m/>
    <x v="0"/>
    <x v="2"/>
    <x v="0"/>
    <s v="07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143722.21"/>
    <m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m/>
    <n v="50454.54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n v="-63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849.1"/>
    <m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m/>
    <n v="1302.2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n v="0"/>
    <x v="0"/>
    <m/>
    <x v="0"/>
    <x v="0"/>
    <x v="0"/>
    <s v="35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n v="5905535.8499999996"/>
    <m/>
    <x v="0"/>
    <m/>
    <x v="0"/>
    <x v="0"/>
    <x v="0"/>
    <s v="1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92760.36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45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-93101.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81581.649999999994"/>
    <m/>
    <x v="0"/>
    <m/>
    <x v="0"/>
    <x v="0"/>
    <x v="0"/>
    <s v="3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m/>
    <n v="36804.75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-171293.8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30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n v="348577.32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6391.87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3123.07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28688.36"/>
    <m/>
    <x v="0"/>
    <m/>
    <x v="0"/>
    <x v="0"/>
    <x v="0"/>
    <s v="92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n v="42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n v="63407.839999999997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330.6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0000"/>
    <m/>
    <x v="0"/>
    <m/>
    <x v="0"/>
    <x v="2"/>
    <x v="0"/>
    <s v="16"/>
    <x v="2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1490754.46"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n v="-4300000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n v="-2298.19"/>
    <m/>
    <x v="0"/>
    <m/>
    <x v="0"/>
    <x v="0"/>
    <x v="2"/>
    <s v="13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n v="26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m/>
    <n v="200000"/>
    <x v="0"/>
    <m/>
    <x v="0"/>
    <x v="2"/>
    <x v="0"/>
    <s v="9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3000"/>
    <m/>
    <x v="0"/>
    <m/>
    <x v="0"/>
    <x v="0"/>
    <x v="0"/>
    <s v="47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n v="-2228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m/>
    <n v="0"/>
    <x v="0"/>
    <m/>
    <x v="0"/>
    <x v="2"/>
    <x v="0"/>
    <s v="08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n v="300000"/>
    <n v="300000"/>
    <m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m/>
    <m/>
    <n v="5000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n v="50000"/>
    <n v="5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130017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n v="4500000"/>
    <n v="45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m/>
    <m/>
    <n v="4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m/>
    <m/>
    <n v="28000"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n v="-17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23186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m/>
    <n v="1133.0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20901060.62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n v="145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221508.83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Atos do Departamento de Transportes e Terminais - DETER -Outras Taxas Vinculadas - Recurso"/>
    <m/>
    <n v="900"/>
    <m/>
    <m/>
    <n v="0"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n v="194.72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4600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n v="11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n v="0"/>
    <x v="0"/>
    <m/>
    <x v="1"/>
    <x v="1"/>
    <x v="0"/>
    <s v="39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74491.08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10000"/>
    <m/>
    <x v="0"/>
    <m/>
    <x v="0"/>
    <x v="0"/>
    <x v="0"/>
    <s v="93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8000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n v="59.2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n v="195000"/>
    <m/>
    <x v="0"/>
    <m/>
    <x v="1"/>
    <x v="1"/>
    <x v="0"/>
    <s v="51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n v="21704.9"/>
    <m/>
    <x v="0"/>
    <m/>
    <x v="1"/>
    <x v="1"/>
    <x v="1"/>
    <s v="42"/>
    <x v="1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n v="1300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83229.460000000006"/>
    <m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-1396248.19"/>
    <m/>
    <x v="0"/>
    <m/>
    <x v="1"/>
    <x v="1"/>
    <x v="1"/>
    <s v="4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m/>
    <x v="0"/>
    <n v="80361.48"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Contrato Dív.Pública BID 2900 RODOVIAS VI- Operações crédito externa - ex corrente"/>
    <m/>
    <n v="140"/>
    <m/>
    <m/>
    <n v="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6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-50000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n v="-56464"/>
    <m/>
    <x v="0"/>
    <m/>
    <x v="0"/>
    <x v="2"/>
    <x v="0"/>
    <s v="16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m/>
    <n v="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-95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9654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n v="-76691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n v="-233578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50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n v="-29875.5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12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m/>
    <n v="18561.36"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m/>
    <n v="281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n v="-13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m/>
    <m/>
    <n v="36000"/>
    <x v="0"/>
    <m/>
    <x v="0"/>
    <x v="0"/>
    <x v="0"/>
    <s v="3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m/>
    <m/>
    <n v="17000"/>
    <x v="0"/>
    <m/>
    <x v="0"/>
    <x v="0"/>
    <x v="3"/>
    <s v="41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m/>
    <m/>
    <n v="500000"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m/>
    <m/>
    <n v="29000000"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m/>
    <m/>
    <n v="5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m/>
    <m/>
    <n v="251471"/>
    <x v="0"/>
    <m/>
    <x v="0"/>
    <x v="3"/>
    <x v="0"/>
    <s v="21"/>
    <x v="3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2711.51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n v="-4743902.04"/>
    <m/>
    <x v="0"/>
    <m/>
    <x v="1"/>
    <x v="1"/>
    <x v="0"/>
    <s v="6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n v="-324841"/>
    <m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n v="35000"/>
    <m/>
    <x v="0"/>
    <m/>
    <x v="0"/>
    <x v="0"/>
    <x v="2"/>
    <s v="4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4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m/>
    <x v="0"/>
    <n v="72800"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n v="53.13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n v="2873614.41"/>
    <m/>
    <x v="0"/>
    <m/>
    <x v="0"/>
    <x v="2"/>
    <x v="0"/>
    <s v="11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13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0000"/>
    <m/>
    <x v="0"/>
    <m/>
    <x v="0"/>
    <x v="0"/>
    <x v="0"/>
    <s v="4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4826.92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Contrato Dív.Pública - BID 2900 RODOVIAS VI- Operações crédito externa - Ex.Anterior"/>
    <m/>
    <n v="1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m/>
    <n v="113170.06"/>
    <x v="0"/>
    <m/>
    <x v="1"/>
    <x v="1"/>
    <x v="0"/>
    <s v="34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n v="-34400"/>
    <m/>
    <x v="0"/>
    <m/>
    <x v="0"/>
    <x v="2"/>
    <x v="0"/>
    <s v="9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m/>
    <n v="1170.2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m/>
    <x v="0"/>
    <n v="0"/>
    <x v="0"/>
    <x v="0"/>
    <x v="0"/>
    <s v="2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n v="35507.18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n v="15981.67"/>
    <m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n v="7502799.7800000003"/>
    <m/>
    <x v="0"/>
    <m/>
    <x v="1"/>
    <x v="1"/>
    <x v="1"/>
    <s v="4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n v="1983.82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1275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IR - Remuner rec.vinculados - Ex.Anterior"/>
    <m/>
    <n v="110"/>
    <m/>
    <m/>
    <n v="0"/>
    <x v="0"/>
    <m/>
    <x v="0"/>
    <x v="0"/>
    <x v="0"/>
    <s v="34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m/>
    <x v="0"/>
    <x v="2"/>
    <x v="0"/>
    <s v="04"/>
    <x v="2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11528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5000"/>
    <m/>
    <x v="0"/>
    <m/>
    <x v="0"/>
    <x v="0"/>
    <x v="0"/>
    <s v="3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n v="105844.79"/>
    <m/>
    <x v="0"/>
    <m/>
    <x v="0"/>
    <x v="0"/>
    <x v="2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n v="-29618.52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n v="-82496.899999999994"/>
    <m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-60.22"/>
    <m/>
    <x v="0"/>
    <m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n v="-59202.03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-4073.52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n v="-6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n v="-7717.41"/>
    <m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n v="-100000"/>
    <m/>
    <x v="0"/>
    <m/>
    <x v="0"/>
    <x v="0"/>
    <x v="0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-8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n v="400000"/>
    <n v="40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m/>
    <m/>
    <n v="5000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n v="4400000"/>
    <n v="4400000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n v="200000"/>
    <n v="200000"/>
    <m/>
    <x v="0"/>
    <m/>
    <x v="0"/>
    <x v="2"/>
    <x v="0"/>
    <s v="16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n v="80000"/>
    <n v="80000"/>
    <m/>
    <x v="0"/>
    <m/>
    <x v="0"/>
    <x v="2"/>
    <x v="2"/>
    <s v="9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n v="2400000"/>
    <n v="2400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n v="298900"/>
    <n v="2989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m/>
    <m/>
    <n v="83382.2"/>
    <x v="0"/>
    <m/>
    <x v="0"/>
    <x v="2"/>
    <x v="0"/>
    <s v="16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n v="46000"/>
    <n v="46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n v="13100000"/>
    <n v="13100000"/>
    <m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n v="1769000"/>
    <n v="1769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n v="67993"/>
    <n v="6799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n v="400000"/>
    <n v="4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n v="27260"/>
    <n v="2726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n v="38535"/>
    <n v="385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m/>
    <m/>
    <n v="30000"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57011.199999999997"/>
    <x v="0"/>
    <m/>
    <x v="1"/>
    <x v="1"/>
    <x v="0"/>
    <s v="20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n v="474164.5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n v="381384.71"/>
    <x v="0"/>
    <m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m/>
    <m/>
    <n v="1208077"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n v="12495349.310000001"/>
    <x v="0"/>
    <m/>
    <x v="0"/>
    <x v="2"/>
    <x v="0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n v="75000"/>
    <n v="75000"/>
    <m/>
    <x v="0"/>
    <m/>
    <x v="1"/>
    <x v="1"/>
    <x v="0"/>
    <s v="39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n v="26839"/>
    <n v="26839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n v="100000"/>
    <n v="10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n v="19903"/>
    <n v="19903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m/>
    <m/>
    <n v="36909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m/>
    <m/>
    <n v="199714.92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m/>
    <m/>
    <n v="496666.47"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n v="155000"/>
    <n v="15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n v="28650"/>
    <n v="28650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m/>
    <m/>
    <n v="110000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m/>
    <n v="9067.68"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n v="3575000"/>
    <n v="3575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n v="50000"/>
    <n v="5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n v="36373102.359999999"/>
    <x v="0"/>
    <m/>
    <x v="0"/>
    <x v="2"/>
    <x v="2"/>
    <s v="13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n v="26972"/>
    <n v="26972"/>
    <m/>
    <x v="0"/>
    <m/>
    <x v="0"/>
    <x v="0"/>
    <x v="2"/>
    <s v="92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n v="2796809"/>
    <n v="2796809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n v="165000"/>
    <n v="165000"/>
    <m/>
    <x v="0"/>
    <m/>
    <x v="0"/>
    <x v="0"/>
    <x v="2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n v="0"/>
    <x v="0"/>
    <m/>
    <x v="1"/>
    <x v="1"/>
    <x v="0"/>
    <s v="39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-335.45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n v="2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2400000"/>
    <m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m/>
    <n v="0"/>
    <x v="0"/>
    <m/>
    <x v="1"/>
    <x v="1"/>
    <x v="0"/>
    <s v="40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n v="34206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Receitas - Fundo para Melhoria da Polícia Militar"/>
    <m/>
    <n v="706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n v="140562293.12"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n v="816834.17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n v="-231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m/>
    <m/>
    <n v="367347.75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m/>
    <m/>
    <n v="965479.14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1622848.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181888.2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100000"/>
    <m/>
    <x v="0"/>
    <m/>
    <x v="0"/>
    <x v="0"/>
    <x v="0"/>
    <s v="18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n v="299104"/>
    <x v="0"/>
    <m/>
    <x v="0"/>
    <x v="0"/>
    <x v="0"/>
    <s v="39"/>
    <x v="0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n v="175002.94"/>
    <x v="0"/>
    <m/>
    <x v="0"/>
    <x v="2"/>
    <x v="0"/>
    <s v="92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n v="5026.59"/>
    <x v="0"/>
    <m/>
    <x v="0"/>
    <x v="2"/>
    <x v="0"/>
    <s v="07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m/>
    <n v="2736.75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Receitas - Fundo para Melhoria da Polícia Militar"/>
    <m/>
    <n v="707"/>
    <m/>
    <m/>
    <n v="0"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n v="200000"/>
    <m/>
    <x v="0"/>
    <m/>
    <x v="1"/>
    <x v="1"/>
    <x v="0"/>
    <s v="40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m/>
    <n v="673095.01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n v="706877.78"/>
    <x v="0"/>
    <m/>
    <x v="0"/>
    <x v="2"/>
    <x v="0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m/>
    <n v="541573.14"/>
    <x v="0"/>
    <m/>
    <x v="0"/>
    <x v="0"/>
    <x v="0"/>
    <s v="9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Receitas - Fundo para Melhoria da Polícia Militar"/>
    <m/>
    <n v="708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n v="23966.67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n v="-701363.9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193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776035.45"/>
    <m/>
    <x v="0"/>
    <m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n v="65850.22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n v="1932812.53"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n v="123965419.37"/>
    <x v="0"/>
    <m/>
    <x v="0"/>
    <x v="2"/>
    <x v="0"/>
    <s v="11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n v="522457.7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-2075.91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n v="-25611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m/>
    <n v="25292.86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1859006.23"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m/>
    <n v="1957078.1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m/>
    <x v="0"/>
    <n v="608040.27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m/>
    <x v="0"/>
    <m/>
    <x v="1"/>
    <x v="1"/>
    <x v="0"/>
    <s v="52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n v="26531663.129999999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n v="0"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n v="1841550.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m/>
    <n v="315936.74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n v="126.24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m/>
    <n v="0.28000000000000003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140000"/>
    <m/>
    <x v="0"/>
    <m/>
    <x v="0"/>
    <x v="0"/>
    <x v="0"/>
    <s v="36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-277548.28999999998"/>
    <m/>
    <x v="0"/>
    <m/>
    <x v="0"/>
    <x v="0"/>
    <x v="3"/>
    <s v="4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m/>
    <m/>
    <n v="4187356.59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n v="13151.15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n v="36692.58"/>
    <x v="0"/>
    <m/>
    <x v="0"/>
    <x v="2"/>
    <x v="2"/>
    <s v="13"/>
    <x v="2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n v="103014.3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n v="2480502.04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Contrato Dív.Pública BID 2900 RODOVIAS VI- Operações crédito externa - ex corrente"/>
    <m/>
    <n v="105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n v="0"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19961.44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440050.4"/>
    <m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n v="222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n v="57560.92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n v="259666.67"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n v="-3740.8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n v="-18000"/>
    <m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14837.6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m/>
    <n v="143568.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Recursos de Outras Fontes - Exercício Corrente - Outras Taxas Vinculadas - Custas Judiciai"/>
    <m/>
    <n v="931"/>
    <m/>
    <m/>
    <n v="0"/>
    <x v="0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m/>
    <x v="0"/>
    <n v="0"/>
    <x v="0"/>
    <x v="2"/>
    <x v="0"/>
    <s v="05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7054479"/>
    <m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450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n v="-24991.1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n v="-1734883.33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18000"/>
    <m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249000"/>
    <m/>
    <x v="0"/>
    <m/>
    <x v="0"/>
    <x v="0"/>
    <x v="0"/>
    <s v="32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m/>
    <m/>
    <n v="1116066.57"/>
    <x v="0"/>
    <m/>
    <x v="0"/>
    <x v="0"/>
    <x v="0"/>
    <s v="93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-249000"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n v="30671.79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n v="7332.91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-93049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n v="6588823.7599999998"/>
    <x v="0"/>
    <m/>
    <x v="0"/>
    <x v="2"/>
    <x v="2"/>
    <s v="13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m/>
    <m/>
    <n v="2351277"/>
    <x v="0"/>
    <m/>
    <x v="0"/>
    <x v="0"/>
    <x v="0"/>
    <s v="15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-90000"/>
    <m/>
    <x v="0"/>
    <m/>
    <x v="0"/>
    <x v="0"/>
    <x v="0"/>
    <s v="3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5898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n v="-8575876"/>
    <m/>
    <x v="0"/>
    <m/>
    <x v="0"/>
    <x v="0"/>
    <x v="5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129527.6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m/>
    <n v="134100"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n v="-20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n v="138918.89000000001"/>
    <x v="0"/>
    <m/>
    <x v="0"/>
    <x v="2"/>
    <x v="0"/>
    <s v="13"/>
    <x v="2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-30451.9199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m/>
    <m/>
    <n v="12532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62222.4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227601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Sem Contrato de Dívida Pública - Remuneração de rec.vinculados - Fonte Tes  - Ex.Anterior"/>
    <m/>
    <n v="12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n v="65000"/>
    <n v="65000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n v="412349"/>
    <n v="412349"/>
    <m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n v="600000"/>
    <n v="600000"/>
    <m/>
    <x v="0"/>
    <m/>
    <x v="0"/>
    <x v="0"/>
    <x v="0"/>
    <s v="3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m/>
    <m/>
    <n v="510797.26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200000"/>
    <n v="2200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n v="105000"/>
    <n v="105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n v="4957100"/>
    <n v="4957100"/>
    <m/>
    <x v="0"/>
    <m/>
    <x v="0"/>
    <x v="2"/>
    <x v="0"/>
    <s v="11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n v="46794223"/>
    <n v="4679422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500000"/>
    <x v="0"/>
    <m/>
    <x v="0"/>
    <x v="0"/>
    <x v="0"/>
    <s v="2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n v="190000"/>
    <n v="19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n v="78823"/>
    <n v="78823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n v="75662"/>
    <n v="75662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n v="3000000"/>
    <n v="30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n v="3220000"/>
    <n v="3220000"/>
    <m/>
    <x v="0"/>
    <m/>
    <x v="0"/>
    <x v="0"/>
    <x v="0"/>
    <s v="4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2"/>
    <s v="4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n v="818501"/>
    <n v="818501"/>
    <m/>
    <x v="0"/>
    <m/>
    <x v="0"/>
    <x v="2"/>
    <x v="2"/>
    <s v="13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n v="102030"/>
    <n v="10203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n v="20000"/>
    <n v="20000"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n v="85000"/>
    <n v="85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m/>
    <m/>
    <n v="1615287.6"/>
    <x v="0"/>
    <m/>
    <x v="0"/>
    <x v="0"/>
    <x v="0"/>
    <s v="9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n v="35000"/>
    <n v="35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n v="36788"/>
    <n v="36788"/>
    <m/>
    <x v="0"/>
    <m/>
    <x v="0"/>
    <x v="0"/>
    <x v="0"/>
    <s v="14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n v="20000"/>
    <n v="20000"/>
    <m/>
    <x v="0"/>
    <m/>
    <x v="0"/>
    <x v="0"/>
    <x v="2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n v="2000000"/>
    <n v="2000000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n v="32300"/>
    <n v="323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n v="415000"/>
    <n v="415000"/>
    <m/>
    <x v="0"/>
    <m/>
    <x v="0"/>
    <x v="0"/>
    <x v="0"/>
    <s v="35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n v="551929"/>
    <n v="55192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n v="300273"/>
    <n v="30027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23628.33"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n v="59052.15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n v="1181415"/>
    <n v="1181415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n v="116654"/>
    <n v="116654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n v="1000000"/>
    <n v="100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n v="152064"/>
    <n v="152064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291179"/>
    <x v="0"/>
    <m/>
    <x v="1"/>
    <x v="4"/>
    <x v="0"/>
    <s v="71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m/>
    <m/>
    <n v="340500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n v="136634.14000000001"/>
    <x v="0"/>
    <m/>
    <x v="0"/>
    <x v="2"/>
    <x v="0"/>
    <s v="16"/>
    <x v="2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m/>
    <m/>
    <n v="9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n v="29000000"/>
    <n v="29000000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n v="1000000"/>
    <n v="1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n v="5000000"/>
    <n v="5000000"/>
    <m/>
    <x v="0"/>
    <m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n v="100000"/>
    <n v="1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n v="70509"/>
    <n v="70509"/>
    <m/>
    <x v="0"/>
    <m/>
    <x v="0"/>
    <x v="0"/>
    <x v="0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n v="3500000"/>
    <n v="3500000"/>
    <m/>
    <x v="0"/>
    <m/>
    <x v="1"/>
    <x v="1"/>
    <x v="0"/>
    <s v="39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n v="34852300"/>
    <n v="34852300"/>
    <m/>
    <x v="0"/>
    <m/>
    <x v="0"/>
    <x v="2"/>
    <x v="0"/>
    <s v="11"/>
    <x v="2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n v="0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n v="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28023.56"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367229.23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n v="20000"/>
    <m/>
    <x v="0"/>
    <m/>
    <x v="0"/>
    <x v="0"/>
    <x v="0"/>
    <s v="4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m/>
    <m/>
    <n v="19985.580000000002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n v="9515.200000000000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n v="966821.3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00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m/>
    <n v="136416.6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m/>
    <n v="20000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m/>
    <n v="253845.7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-40149.07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5004.640000000000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m/>
    <x v="0"/>
    <n v="0"/>
    <x v="0"/>
    <x v="0"/>
    <x v="0"/>
    <s v="0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-536192.56000000006"/>
    <m/>
    <x v="0"/>
    <m/>
    <x v="0"/>
    <x v="0"/>
    <x v="2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74000"/>
    <m/>
    <x v="0"/>
    <m/>
    <x v="0"/>
    <x v="0"/>
    <x v="0"/>
    <s v="47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n v="144454.42000000001"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n v="40471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756947.9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91200"/>
    <m/>
    <x v="0"/>
    <m/>
    <x v="0"/>
    <x v="2"/>
    <x v="2"/>
    <s v="1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m/>
    <n v="4224630.1100000003"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n v="2794176.19"/>
    <x v="0"/>
    <m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n v="8796164.9499999993"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n v="149425.47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n v="13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n v="237717.02"/>
    <x v="0"/>
    <m/>
    <x v="0"/>
    <x v="0"/>
    <x v="0"/>
    <s v="3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552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m/>
    <n v="1674.32"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m/>
    <x v="0"/>
    <n v="581307.69999999995"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n v="6966.51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n v="113170.06"/>
    <m/>
    <x v="0"/>
    <m/>
    <x v="1"/>
    <x v="1"/>
    <x v="0"/>
    <s v="34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-10155907.5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n v="4854777.1100000003"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m/>
    <m/>
    <n v="24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2671.17"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63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n v="12074700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n v="31384.89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6800"/>
    <m/>
    <x v="0"/>
    <m/>
    <x v="0"/>
    <x v="2"/>
    <x v="0"/>
    <s v="94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Recursos Minerais - CFEM"/>
    <m/>
    <n v="348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n v="32901.33"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n v="1364.2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n v="138.80000000000001"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-16738693.82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115825.73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m/>
    <n v="2185.5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590"/>
    <m/>
    <x v="0"/>
    <m/>
    <x v="0"/>
    <x v="0"/>
    <x v="0"/>
    <s v="4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n v="339127.22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m/>
    <n v="3209.59"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204718.88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m/>
    <n v="97800.11"/>
    <x v="0"/>
    <m/>
    <x v="0"/>
    <x v="0"/>
    <x v="0"/>
    <s v="34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m/>
    <m/>
    <n v="167158.35"/>
    <x v="0"/>
    <m/>
    <x v="0"/>
    <x v="0"/>
    <x v="0"/>
    <s v="92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m/>
    <m/>
    <n v="315372.52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n v="318499.95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3540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n v="10207.33"/>
    <x v="0"/>
    <m/>
    <x v="0"/>
    <x v="0"/>
    <x v="0"/>
    <s v="46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821.45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m/>
    <n v="60106.49"/>
    <x v="0"/>
    <m/>
    <x v="0"/>
    <x v="0"/>
    <x v="2"/>
    <s v="4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8924864.3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n v="281977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-36862.80000000000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m/>
    <x v="0"/>
    <n v="0"/>
    <x v="0"/>
    <x v="0"/>
    <x v="0"/>
    <s v="92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n v="55680000"/>
    <m/>
    <x v="0"/>
    <m/>
    <x v="0"/>
    <x v="3"/>
    <x v="0"/>
    <s v="21"/>
    <x v="3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n v="-3646202.77"/>
    <m/>
    <x v="0"/>
    <m/>
    <x v="0"/>
    <x v="0"/>
    <x v="4"/>
    <s v="41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n v="22740.639999999999"/>
    <m/>
    <x v="0"/>
    <m/>
    <x v="0"/>
    <x v="0"/>
    <x v="2"/>
    <s v="92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1177718.470000001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n v="52045.04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n v="7157865.3499999996"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m/>
    <n v="31333.59"/>
    <x v="0"/>
    <m/>
    <x v="0"/>
    <x v="0"/>
    <x v="0"/>
    <s v="92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n v="231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m/>
    <n v="325862.84999999998"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n v="-39430.5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n v="-73511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m/>
    <n v="90194.37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10000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m/>
    <x v="0"/>
    <n v="2261.9899999999998"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n v="0"/>
    <x v="0"/>
    <m/>
    <x v="0"/>
    <x v="0"/>
    <x v="0"/>
    <s v="9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167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n v="-106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m/>
    <n v="27941.39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n v="1587702.99"/>
    <x v="0"/>
    <m/>
    <x v="0"/>
    <x v="2"/>
    <x v="0"/>
    <s v="07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n v="-49911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411804.66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-120000.04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149530.57999999999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m/>
    <n v="466552.86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n v="316551.61"/>
    <x v="0"/>
    <m/>
    <x v="1"/>
    <x v="1"/>
    <x v="0"/>
    <s v="51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n v="0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6056077.469999999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m/>
    <n v="15033.2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n v="305450.03999999998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n v="250000"/>
    <n v="25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n v="15000"/>
    <n v="15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n v="20000"/>
    <n v="20000"/>
    <m/>
    <x v="0"/>
    <m/>
    <x v="0"/>
    <x v="0"/>
    <x v="0"/>
    <s v="15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n v="165940"/>
    <n v="16594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m/>
    <m/>
    <n v="50000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m/>
    <m/>
    <n v="150000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n v="10280"/>
    <n v="1028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n v="5362368"/>
    <n v="5362368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n v="2435457"/>
    <n v="2435457"/>
    <m/>
    <x v="0"/>
    <m/>
    <x v="0"/>
    <x v="0"/>
    <x v="0"/>
    <s v="37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n v="508340"/>
    <n v="50834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n v="34650"/>
    <n v="34650"/>
    <m/>
    <x v="0"/>
    <m/>
    <x v="0"/>
    <x v="0"/>
    <x v="2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n v="1000"/>
    <n v="1000"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n v="119641"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n v="66655.12"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n v="27061"/>
    <n v="27061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n v="40045"/>
    <n v="40045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n v="1311793"/>
    <n v="1311793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m/>
    <m/>
    <n v="24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n v="1015000"/>
    <n v="1015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m/>
    <m/>
    <n v="30000"/>
    <x v="0"/>
    <m/>
    <x v="0"/>
    <x v="0"/>
    <x v="0"/>
    <s v="14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n v="180000"/>
    <n v="180000"/>
    <m/>
    <x v="0"/>
    <m/>
    <x v="0"/>
    <x v="0"/>
    <x v="0"/>
    <s v="36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n v="70000"/>
    <n v="70000"/>
    <m/>
    <x v="0"/>
    <m/>
    <x v="0"/>
    <x v="0"/>
    <x v="0"/>
    <s v="47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m/>
    <m/>
    <n v="98259.87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n v="13793"/>
    <n v="13793"/>
    <m/>
    <x v="0"/>
    <m/>
    <x v="0"/>
    <x v="0"/>
    <x v="0"/>
    <s v="14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m/>
    <m/>
    <n v="42053"/>
    <x v="0"/>
    <m/>
    <x v="1"/>
    <x v="1"/>
    <x v="0"/>
    <s v="51"/>
    <x v="1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m/>
    <m/>
    <n v="63170.5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n v="50000"/>
    <n v="50000"/>
    <m/>
    <x v="0"/>
    <m/>
    <x v="0"/>
    <x v="2"/>
    <x v="0"/>
    <s v="92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n v="395124"/>
    <n v="395124"/>
    <m/>
    <x v="0"/>
    <m/>
    <x v="0"/>
    <x v="0"/>
    <x v="0"/>
    <s v="30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n v="3063020.39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m/>
    <m/>
    <n v="150000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m/>
    <m/>
    <n v="84805.28"/>
    <x v="0"/>
    <m/>
    <x v="0"/>
    <x v="0"/>
    <x v="0"/>
    <s v="93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n v="30000"/>
    <n v="3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n v="700000"/>
    <n v="700000"/>
    <m/>
    <x v="0"/>
    <m/>
    <x v="0"/>
    <x v="0"/>
    <x v="1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m/>
    <n v="4387.87"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n v="0"/>
    <x v="0"/>
    <x v="0"/>
    <x v="0"/>
    <s v="36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40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m/>
    <n v="124397.16"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n v="10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43007.23"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102000"/>
    <m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m/>
    <n v="0"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m/>
    <n v="0"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n v="42619"/>
    <x v="0"/>
    <m/>
    <x v="0"/>
    <x v="0"/>
    <x v="0"/>
    <s v="14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n v="4173.16"/>
    <m/>
    <x v="0"/>
    <m/>
    <x v="0"/>
    <x v="2"/>
    <x v="0"/>
    <s v="92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n v="47714.82"/>
    <m/>
    <x v="0"/>
    <m/>
    <x v="1"/>
    <x v="1"/>
    <x v="0"/>
    <s v="39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n v="-7239.2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Receitas - Fundo de Melhoria do Corpo de Bombeiros Militar"/>
    <m/>
    <n v="707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n v="-1227.46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n v="126051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m/>
    <n v="50000"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6032.65"/>
    <m/>
    <x v="0"/>
    <m/>
    <x v="0"/>
    <x v="0"/>
    <x v="2"/>
    <s v="92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96.6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276.38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32493.27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n v="2943410.67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n v="34345.85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n v="14732.88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n v="0"/>
    <x v="0"/>
    <m/>
    <x v="1"/>
    <x v="1"/>
    <x v="0"/>
    <s v="51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m/>
    <n v="329227.86"/>
    <x v="0"/>
    <m/>
    <x v="1"/>
    <x v="1"/>
    <x v="0"/>
    <s v="93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m/>
    <m/>
    <n v="23396.2"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n v="500000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6821.35"/>
    <m/>
    <x v="0"/>
    <m/>
    <x v="0"/>
    <x v="0"/>
    <x v="2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n v="4293310.6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n v="12670.57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1000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m/>
    <m/>
    <n v="184298"/>
    <x v="0"/>
    <m/>
    <x v="0"/>
    <x v="0"/>
    <x v="0"/>
    <s v="08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m/>
    <n v="59333.74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n v="-1884500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Atos do Departamento de Infraestrutura - Deinfr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155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m/>
    <n v="91380.53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n v="189558.32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n v="9379939.8399999999"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8000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n v="-661819.49"/>
    <m/>
    <x v="0"/>
    <m/>
    <x v="1"/>
    <x v="1"/>
    <x v="2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-57975.68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m/>
    <m/>
    <n v="103606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n v="9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n v="1646901.36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-2704136.64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-11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n v="76422.460000000006"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n v="12675.96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m/>
    <m/>
    <n v="954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m/>
    <x v="0"/>
    <n v="0"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-358599.47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n v="-3026000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m/>
    <n v="250073.25"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-1593.38"/>
    <m/>
    <x v="0"/>
    <m/>
    <x v="0"/>
    <x v="2"/>
    <x v="0"/>
    <s v="12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-2666.57"/>
    <m/>
    <x v="0"/>
    <m/>
    <x v="0"/>
    <x v="0"/>
    <x v="2"/>
    <s v="1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n v="204948512.30000001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n v="109618.95"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n v="-10170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m/>
    <m/>
    <n v="1979295.36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n v="-9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m/>
    <x v="0"/>
    <n v="0"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m/>
    <x v="0"/>
    <n v="0"/>
    <x v="0"/>
    <x v="2"/>
    <x v="0"/>
    <s v="94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n v="6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n v="-352550.15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n v="-71182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5946"/>
    <m/>
    <x v="0"/>
    <m/>
    <x v="0"/>
    <x v="0"/>
    <x v="2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n v="228720.79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m/>
    <n v="18318.689999999999"/>
    <x v="0"/>
    <m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m/>
    <n v="13360.61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n v="56396935.609999999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n v="347293.8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n v="3800000"/>
    <n v="38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m/>
    <m/>
    <n v="16.64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m/>
    <m/>
    <n v="2794567"/>
    <x v="0"/>
    <m/>
    <x v="1"/>
    <x v="1"/>
    <x v="0"/>
    <s v="51"/>
    <x v="1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n v="50022"/>
    <n v="50022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m/>
    <m/>
    <n v="15922"/>
    <x v="0"/>
    <m/>
    <x v="0"/>
    <x v="0"/>
    <x v="0"/>
    <s v="92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n v="128231"/>
    <n v="128231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n v="274100"/>
    <n v="274100"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n v="22026"/>
    <n v="22026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n v="108240"/>
    <n v="10824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n v="988000"/>
    <n v="988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n v="1484944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n v="116720.2"/>
    <x v="0"/>
    <m/>
    <x v="0"/>
    <x v="0"/>
    <x v="0"/>
    <s v="3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n v="3758534.77"/>
    <x v="0"/>
    <m/>
    <x v="0"/>
    <x v="2"/>
    <x v="0"/>
    <s v="11"/>
    <x v="2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m/>
    <m/>
    <n v="2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n v="56290"/>
    <n v="56290"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n v="618330.66"/>
    <x v="0"/>
    <m/>
    <x v="0"/>
    <x v="2"/>
    <x v="0"/>
    <s v="05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n v="3120000"/>
    <n v="3120000"/>
    <m/>
    <x v="0"/>
    <m/>
    <x v="0"/>
    <x v="2"/>
    <x v="2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n v="214502"/>
    <n v="214502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n v="4500000"/>
    <n v="4500000"/>
    <m/>
    <x v="0"/>
    <m/>
    <x v="0"/>
    <x v="0"/>
    <x v="0"/>
    <s v="34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m/>
    <m/>
    <n v="7532000"/>
    <x v="0"/>
    <m/>
    <x v="1"/>
    <x v="1"/>
    <x v="0"/>
    <s v="5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n v="35000"/>
    <n v="35000"/>
    <m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m/>
    <n v="185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n v="200000"/>
    <n v="200000"/>
    <m/>
    <x v="0"/>
    <m/>
    <x v="0"/>
    <x v="0"/>
    <x v="0"/>
    <s v="4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n v="29081342"/>
    <n v="29081342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n v="8591947"/>
    <n v="8591947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n v="26544"/>
    <n v="26544"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m/>
    <m/>
    <n v="26972"/>
    <x v="0"/>
    <m/>
    <x v="0"/>
    <x v="0"/>
    <x v="2"/>
    <s v="92"/>
    <x v="0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n v="726000"/>
    <n v="726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n v="1200000"/>
    <n v="1200000"/>
    <m/>
    <x v="0"/>
    <m/>
    <x v="0"/>
    <x v="0"/>
    <x v="2"/>
    <s v="1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n v="78730.92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m/>
    <x v="0"/>
    <n v="0"/>
    <x v="0"/>
    <x v="2"/>
    <x v="0"/>
    <s v="1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m/>
    <n v="199039.58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793150.66"/>
    <m/>
    <x v="0"/>
    <m/>
    <x v="0"/>
    <x v="0"/>
    <x v="0"/>
    <s v="3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n v="238.8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n v="-9000"/>
    <m/>
    <x v="0"/>
    <m/>
    <x v="0"/>
    <x v="0"/>
    <x v="2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n v="782111.03"/>
    <x v="0"/>
    <m/>
    <x v="0"/>
    <x v="0"/>
    <x v="0"/>
    <s v="92"/>
    <x v="0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n v="292299.09000000003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80000"/>
    <m/>
    <x v="0"/>
    <m/>
    <x v="0"/>
    <x v="0"/>
    <x v="0"/>
    <s v="47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22545.7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m/>
    <n v="0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m/>
    <x v="0"/>
    <n v="0"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2521913.09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n v="-90000"/>
    <m/>
    <x v="0"/>
    <m/>
    <x v="1"/>
    <x v="1"/>
    <x v="3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m/>
    <n v="1012422.43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n v="-10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m/>
    <x v="0"/>
    <n v="462907.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34480"/>
    <x v="0"/>
    <m/>
    <x v="0"/>
    <x v="0"/>
    <x v="0"/>
    <s v="3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n v="2469799.02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n v="11365"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262031.26"/>
    <m/>
    <x v="0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n v="57738.34"/>
    <x v="0"/>
    <m/>
    <x v="1"/>
    <x v="1"/>
    <x v="0"/>
    <s v="52"/>
    <x v="1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238797.03"/>
    <m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535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7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m/>
    <x v="0"/>
    <n v="0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4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1275000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n v="-40395.57"/>
    <m/>
    <x v="0"/>
    <m/>
    <x v="0"/>
    <x v="2"/>
    <x v="0"/>
    <s v="16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n v="-36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169.68"/>
    <m/>
    <x v="0"/>
    <m/>
    <x v="0"/>
    <x v="0"/>
    <x v="0"/>
    <s v="47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34430.4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n v="670704.92000000004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-6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n v="-1580000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n v="7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n v="73881.58"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Atos do Departamento de Transportes e Terminais - DETER -Outras Taxas Vinculadas - Recurso"/>
    <m/>
    <n v="990"/>
    <m/>
    <m/>
    <n v="0"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Demais Receitas de Fontes Detalhadas"/>
    <m/>
    <n v="610"/>
    <m/>
    <m/>
    <n v="0"/>
    <x v="0"/>
    <m/>
    <x v="0"/>
    <x v="0"/>
    <x v="0"/>
    <s v="9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n v="49788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n v="-46009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n v="-47633.58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n v="-43629.27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n v="-563471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n v="103197854.17"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m/>
    <n v="17546.419999999998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-121471"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m/>
    <n v="1052014.6299999999"/>
    <x v="0"/>
    <m/>
    <x v="0"/>
    <x v="0"/>
    <x v="0"/>
    <s v="9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-177713.11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n v="20000"/>
    <m/>
    <x v="0"/>
    <m/>
    <x v="0"/>
    <x v="2"/>
    <x v="0"/>
    <s v="94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m/>
    <x v="0"/>
    <n v="6166.15"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m/>
    <x v="0"/>
    <n v="0"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n v="511.12"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2913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m/>
    <x v="0"/>
    <m/>
    <x v="0"/>
    <x v="0"/>
    <x v="0"/>
    <s v="91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3923133.64"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1850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m/>
    <n v="66896.75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n v="461861.63"/>
    <x v="0"/>
    <m/>
    <x v="0"/>
    <x v="2"/>
    <x v="0"/>
    <s v="12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0000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n v="-9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n v="50000"/>
    <n v="5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n v="6391857"/>
    <n v="639185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m/>
    <m/>
    <n v="1800"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n v="550000"/>
    <n v="55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n v="11050"/>
    <n v="11050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m/>
    <m/>
    <n v="107066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n v="11475"/>
    <n v="11475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n v="29769"/>
    <n v="2976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n v="333270"/>
    <n v="33327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n v="47972"/>
    <n v="47972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n v="1219135"/>
    <n v="1219135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n v="31828"/>
    <n v="31828"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n v="206014"/>
    <n v="206014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n v="318728"/>
    <n v="31872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n v="23000"/>
    <n v="23000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n v="6200"/>
    <n v="6200"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n v="239362"/>
    <n v="239362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n v="2000000"/>
    <n v="2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n v="1835682"/>
    <n v="183568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n v="1000430"/>
    <n v="100043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n v="1333089"/>
    <n v="1333089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m/>
    <m/>
    <n v="300000"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m/>
    <m/>
    <n v="2619950.14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m/>
    <n v="309251.7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m/>
    <m/>
    <n v="3592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n v="100000"/>
    <n v="1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n v="35000"/>
    <n v="3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n v="-100000"/>
    <m/>
    <x v="0"/>
    <m/>
    <x v="0"/>
    <x v="0"/>
    <x v="0"/>
    <s v="35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-100"/>
    <m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n v="-760"/>
    <m/>
    <x v="0"/>
    <m/>
    <x v="0"/>
    <x v="0"/>
    <x v="0"/>
    <s v="4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n v="5926598.8399999999"/>
    <m/>
    <x v="0"/>
    <m/>
    <x v="0"/>
    <x v="2"/>
    <x v="0"/>
    <s v="0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n v="335218.89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n v="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m/>
    <n v="129461.29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n v="-5000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n v="23799.58"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6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55000"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m/>
    <n v="90025869.569999993"/>
    <x v="0"/>
    <m/>
    <x v="0"/>
    <x v="2"/>
    <x v="0"/>
    <s v="0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n v="133500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m/>
    <m/>
    <n v="20299.939999999999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n v="413.09"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62622.18"/>
    <m/>
    <x v="0"/>
    <m/>
    <x v="1"/>
    <x v="1"/>
    <x v="0"/>
    <s v="4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260000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23781.4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-100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-1079649.71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900288.69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n v="6000"/>
    <m/>
    <x v="0"/>
    <m/>
    <x v="0"/>
    <x v="2"/>
    <x v="0"/>
    <s v="94"/>
    <x v="2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100000"/>
    <m/>
    <x v="0"/>
    <m/>
    <x v="0"/>
    <x v="0"/>
    <x v="1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Educação Permanente em Saúde"/>
    <m/>
    <n v="4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m/>
    <x v="0"/>
    <n v="0"/>
    <x v="0"/>
    <x v="2"/>
    <x v="0"/>
    <s v="07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1095872.8799999999"/>
    <m/>
    <x v="0"/>
    <m/>
    <x v="0"/>
    <x v="2"/>
    <x v="0"/>
    <s v="01"/>
    <x v="2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m/>
    <m/>
    <n v="13242325.609999999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m/>
    <m/>
    <n v="2712794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n v="0.01"/>
    <x v="0"/>
    <x v="0"/>
    <x v="0"/>
    <s v="3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271000"/>
    <m/>
    <x v="0"/>
    <m/>
    <x v="0"/>
    <x v="2"/>
    <x v="0"/>
    <s v="0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n v="-212000"/>
    <m/>
    <x v="0"/>
    <m/>
    <x v="0"/>
    <x v="2"/>
    <x v="0"/>
    <s v="13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n v="45926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m/>
    <m/>
    <n v="40000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m/>
    <x v="0"/>
    <x v="2"/>
    <x v="0"/>
    <s v="12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n v="45448.6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-460022.3"/>
    <m/>
    <x v="0"/>
    <m/>
    <x v="0"/>
    <x v="0"/>
    <x v="0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n v="-9250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n v="-113241.64"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n v="932147.8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m/>
    <n v="2000"/>
    <x v="0"/>
    <m/>
    <x v="0"/>
    <x v="0"/>
    <x v="3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m/>
    <m/>
    <n v="5315.41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1890000"/>
    <m/>
    <x v="0"/>
    <m/>
    <x v="1"/>
    <x v="1"/>
    <x v="0"/>
    <s v="3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n v="-27061"/>
    <m/>
    <x v="0"/>
    <m/>
    <x v="0"/>
    <x v="0"/>
    <x v="2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2903.4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3280000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73192"/>
    <x v="0"/>
    <m/>
    <x v="0"/>
    <x v="3"/>
    <x v="0"/>
    <s v="21"/>
    <x v="3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n v="60000"/>
    <x v="0"/>
    <m/>
    <x v="0"/>
    <x v="0"/>
    <x v="1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4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30600000"/>
    <m/>
    <x v="0"/>
    <m/>
    <x v="0"/>
    <x v="0"/>
    <x v="0"/>
    <s v="3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m/>
    <n v="0"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n v="20000"/>
    <n v="2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n v="357864"/>
    <n v="357864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n v="1557560"/>
    <n v="155756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m/>
    <n v="64221.71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n v="14884"/>
    <n v="14884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n v="94620"/>
    <n v="9462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n v="38098"/>
    <n v="38098"/>
    <m/>
    <x v="0"/>
    <m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n v="184007.17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n v="78786"/>
    <n v="78786"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n v="60866"/>
    <n v="60866"/>
    <m/>
    <x v="0"/>
    <m/>
    <x v="0"/>
    <x v="0"/>
    <x v="2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n v="71182"/>
    <n v="71182"/>
    <m/>
    <x v="0"/>
    <m/>
    <x v="0"/>
    <x v="0"/>
    <x v="0"/>
    <s v="3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n v="291210"/>
    <n v="29121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n v="150000"/>
    <n v="1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m/>
    <m/>
    <n v="78935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n v="18523703"/>
    <n v="1852370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n v="86679994"/>
    <n v="86679994"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m/>
    <m/>
    <n v="270997"/>
    <x v="0"/>
    <m/>
    <x v="0"/>
    <x v="0"/>
    <x v="0"/>
    <s v="3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m/>
    <m/>
    <n v="15000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n v="435829"/>
    <n v="435829"/>
    <m/>
    <x v="0"/>
    <m/>
    <x v="0"/>
    <x v="0"/>
    <x v="0"/>
    <s v="5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m/>
    <m/>
    <n v="29750"/>
    <x v="0"/>
    <m/>
    <x v="0"/>
    <x v="0"/>
    <x v="2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n v="7000"/>
    <n v="7000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n v="7391544"/>
    <n v="7391544"/>
    <m/>
    <x v="0"/>
    <m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n v="2923935"/>
    <n v="2923935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n v="28612"/>
    <n v="28612"/>
    <m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n v="3000000"/>
    <n v="3000000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m/>
    <m/>
    <n v="797663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n v="22000000"/>
    <n v="22000000"/>
    <m/>
    <x v="0"/>
    <m/>
    <x v="1"/>
    <x v="1"/>
    <x v="0"/>
    <s v="51"/>
    <x v="1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n v="60000"/>
    <n v="6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m/>
    <m/>
    <n v="10000000"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m/>
    <m/>
    <n v="1279611.67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n v="600000"/>
    <n v="6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n v="5788.09"/>
    <m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30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1100"/>
    <m/>
    <x v="0"/>
    <m/>
    <x v="0"/>
    <x v="0"/>
    <x v="2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n v="33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m/>
    <n v="12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m/>
    <n v="7058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m/>
    <n v="2130225.17"/>
    <x v="0"/>
    <m/>
    <x v="0"/>
    <x v="2"/>
    <x v="0"/>
    <s v="94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m/>
    <n v="0"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26371.16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n v="71147.350000000006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11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m/>
    <x v="0"/>
    <n v="2743.3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4383342.730000000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n v="100000"/>
    <m/>
    <x v="0"/>
    <m/>
    <x v="0"/>
    <x v="0"/>
    <x v="2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Sem Contrato de Dívida Pública - Remuneração de rec.vinculados - Outr Fontes - Ex.Anterior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-158623.87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01512.6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-8707.9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n v="2466.3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134137.32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n v="0"/>
    <x v="0"/>
    <m/>
    <x v="0"/>
    <x v="0"/>
    <x v="2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5154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m/>
    <n v="16587.5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10112931.6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m/>
    <n v="1384664.84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4826.92"/>
    <m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300"/>
    <m/>
    <x v="0"/>
    <m/>
    <x v="0"/>
    <x v="0"/>
    <x v="0"/>
    <s v="30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47137.57999999999"/>
    <m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24556.27"/>
    <m/>
    <x v="0"/>
    <m/>
    <x v="0"/>
    <x v="0"/>
    <x v="0"/>
    <s v="30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9760.98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42990"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n v="5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-9999.99"/>
    <m/>
    <x v="0"/>
    <m/>
    <x v="0"/>
    <x v="0"/>
    <x v="1"/>
    <s v="41"/>
    <x v="0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7109.45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n v="1250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8000"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n v="119.5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n v="0"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n v="66388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n v="256950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-249188.21"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n v="21405.19"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n v="-44102"/>
    <m/>
    <x v="0"/>
    <m/>
    <x v="0"/>
    <x v="0"/>
    <x v="0"/>
    <s v="4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to Dív.Pública BB2 PACTO por SC - Contrapartida BID-Oper crédito interna - ex anter"/>
    <m/>
    <n v="14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11496802.74"/>
    <m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-5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n v="30000"/>
    <m/>
    <x v="0"/>
    <m/>
    <x v="0"/>
    <x v="2"/>
    <x v="0"/>
    <s v="1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-1335305.850000000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m/>
    <n v="390026.57"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m/>
    <n v="384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n v="368889.24"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n v="-3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n v="-269.8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n v="1000000"/>
    <n v="1000000"/>
    <m/>
    <x v="0"/>
    <m/>
    <x v="0"/>
    <x v="0"/>
    <x v="0"/>
    <s v="08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m/>
    <m/>
    <n v="298292.13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m/>
    <m/>
    <n v="0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m/>
    <m/>
    <n v="172.66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m/>
    <n v="1078.0899999999999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n v="3249500"/>
    <n v="32495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n v="168239"/>
    <n v="168239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n v="4000"/>
    <n v="4000"/>
    <m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n v="12814"/>
    <n v="12814"/>
    <m/>
    <x v="0"/>
    <m/>
    <x v="1"/>
    <x v="1"/>
    <x v="0"/>
    <s v="52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n v="49788"/>
    <n v="49788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n v="60410"/>
    <n v="6041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n v="178881"/>
    <n v="17888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n v="16500"/>
    <n v="16500"/>
    <m/>
    <x v="0"/>
    <m/>
    <x v="0"/>
    <x v="2"/>
    <x v="0"/>
    <s v="16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n v="78413"/>
    <n v="7841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27783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n v="1500000"/>
    <n v="150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n v="25431"/>
    <n v="25431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n v="49645"/>
    <n v="49645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n v="35000"/>
    <n v="35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n v="50000"/>
    <n v="50000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n v="20257670"/>
    <n v="20257670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n v="45000"/>
    <n v="45000"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n v="27357718.100000001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55226.21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n v="500000"/>
    <n v="5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n v="40000000"/>
    <n v="40000000"/>
    <m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n v="56407"/>
    <n v="56407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n v="150000"/>
    <n v="15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n v="142335906"/>
    <n v="142335906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m/>
    <n v="5368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n v="7200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1100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67000"/>
    <m/>
    <x v="0"/>
    <m/>
    <x v="0"/>
    <x v="0"/>
    <x v="0"/>
    <s v="3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5797.92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n v="18160.48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m/>
    <n v="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n v="-73268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179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Rede Viver sem Limites"/>
    <m/>
    <n v="4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m/>
    <n v="46020.1"/>
    <x v="0"/>
    <m/>
    <x v="0"/>
    <x v="0"/>
    <x v="0"/>
    <s v="20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10000"/>
    <m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n v="0"/>
    <x v="0"/>
    <m/>
    <x v="0"/>
    <x v="0"/>
    <x v="0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n v="-65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n v="-11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m/>
    <x v="0"/>
    <n v="0"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-2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85.9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n v="84931.49"/>
    <x v="0"/>
    <m/>
    <x v="0"/>
    <x v="2"/>
    <x v="2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-2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n v="4133.68"/>
    <m/>
    <x v="0"/>
    <m/>
    <x v="1"/>
    <x v="4"/>
    <x v="0"/>
    <s v="71"/>
    <x v="3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m/>
    <m/>
    <n v="694296"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m/>
    <n v="20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m/>
    <n v="923014.36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6254.14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836973.5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m/>
    <n v="939.95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m/>
    <m/>
    <n v="29975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m/>
    <m/>
    <n v="266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n v="199819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n v="0"/>
    <x v="0"/>
    <m/>
    <x v="0"/>
    <x v="0"/>
    <x v="3"/>
    <s v="41"/>
    <x v="0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n v="71176.740000000005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n v="-64491.4"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n v="-30206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n v="-30000000"/>
    <m/>
    <x v="0"/>
    <m/>
    <x v="0"/>
    <x v="2"/>
    <x v="0"/>
    <s v="11"/>
    <x v="2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182161"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402000"/>
    <m/>
    <x v="0"/>
    <m/>
    <x v="0"/>
    <x v="2"/>
    <x v="0"/>
    <s v="0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n v="17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m/>
    <x v="0"/>
    <n v="0"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n v="1251.52"/>
    <m/>
    <x v="0"/>
    <m/>
    <x v="1"/>
    <x v="1"/>
    <x v="0"/>
    <s v="93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42000"/>
    <m/>
    <x v="0"/>
    <m/>
    <x v="0"/>
    <x v="0"/>
    <x v="0"/>
    <s v="3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n v="217500.05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n v="11947.67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n v="10000"/>
    <n v="1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n v="30000"/>
    <n v="30000"/>
    <m/>
    <x v="0"/>
    <m/>
    <x v="0"/>
    <x v="0"/>
    <x v="0"/>
    <s v="35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m/>
    <m/>
    <n v="700000"/>
    <x v="0"/>
    <m/>
    <x v="0"/>
    <x v="0"/>
    <x v="0"/>
    <s v="15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3148993"/>
    <n v="3148993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n v="357300"/>
    <n v="357300"/>
    <m/>
    <x v="0"/>
    <m/>
    <x v="0"/>
    <x v="0"/>
    <x v="0"/>
    <s v="46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n v="1352466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n v="0"/>
    <x v="0"/>
    <m/>
    <x v="1"/>
    <x v="1"/>
    <x v="3"/>
    <s v="4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n v="573734"/>
    <n v="573734"/>
    <m/>
    <x v="0"/>
    <m/>
    <x v="0"/>
    <x v="0"/>
    <x v="0"/>
    <s v="36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n v="955000"/>
    <n v="955000"/>
    <m/>
    <x v="0"/>
    <m/>
    <x v="1"/>
    <x v="1"/>
    <x v="0"/>
    <s v="39"/>
    <x v="1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n v="45000"/>
    <n v="45000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n v="21999"/>
    <n v="21999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n v="117030"/>
    <n v="11703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n v="109500"/>
    <n v="109500"/>
    <m/>
    <x v="0"/>
    <m/>
    <x v="0"/>
    <x v="0"/>
    <x v="0"/>
    <s v="2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n v="72259"/>
    <n v="72259"/>
    <m/>
    <x v="0"/>
    <m/>
    <x v="0"/>
    <x v="0"/>
    <x v="0"/>
    <s v="14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n v="1600000"/>
    <n v="160000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n v="2000000"/>
    <n v="20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n v="60000"/>
    <n v="60000"/>
    <m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n v="98459370"/>
    <n v="9845937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n v="48000"/>
    <n v="48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n v="125000"/>
    <n v="125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n v="500000"/>
    <n v="50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m/>
    <m/>
    <n v="3290.8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m/>
    <m/>
    <n v="85483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m/>
    <m/>
    <n v="0"/>
    <x v="0"/>
    <m/>
    <x v="0"/>
    <x v="0"/>
    <x v="0"/>
    <s v="47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n v="4000000"/>
    <n v="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n v="19000000"/>
    <n v="19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m/>
    <m/>
    <n v="12692"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n v="50000"/>
    <n v="50000"/>
    <m/>
    <x v="0"/>
    <m/>
    <x v="0"/>
    <x v="0"/>
    <x v="0"/>
    <s v="3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1528797.04"/>
    <m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40000"/>
    <m/>
    <x v="0"/>
    <m/>
    <x v="0"/>
    <x v="2"/>
    <x v="0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1528832.64"/>
    <m/>
    <x v="0"/>
    <m/>
    <x v="0"/>
    <x v="0"/>
    <x v="0"/>
    <s v="3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130000"/>
    <m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n v="2346.3000000000002"/>
    <m/>
    <x v="0"/>
    <m/>
    <x v="0"/>
    <x v="2"/>
    <x v="2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n v="14114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-1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m/>
    <n v="248722.39"/>
    <x v="0"/>
    <m/>
    <x v="1"/>
    <x v="1"/>
    <x v="0"/>
    <s v="93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0"/>
    <m/>
    <x v="0"/>
    <m/>
    <x v="0"/>
    <x v="0"/>
    <x v="0"/>
    <s v="4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n v="44880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n v="1158.82"/>
    <m/>
    <x v="0"/>
    <m/>
    <x v="0"/>
    <x v="0"/>
    <x v="2"/>
    <s v="92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8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200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m/>
    <n v="2028.08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8814.72"/>
    <m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m/>
    <n v="5905535.8499999996"/>
    <x v="0"/>
    <m/>
    <x v="0"/>
    <x v="0"/>
    <x v="0"/>
    <s v="1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968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2108.34"/>
    <m/>
    <x v="0"/>
    <m/>
    <x v="0"/>
    <x v="0"/>
    <x v="2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n v="173545.98"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m/>
    <n v="100000"/>
    <x v="0"/>
    <m/>
    <x v="0"/>
    <x v="0"/>
    <x v="0"/>
    <s v="30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809.599999999999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310000"/>
    <m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-1000.2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Sem Contrato de Dívida Pública - Remuneração de rec.vinculados - Outr Fontes - Ex.Anterior"/>
    <m/>
    <n v="230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n v="-26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m/>
    <n v="5130"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m/>
    <n v="350000"/>
    <x v="0"/>
    <m/>
    <x v="0"/>
    <x v="0"/>
    <x v="4"/>
    <s v="41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n v="1010000"/>
    <m/>
    <x v="0"/>
    <m/>
    <x v="0"/>
    <x v="0"/>
    <x v="1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-100.09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n v="-64869.47"/>
    <m/>
    <x v="0"/>
    <m/>
    <x v="0"/>
    <x v="0"/>
    <x v="2"/>
    <s v="39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-170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475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-8797.52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n v="-19505"/>
    <m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m/>
    <m/>
    <n v="1995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m/>
    <x v="0"/>
    <n v="1699413.36"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3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-692080.61"/>
    <m/>
    <x v="0"/>
    <m/>
    <x v="0"/>
    <x v="0"/>
    <x v="0"/>
    <s v="9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m/>
    <m/>
    <n v="6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n v="7813200"/>
    <n v="7813200"/>
    <m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n v="50567"/>
    <n v="50567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m/>
    <m/>
    <n v="60000"/>
    <x v="0"/>
    <m/>
    <x v="1"/>
    <x v="1"/>
    <x v="0"/>
    <s v="39"/>
    <x v="1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n v="58569"/>
    <n v="58569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n v="156753"/>
    <n v="156753"/>
    <m/>
    <x v="0"/>
    <m/>
    <x v="0"/>
    <x v="0"/>
    <x v="0"/>
    <s v="4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n v="326080"/>
    <n v="326080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n v="45421604"/>
    <n v="45421604"/>
    <m/>
    <x v="0"/>
    <m/>
    <x v="0"/>
    <x v="2"/>
    <x v="0"/>
    <s v="9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n v="305828"/>
    <n v="305828"/>
    <m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n v="847701"/>
    <n v="847701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n v="490673"/>
    <n v="49067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n v="110000"/>
    <n v="110000"/>
    <m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n v="46644"/>
    <n v="46644"/>
    <m/>
    <x v="0"/>
    <m/>
    <x v="0"/>
    <x v="2"/>
    <x v="0"/>
    <s v="05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n v="444363"/>
    <n v="444363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3089"/>
    <n v="133308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n v="525561"/>
    <n v="52556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m/>
    <m/>
    <n v="379265"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m/>
    <m/>
    <n v="149178.74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m/>
    <m/>
    <n v="100000"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n v="300000"/>
    <n v="300000"/>
    <m/>
    <x v="0"/>
    <m/>
    <x v="1"/>
    <x v="1"/>
    <x v="0"/>
    <s v="34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m/>
    <m/>
    <n v="9995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n v="100000"/>
    <n v="1000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n v="65000"/>
    <n v="65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n v="150000"/>
    <n v="150000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n v="21900"/>
    <n v="21900"/>
    <m/>
    <x v="0"/>
    <m/>
    <x v="0"/>
    <x v="2"/>
    <x v="0"/>
    <s v="05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n v="31788985"/>
    <n v="31788985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n v="58820"/>
    <n v="5882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m/>
    <m/>
    <n v="395440.44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n v="653252.68000000005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699757.08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599.18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n v="-3865.6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28725.200000000001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36392.69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16477.68"/>
    <m/>
    <x v="0"/>
    <m/>
    <x v="0"/>
    <x v="0"/>
    <x v="0"/>
    <s v="39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m/>
    <n v="58831.63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m/>
    <n v="0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n v="-131491.32"/>
    <m/>
    <x v="0"/>
    <m/>
    <x v="0"/>
    <x v="2"/>
    <x v="0"/>
    <s v="12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4965100.66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m/>
    <n v="402877.8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m/>
    <n v="598783.34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713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n v="-237000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21200"/>
    <m/>
    <x v="0"/>
    <m/>
    <x v="0"/>
    <x v="0"/>
    <x v="2"/>
    <s v="1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33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9371.70000000001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15083.15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06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346951.31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n v="10700"/>
    <m/>
    <x v="0"/>
    <m/>
    <x v="0"/>
    <x v="2"/>
    <x v="0"/>
    <s v="94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45000"/>
    <m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n v="-52785.4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n v="-90542.1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n v="-3207011.73"/>
    <m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n v="-63773"/>
    <m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m/>
    <x v="0"/>
    <n v="31390"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n v="56489.86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7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m/>
    <x v="0"/>
    <m/>
    <x v="0"/>
    <x v="0"/>
    <x v="3"/>
    <s v="41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-0.8"/>
    <m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03338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9121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n v="94150.56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n v="-360000"/>
    <m/>
    <x v="0"/>
    <m/>
    <x v="0"/>
    <x v="0"/>
    <x v="0"/>
    <s v="36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n v="2592052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n v="9672000"/>
    <n v="9672000"/>
    <m/>
    <x v="0"/>
    <m/>
    <x v="0"/>
    <x v="0"/>
    <x v="0"/>
    <s v="08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0036"/>
    <n v="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n v="205046"/>
    <n v="205046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n v="40000"/>
    <n v="4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n v="30000"/>
    <n v="30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m/>
    <m/>
    <n v="10385"/>
    <x v="0"/>
    <m/>
    <x v="0"/>
    <x v="0"/>
    <x v="0"/>
    <s v="33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n v="1267006"/>
    <n v="126700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14862"/>
    <x v="0"/>
    <m/>
    <x v="0"/>
    <x v="0"/>
    <x v="0"/>
    <s v="4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n v="10000"/>
    <n v="1000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n v="300000"/>
    <n v="300000"/>
    <m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m/>
    <m/>
    <n v="25000"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n v="100000"/>
    <n v="100000"/>
    <m/>
    <x v="0"/>
    <m/>
    <x v="0"/>
    <x v="2"/>
    <x v="0"/>
    <s v="91"/>
    <x v="2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m/>
    <m/>
    <n v="5000000"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m/>
    <m/>
    <n v="100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m/>
    <m/>
    <n v="13486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m/>
    <m/>
    <n v="100000"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n v="1025000"/>
    <n v="1025000"/>
    <m/>
    <x v="0"/>
    <m/>
    <x v="0"/>
    <x v="2"/>
    <x v="0"/>
    <s v="13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m/>
    <m/>
    <n v="115532.88"/>
    <x v="0"/>
    <m/>
    <x v="0"/>
    <x v="0"/>
    <x v="0"/>
    <s v="35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n v="14500000"/>
    <n v="1450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m/>
    <n v="116.2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Receitas - Fundo Estadual de Defesa Civil"/>
    <m/>
    <n v="900"/>
    <m/>
    <m/>
    <n v="0"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n v="126554.75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100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-1241.27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m/>
    <m/>
    <n v="2841.86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n v="8000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n v="475413.46"/>
    <m/>
    <x v="0"/>
    <m/>
    <x v="0"/>
    <x v="0"/>
    <x v="0"/>
    <s v="35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n v="7940217"/>
    <m/>
    <x v="0"/>
    <m/>
    <x v="0"/>
    <x v="0"/>
    <x v="3"/>
    <s v="43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n v="1414500"/>
    <m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n v="-10765.18"/>
    <m/>
    <x v="0"/>
    <m/>
    <x v="0"/>
    <x v="0"/>
    <x v="0"/>
    <s v="37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21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n v="-6190.21"/>
    <m/>
    <x v="0"/>
    <m/>
    <x v="0"/>
    <x v="0"/>
    <x v="0"/>
    <s v="1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6113.8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n v="346103.61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m/>
    <n v="13828.56"/>
    <x v="0"/>
    <m/>
    <x v="1"/>
    <x v="1"/>
    <x v="0"/>
    <s v="93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Sem Contrato de Dívida Pública - Remuneração de rec.vinculados - Ex.Corrente"/>
    <m/>
    <n v="11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n v="-10000"/>
    <m/>
    <x v="0"/>
    <m/>
    <x v="0"/>
    <x v="2"/>
    <x v="2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n v="12573.16"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3037.07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n v="162932.82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-141401.1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n v="3045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n v="7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-1003685.9"/>
    <m/>
    <x v="0"/>
    <m/>
    <x v="0"/>
    <x v="0"/>
    <x v="0"/>
    <s v="3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-180985.72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3121.45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983.82"/>
    <m/>
    <x v="0"/>
    <m/>
    <x v="0"/>
    <x v="2"/>
    <x v="0"/>
    <s v="13"/>
    <x v="2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n v="29692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m/>
    <n v="1696390.5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-8352936.7400000002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9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-50000"/>
    <m/>
    <x v="0"/>
    <m/>
    <x v="0"/>
    <x v="0"/>
    <x v="0"/>
    <s v="35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m/>
    <x v="0"/>
    <n v="0"/>
    <x v="1"/>
    <x v="1"/>
    <x v="1"/>
    <s v="4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n v="419519.5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-16000"/>
    <m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6000"/>
    <m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-3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393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308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n v="-6786"/>
    <m/>
    <x v="0"/>
    <m/>
    <x v="0"/>
    <x v="0"/>
    <x v="0"/>
    <s v="36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n v="-1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n v="27819032.809999999"/>
    <x v="0"/>
    <m/>
    <x v="0"/>
    <x v="0"/>
    <x v="0"/>
    <s v="3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n v="-1312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m/>
    <m/>
    <n v="5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n v="252784"/>
    <n v="252784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n v="15000"/>
    <n v="15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m/>
    <m/>
    <n v="3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n v="251952.97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022043.08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n v="43188"/>
    <n v="43188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n v="358728"/>
    <n v="358728"/>
    <m/>
    <x v="0"/>
    <m/>
    <x v="0"/>
    <x v="0"/>
    <x v="0"/>
    <s v="18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n v="903431"/>
    <n v="903431"/>
    <m/>
    <x v="0"/>
    <m/>
    <x v="0"/>
    <x v="2"/>
    <x v="2"/>
    <s v="13"/>
    <x v="2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m/>
    <m/>
    <n v="218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n v="161167"/>
    <n v="161167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n v="80000"/>
    <n v="8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n v="480835"/>
    <n v="48083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n v="9738"/>
    <n v="9738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m/>
    <m/>
    <n v="50000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50000"/>
    <x v="0"/>
    <m/>
    <x v="1"/>
    <x v="1"/>
    <x v="0"/>
    <s v="34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n v="15000"/>
    <n v="1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m/>
    <m/>
    <n v="3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m/>
    <m/>
    <n v="5882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n v="54628660"/>
    <n v="5462866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n v="56860"/>
    <n v="56860"/>
    <m/>
    <x v="0"/>
    <m/>
    <x v="1"/>
    <x v="1"/>
    <x v="0"/>
    <s v="39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n v="397324.54"/>
    <m/>
    <x v="0"/>
    <m/>
    <x v="0"/>
    <x v="2"/>
    <x v="2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8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n v="-6000000"/>
    <m/>
    <x v="0"/>
    <m/>
    <x v="1"/>
    <x v="1"/>
    <x v="0"/>
    <s v="51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-1149.4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m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0"/>
    <m/>
    <x v="0"/>
    <m/>
    <x v="0"/>
    <x v="2"/>
    <x v="0"/>
    <s v="07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876168.09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n v="-315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m/>
    <x v="0"/>
    <n v="0"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128714.89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3074.86"/>
    <m/>
    <x v="0"/>
    <m/>
    <x v="0"/>
    <x v="0"/>
    <x v="0"/>
    <s v="3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m/>
    <x v="0"/>
    <n v="5600.21"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n v="1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n v="4000"/>
    <m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298.95"/>
    <m/>
    <x v="0"/>
    <m/>
    <x v="0"/>
    <x v="0"/>
    <x v="0"/>
    <s v="14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569.5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n v="-2883.55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m/>
    <n v="32.44"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m/>
    <n v="12354.79"/>
    <x v="0"/>
    <m/>
    <x v="0"/>
    <x v="0"/>
    <x v="2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m/>
    <n v="20867.3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40000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icia Civil- Exercícos Anteriores"/>
    <m/>
    <n v="990"/>
    <m/>
    <m/>
    <n v="0"/>
    <x v="0"/>
    <m/>
    <x v="1"/>
    <x v="4"/>
    <x v="0"/>
    <s v="71"/>
    <x v="3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484860"/>
    <m/>
    <x v="0"/>
    <m/>
    <x v="0"/>
    <x v="0"/>
    <x v="1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30124.62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902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400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m/>
    <x v="0"/>
    <n v="654621.56999999995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n v="153069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n v="-296920"/>
    <m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n v="-110690"/>
    <m/>
    <x v="0"/>
    <m/>
    <x v="0"/>
    <x v="0"/>
    <x v="3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n v="-341362.38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-87.26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6789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1509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n v="-6000"/>
    <m/>
    <x v="0"/>
    <m/>
    <x v="0"/>
    <x v="0"/>
    <x v="0"/>
    <s v="33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m/>
    <n v="44395.3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Receitas - Fundo de Melhoria do Corpo de Bombeiros Militar"/>
    <m/>
    <n v="708"/>
    <m/>
    <m/>
    <n v="0"/>
    <x v="0"/>
    <m/>
    <x v="0"/>
    <x v="0"/>
    <x v="0"/>
    <s v="08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m/>
    <x v="0"/>
    <m/>
    <x v="0"/>
    <x v="0"/>
    <x v="3"/>
    <s v="4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n v="23547400"/>
    <n v="235474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m/>
    <m/>
    <n v="78434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n v="252516"/>
    <n v="25251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n v="5891680"/>
    <n v="589168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m/>
    <m/>
    <n v="1000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n v="2000000"/>
    <n v="2000000"/>
    <m/>
    <x v="0"/>
    <m/>
    <x v="0"/>
    <x v="0"/>
    <x v="0"/>
    <s v="18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n v="1936645"/>
    <n v="1936645"/>
    <m/>
    <x v="0"/>
    <m/>
    <x v="0"/>
    <x v="0"/>
    <x v="0"/>
    <s v="40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n v="251220"/>
    <n v="25122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n v="11132106"/>
    <n v="11132106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m/>
    <m/>
    <n v="5000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n v="2161101"/>
    <n v="216110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n v="255382721"/>
    <n v="255382721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n v="300000"/>
    <n v="3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n v="8177.48"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2300"/>
    <m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 Recursos de Outras Fontes - Exercíc"/>
    <m/>
    <n v="930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n v="3000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3493.8"/>
    <m/>
    <x v="0"/>
    <m/>
    <x v="0"/>
    <x v="0"/>
    <x v="0"/>
    <s v="32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600"/>
    <m/>
    <x v="0"/>
    <m/>
    <x v="0"/>
    <x v="0"/>
    <x v="2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490918.8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m/>
    <n v="1000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m/>
    <n v="2579373.9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469868.22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1991.48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0000"/>
    <m/>
    <x v="0"/>
    <m/>
    <x v="0"/>
    <x v="0"/>
    <x v="0"/>
    <s v="14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m/>
    <n v="0"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m/>
    <n v="85.96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m/>
    <x v="0"/>
    <n v="0"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10292.43"/>
    <m/>
    <x v="0"/>
    <m/>
    <x v="1"/>
    <x v="1"/>
    <x v="0"/>
    <s v="51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n v="-623.4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1164699.43"/>
    <m/>
    <x v="0"/>
    <m/>
    <x v="1"/>
    <x v="1"/>
    <x v="0"/>
    <s v="20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n v="-52697.83"/>
    <m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-2028.23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-109673.68"/>
    <m/>
    <x v="0"/>
    <m/>
    <x v="1"/>
    <x v="1"/>
    <x v="0"/>
    <s v="40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-157605.1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1210"/>
    <m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18171"/>
    <m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PNAE - Programa NAcional de Alimentação Escolar - Exercícios Anteriores"/>
    <m/>
    <n v="61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-1298531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n v="873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-382.5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n v="269.8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n v="230000"/>
    <n v="230000"/>
    <m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n v="3016208"/>
    <n v="3016208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n v="60000"/>
    <n v="6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n v="1500000"/>
    <n v="1500000"/>
    <m/>
    <x v="0"/>
    <m/>
    <x v="0"/>
    <x v="2"/>
    <x v="0"/>
    <s v="92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m/>
    <m/>
    <n v="12600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n v="1500000"/>
    <n v="1500000"/>
    <m/>
    <x v="0"/>
    <m/>
    <x v="0"/>
    <x v="0"/>
    <x v="3"/>
    <s v="41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n v="400971"/>
    <n v="400971"/>
    <m/>
    <x v="0"/>
    <m/>
    <x v="0"/>
    <x v="0"/>
    <x v="0"/>
    <s v="59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m/>
    <m/>
    <n v="250000"/>
    <x v="0"/>
    <m/>
    <x v="0"/>
    <x v="0"/>
    <x v="0"/>
    <s v="14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n v="200000"/>
    <n v="2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Receitas - Fundo de Melhoria do Corpo de Bombeiros Militar"/>
    <m/>
    <n v="708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60000"/>
    <m/>
    <x v="0"/>
    <m/>
    <x v="0"/>
    <x v="0"/>
    <x v="0"/>
    <s v="14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-7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2000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30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34003.19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m/>
    <n v="96771.99"/>
    <x v="0"/>
    <m/>
    <x v="1"/>
    <x v="1"/>
    <x v="2"/>
    <s v="93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m/>
    <n v="165.02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5937601.4699999997"/>
    <m/>
    <x v="0"/>
    <m/>
    <x v="0"/>
    <x v="2"/>
    <x v="0"/>
    <s v="11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1303069"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-1430000"/>
    <m/>
    <x v="0"/>
    <m/>
    <x v="0"/>
    <x v="0"/>
    <x v="0"/>
    <s v="47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13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-145306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n v="60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n v="1302.27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359511.13"/>
    <m/>
    <x v="0"/>
    <m/>
    <x v="1"/>
    <x v="1"/>
    <x v="3"/>
    <s v="42"/>
    <x v="1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n v="10000"/>
    <m/>
    <x v="0"/>
    <m/>
    <x v="0"/>
    <x v="0"/>
    <x v="0"/>
    <s v="3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18000"/>
    <m/>
    <x v="0"/>
    <m/>
    <x v="0"/>
    <x v="2"/>
    <x v="0"/>
    <s v="9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1465"/>
    <m/>
    <x v="0"/>
    <m/>
    <x v="0"/>
    <x v="0"/>
    <x v="0"/>
    <s v="4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n v="5000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n v="11293.31"/>
    <m/>
    <x v="0"/>
    <m/>
    <x v="1"/>
    <x v="1"/>
    <x v="0"/>
    <s v="9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643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m/>
    <m/>
    <n v="4152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n v="399.66"/>
    <m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n v="7100"/>
    <m/>
    <x v="0"/>
    <m/>
    <x v="1"/>
    <x v="1"/>
    <x v="0"/>
    <s v="4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90000"/>
    <m/>
    <x v="0"/>
    <m/>
    <x v="0"/>
    <x v="0"/>
    <x v="0"/>
    <s v="36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-600000"/>
    <m/>
    <x v="0"/>
    <m/>
    <x v="0"/>
    <x v="0"/>
    <x v="3"/>
    <s v="4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564699.43000000005"/>
    <m/>
    <x v="0"/>
    <m/>
    <x v="1"/>
    <x v="1"/>
    <x v="0"/>
    <s v="20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-20000"/>
    <m/>
    <x v="0"/>
    <m/>
    <x v="0"/>
    <x v="0"/>
    <x v="0"/>
    <s v="33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n v="-52981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339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m/>
    <m/>
    <n v="10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m/>
    <m/>
    <n v="172083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m/>
    <m/>
    <n v="143724"/>
    <x v="0"/>
    <m/>
    <x v="0"/>
    <x v="2"/>
    <x v="2"/>
    <s v="9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n v="3345"/>
    <n v="3345"/>
    <m/>
    <x v="0"/>
    <m/>
    <x v="0"/>
    <x v="2"/>
    <x v="2"/>
    <s v="92"/>
    <x v="2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n v="67284"/>
    <n v="67284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m/>
    <m/>
    <n v="30000000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n v="500000"/>
    <n v="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m/>
    <m/>
    <n v="8886"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n v="3000"/>
    <m/>
    <x v="0"/>
    <m/>
    <x v="0"/>
    <x v="0"/>
    <x v="0"/>
    <s v="49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69000"/>
    <m/>
    <x v="0"/>
    <m/>
    <x v="0"/>
    <x v="0"/>
    <x v="0"/>
    <s v="46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n v="210516.06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491049.99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m/>
    <n v="730677.37"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4985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n v="77"/>
    <m/>
    <x v="0"/>
    <m/>
    <x v="0"/>
    <x v="0"/>
    <x v="0"/>
    <s v="39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n v="0"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3849.22"/>
    <m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n v="2459956.83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n v="178200.57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300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35000"/>
    <m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n v="11000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n v="-15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m/>
    <n v="290248.84999999998"/>
    <x v="0"/>
    <m/>
    <x v="1"/>
    <x v="1"/>
    <x v="1"/>
    <s v="4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n v="-1275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Contrato Dív.Pública BID 2900 RODOVIAS VI- Operações crédito externa - ex corrente"/>
    <m/>
    <n v="145"/>
    <m/>
    <m/>
    <n v="0"/>
    <x v="0"/>
    <m/>
    <x v="1"/>
    <x v="1"/>
    <x v="0"/>
    <s v="51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Contr.Dív.Pública BNDES ACELERA SC - Oper. de crédito interna - ex.anterior-superávit"/>
    <m/>
    <n v="101"/>
    <m/>
    <m/>
    <n v="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Sem Contrato de Dívida Pública - Remuneração de rec.vinculados - Outras Fontes - Ex.Corren"/>
    <m/>
    <n v="230"/>
    <m/>
    <m/>
    <n v="0"/>
    <x v="0"/>
    <m/>
    <x v="0"/>
    <x v="0"/>
    <x v="0"/>
    <s v="18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40000"/>
    <m/>
    <x v="0"/>
    <m/>
    <x v="0"/>
    <x v="0"/>
    <x v="2"/>
    <s v="4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m/>
    <x v="0"/>
    <m/>
    <x v="1"/>
    <x v="1"/>
    <x v="1"/>
    <s v="4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60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m/>
    <x v="0"/>
    <n v="102916.24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n v="-100000"/>
    <m/>
    <x v="0"/>
    <m/>
    <x v="0"/>
    <x v="0"/>
    <x v="0"/>
    <s v="15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m/>
    <n v="3420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92000"/>
    <m/>
    <x v="0"/>
    <m/>
    <x v="0"/>
    <x v="0"/>
    <x v="0"/>
    <s v="31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-1159.28"/>
    <m/>
    <x v="0"/>
    <m/>
    <x v="0"/>
    <x v="0"/>
    <x v="2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5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-8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n v="0"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Finlacen"/>
    <m/>
    <n v="4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-16000"/>
    <m/>
    <x v="0"/>
    <m/>
    <x v="1"/>
    <x v="1"/>
    <x v="0"/>
    <s v="14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m/>
    <n v="7636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-880.45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m/>
    <n v="0"/>
    <x v="0"/>
    <m/>
    <x v="1"/>
    <x v="1"/>
    <x v="0"/>
    <s v="93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n v="54000"/>
    <n v="54000"/>
    <m/>
    <x v="0"/>
    <m/>
    <x v="0"/>
    <x v="0"/>
    <x v="0"/>
    <s v="15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n v="16083"/>
    <n v="1608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m/>
    <m/>
    <n v="2520"/>
    <x v="0"/>
    <m/>
    <x v="0"/>
    <x v="0"/>
    <x v="0"/>
    <s v="4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n v="113640"/>
    <n v="11364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m/>
    <n v="11494"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m/>
    <m/>
    <n v="2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m/>
    <m/>
    <n v="6168089.3399999999"/>
    <x v="0"/>
    <m/>
    <x v="0"/>
    <x v="3"/>
    <x v="0"/>
    <s v="2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m/>
    <m/>
    <n v="10000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m/>
    <x v="0"/>
    <n v="0"/>
    <x v="0"/>
    <x v="0"/>
    <x v="0"/>
    <s v="4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m/>
    <n v="2750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n v="2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75.76000000000000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-505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n v="145104.70000000001"/>
    <m/>
    <x v="0"/>
    <m/>
    <x v="1"/>
    <x v="1"/>
    <x v="0"/>
    <s v="20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200"/>
    <m/>
    <x v="0"/>
    <m/>
    <x v="0"/>
    <x v="0"/>
    <x v="0"/>
    <s v="3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97441.4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m/>
    <n v="2850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4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n v="88200"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936.68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m/>
    <n v="1050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n v="698477.35"/>
    <m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n v="-1357.37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27.7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802335.25"/>
    <m/>
    <x v="0"/>
    <m/>
    <x v="0"/>
    <x v="0"/>
    <x v="2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m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m/>
    <x v="0"/>
    <n v="0"/>
    <x v="0"/>
    <x v="2"/>
    <x v="0"/>
    <s v="13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16240"/>
    <m/>
    <x v="0"/>
    <m/>
    <x v="0"/>
    <x v="0"/>
    <x v="0"/>
    <s v="35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-126.04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88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n v="-747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n v="-91368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n v="-123873.25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n v="1000"/>
    <m/>
    <x v="0"/>
    <m/>
    <x v="0"/>
    <x v="0"/>
    <x v="0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n v="0"/>
    <x v="0"/>
    <m/>
    <x v="0"/>
    <x v="0"/>
    <x v="2"/>
    <s v="92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m/>
    <m/>
    <n v="2901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m/>
    <m/>
    <n v="45000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m/>
    <m/>
    <n v="20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40312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n v="11000"/>
    <n v="11000"/>
    <m/>
    <x v="0"/>
    <m/>
    <x v="0"/>
    <x v="0"/>
    <x v="2"/>
    <s v="4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n v="18974"/>
    <n v="18974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n v="3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n v="11606435"/>
    <m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-35155.599999999999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n v="350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4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6313800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20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n v="-4472.43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n v="3626.41"/>
    <m/>
    <x v="0"/>
    <m/>
    <x v="1"/>
    <x v="1"/>
    <x v="0"/>
    <s v="93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m/>
    <n v="143107.79999999999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m/>
    <n v="0"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n v="5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m/>
    <x v="0"/>
    <n v="0"/>
    <x v="0"/>
    <x v="0"/>
    <x v="0"/>
    <s v="35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n v="5000"/>
    <m/>
    <x v="0"/>
    <m/>
    <x v="0"/>
    <x v="0"/>
    <x v="0"/>
    <s v="3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n v="200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-264536.06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45"/>
    <m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77798.91"/>
    <m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-802335.25"/>
    <m/>
    <x v="0"/>
    <m/>
    <x v="0"/>
    <x v="0"/>
    <x v="2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Atos do Departamento de Transportes e Terminais - DETER -Outras Taxas Vinculadas - Recurso"/>
    <m/>
    <n v="90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5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m/>
    <x v="0"/>
    <n v="97762.08"/>
    <x v="0"/>
    <x v="0"/>
    <x v="0"/>
    <s v="3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100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73463.58"/>
    <m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n v="30390.5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3305.12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n v="-1500000"/>
    <m/>
    <x v="0"/>
    <m/>
    <x v="1"/>
    <x v="1"/>
    <x v="0"/>
    <s v="51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9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m/>
    <m/>
    <n v="495523.5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n v="620000"/>
    <n v="6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n v="5000"/>
    <n v="5000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n v="2174952"/>
    <n v="2174952"/>
    <m/>
    <x v="0"/>
    <m/>
    <x v="0"/>
    <x v="2"/>
    <x v="0"/>
    <s v="16"/>
    <x v="2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n v="2000000"/>
    <n v="2000000"/>
    <m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n v="777000"/>
    <n v="777000"/>
    <m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n v="2760000"/>
    <n v="2760000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n v="299403"/>
    <n v="299403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m/>
    <m/>
    <n v="3520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n v="411680"/>
    <n v="41168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n v="510000"/>
    <n v="510000"/>
    <m/>
    <x v="0"/>
    <m/>
    <x v="0"/>
    <x v="0"/>
    <x v="0"/>
    <s v="3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m/>
    <m/>
    <n v="241021.4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n v="11700000"/>
    <n v="11700000"/>
    <m/>
    <x v="0"/>
    <m/>
    <x v="0"/>
    <x v="0"/>
    <x v="2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n v="85000"/>
    <n v="85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n v="5014306"/>
    <n v="5014306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n v="785"/>
    <n v="785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n v="221832"/>
    <n v="221832"/>
    <m/>
    <x v="0"/>
    <m/>
    <x v="0"/>
    <x v="2"/>
    <x v="0"/>
    <s v="9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n v="5000"/>
    <n v="5000"/>
    <m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n v="100017.76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n v="333350.7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n v="240000"/>
    <n v="240000"/>
    <m/>
    <x v="0"/>
    <m/>
    <x v="0"/>
    <x v="2"/>
    <x v="0"/>
    <s v="9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n v="13333301.119999999"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n v="62845"/>
    <n v="62845"/>
    <m/>
    <x v="0"/>
    <m/>
    <x v="0"/>
    <x v="2"/>
    <x v="0"/>
    <s v="16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n v="40000"/>
    <n v="4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n v="60000"/>
    <n v="60000"/>
    <m/>
    <x v="0"/>
    <m/>
    <x v="0"/>
    <x v="0"/>
    <x v="0"/>
    <s v="93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n v="139505"/>
    <n v="139505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n v="91790"/>
    <n v="917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n v="568762"/>
    <n v="568762"/>
    <m/>
    <x v="0"/>
    <m/>
    <x v="0"/>
    <x v="0"/>
    <x v="0"/>
    <s v="14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n v="90193.74"/>
    <x v="0"/>
    <m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n v="391977.92"/>
    <x v="0"/>
    <m/>
    <x v="0"/>
    <x v="2"/>
    <x v="2"/>
    <s v="13"/>
    <x v="2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n v="200000"/>
    <n v="2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n v="6791.21"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n v="2594267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n v="122028"/>
    <n v="122028"/>
    <m/>
    <x v="0"/>
    <m/>
    <x v="0"/>
    <x v="0"/>
    <x v="0"/>
    <s v="37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n v="28321"/>
    <n v="28321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n v="30000"/>
    <n v="3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n v="80000"/>
    <n v="8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n v="26861"/>
    <n v="26861"/>
    <m/>
    <x v="0"/>
    <m/>
    <x v="0"/>
    <x v="0"/>
    <x v="2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2"/>
    <s v="47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n v="62000000"/>
    <n v="6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n v="493563"/>
    <n v="493563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m/>
    <m/>
    <n v="274310"/>
    <x v="0"/>
    <m/>
    <x v="0"/>
    <x v="0"/>
    <x v="0"/>
    <s v="93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n v="15000"/>
    <n v="1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m/>
    <m/>
    <n v="2000629.79"/>
    <x v="0"/>
    <m/>
    <x v="0"/>
    <x v="0"/>
    <x v="4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n v="210000"/>
    <n v="210000"/>
    <m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n v="700000"/>
    <n v="7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n v="-500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n v="0"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n v="520000"/>
    <m/>
    <x v="0"/>
    <m/>
    <x v="0"/>
    <x v="0"/>
    <x v="2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3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m/>
    <n v="2953.31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241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n v="191053.5"/>
    <m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4800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m/>
    <n v="15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n v="256978.35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8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m/>
    <m/>
    <n v="4500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m/>
    <n v="562680.42000000004"/>
    <x v="0"/>
    <m/>
    <x v="0"/>
    <x v="0"/>
    <x v="0"/>
    <s v="4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n v="45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m/>
    <x v="0"/>
    <m/>
    <x v="0"/>
    <x v="0"/>
    <x v="2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m/>
    <n v="20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Receitas - Fundo de Melhoria do Corpo de Bombeiros Militar"/>
    <m/>
    <n v="707"/>
    <m/>
    <m/>
    <n v="0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n v="8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n v="1449100.72"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487574.52"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n v="-35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n v="22441.7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m/>
    <n v="0"/>
    <x v="0"/>
    <m/>
    <x v="0"/>
    <x v="2"/>
    <x v="0"/>
    <s v="9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m/>
    <n v="898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n v="96145.01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17400"/>
    <m/>
    <x v="0"/>
    <m/>
    <x v="0"/>
    <x v="2"/>
    <x v="0"/>
    <s v="11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m/>
    <x v="0"/>
    <m/>
    <x v="0"/>
    <x v="0"/>
    <x v="4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n v="7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Receitas - Fundo para Melhoria da Polícia Militar"/>
    <m/>
    <n v="706"/>
    <m/>
    <m/>
    <n v="0"/>
    <x v="0"/>
    <m/>
    <x v="0"/>
    <x v="0"/>
    <x v="0"/>
    <s v="47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m/>
    <n v="2000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m/>
    <n v="150817731.46000001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-28733.45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m/>
    <n v="1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m/>
    <n v="0.1"/>
    <x v="0"/>
    <m/>
    <x v="0"/>
    <x v="0"/>
    <x v="0"/>
    <s v="3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n v="-11177718.470000001"/>
    <m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m/>
    <n v="0"/>
    <x v="0"/>
    <m/>
    <x v="0"/>
    <x v="0"/>
    <x v="0"/>
    <s v="4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103759.36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m/>
    <n v="12905.72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m/>
    <x v="0"/>
    <n v="0"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-1053.47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229775.9"/>
    <m/>
    <x v="0"/>
    <m/>
    <x v="0"/>
    <x v="0"/>
    <x v="0"/>
    <s v="3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875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n v="94660.0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m/>
    <n v="91928.49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12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0196.76999999999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m/>
    <n v="128726.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m/>
    <m/>
    <n v="1538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428.27"/>
    <m/>
    <x v="0"/>
    <m/>
    <x v="0"/>
    <x v="0"/>
    <x v="2"/>
    <s v="4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n v="-100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m/>
    <n v="337216.3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30703.8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n v="172409"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m/>
    <n v="22990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m/>
    <n v="97093.87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m/>
    <m/>
    <n v="7726.89"/>
    <x v="0"/>
    <m/>
    <x v="0"/>
    <x v="0"/>
    <x v="0"/>
    <s v="3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m/>
    <m/>
    <n v="550893.91"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-284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n v="217.17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n v="75363.23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n v="51700.18"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n v="-30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n v="901916.1"/>
    <x v="0"/>
    <m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m/>
    <n v="396768.8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-21000"/>
    <m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n v="43668.04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48919.34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-468109.5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m/>
    <n v="90000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65590445.600000001"/>
    <m/>
    <x v="0"/>
    <m/>
    <x v="0"/>
    <x v="3"/>
    <x v="0"/>
    <s v="21"/>
    <x v="3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n v="382.81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n v="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409828.0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m/>
    <m/>
    <n v="160482"/>
    <x v="0"/>
    <m/>
    <x v="0"/>
    <x v="0"/>
    <x v="0"/>
    <s v="14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m/>
    <x v="0"/>
    <n v="0"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n v="26136.47"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m/>
    <x v="0"/>
    <n v="800000"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m/>
    <x v="1"/>
    <x v="1"/>
    <x v="0"/>
    <s v="93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n v="72750.759999999995"/>
    <x v="0"/>
    <m/>
    <x v="0"/>
    <x v="2"/>
    <x v="2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n v="-37975"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n v="-170036.12"/>
    <m/>
    <x v="0"/>
    <m/>
    <x v="0"/>
    <x v="2"/>
    <x v="2"/>
    <s v="13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n v="573471"/>
    <m/>
    <x v="0"/>
    <m/>
    <x v="0"/>
    <x v="0"/>
    <x v="0"/>
    <s v="91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m/>
    <n v="18316.490000000002"/>
    <x v="0"/>
    <m/>
    <x v="0"/>
    <x v="2"/>
    <x v="0"/>
    <s v="16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m/>
    <n v="86237.7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m/>
    <x v="0"/>
    <n v="0"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m/>
    <x v="0"/>
    <n v="0"/>
    <x v="0"/>
    <x v="0"/>
    <x v="0"/>
    <s v="3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m/>
    <m/>
    <n v="17859559.989999998"/>
    <x v="0"/>
    <m/>
    <x v="1"/>
    <x v="4"/>
    <x v="0"/>
    <s v="93"/>
    <x v="3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n v="1506929.85"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-1619.27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m/>
    <m/>
    <n v="75290.86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m/>
    <n v="0"/>
    <x v="0"/>
    <m/>
    <x v="1"/>
    <x v="1"/>
    <x v="0"/>
    <s v="40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n v="14821.28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1167093.560000001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m/>
    <m/>
    <n v="85810.02"/>
    <x v="0"/>
    <m/>
    <x v="0"/>
    <x v="0"/>
    <x v="0"/>
    <s v="30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n v="-850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m/>
    <x v="0"/>
    <n v="200000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687.5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-7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n v="-49538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n v="-48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m/>
    <m/>
    <n v="5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m/>
    <m/>
    <n v="1500000"/>
    <x v="0"/>
    <m/>
    <x v="1"/>
    <x v="1"/>
    <x v="0"/>
    <s v="52"/>
    <x v="1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1707788"/>
    <n v="11707788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m/>
    <m/>
    <n v="30000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n v="633100"/>
    <n v="6331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n v="32755"/>
    <n v="32755"/>
    <m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n v="334081"/>
    <n v="334081"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n v="150000"/>
    <n v="15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n v="1236081"/>
    <n v="1236081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n v="505032"/>
    <n v="50503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n v="6000000"/>
    <n v="6000000"/>
    <m/>
    <x v="0"/>
    <m/>
    <x v="0"/>
    <x v="0"/>
    <x v="7"/>
    <s v="4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n v="1300000"/>
    <n v="1300000"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n v="75000"/>
    <n v="75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m/>
    <n v="65532.2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n v="32695321"/>
    <n v="32695321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n v="82101.03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n v="5672475"/>
    <n v="5672475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n v="3000000"/>
    <n v="3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m/>
    <m/>
    <n v="33015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n v="642405"/>
    <n v="64240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m/>
    <m/>
    <n v="356503.8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m/>
    <m/>
    <n v="206197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n v="150000"/>
    <n v="1500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n v="50000"/>
    <n v="5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n v="2558000"/>
    <n v="2558000"/>
    <m/>
    <x v="0"/>
    <m/>
    <x v="1"/>
    <x v="1"/>
    <x v="3"/>
    <s v="42"/>
    <x v="1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m/>
    <n v="8350.0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m/>
    <m/>
    <n v="24272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n v="3219490"/>
    <n v="3219490"/>
    <m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n v="40000"/>
    <n v="4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n v="120000"/>
    <n v="12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n v="200000"/>
    <n v="200000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n v="-224670"/>
    <m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m/>
    <x v="0"/>
    <n v="109281"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20060"/>
    <m/>
    <x v="0"/>
    <m/>
    <x v="0"/>
    <x v="0"/>
    <x v="2"/>
    <s v="4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43285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n v="5320000"/>
    <m/>
    <x v="0"/>
    <m/>
    <x v="0"/>
    <x v="2"/>
    <x v="0"/>
    <s v="11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m/>
    <m/>
    <n v="69382.36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n v="11085276.609999999"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n v="424471.15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m/>
    <x v="0"/>
    <n v="4298438.59"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n v="7550.08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Fundo Especial do Petróleo"/>
    <m/>
    <n v="346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m/>
    <n v="10019.5"/>
    <x v="0"/>
    <m/>
    <x v="1"/>
    <x v="1"/>
    <x v="0"/>
    <s v="51"/>
    <x v="1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Saúde Mental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m/>
    <n v="71060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n v="10258747.57"/>
    <x v="0"/>
    <m/>
    <x v="0"/>
    <x v="2"/>
    <x v="0"/>
    <s v="13"/>
    <x v="2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n v="105890861.94"/>
    <x v="0"/>
    <m/>
    <x v="0"/>
    <x v="0"/>
    <x v="3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n v="-152735.56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s de Educação - Exercícios Anteriores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m/>
    <n v="31.65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n v="4724428.68"/>
    <m/>
    <x v="0"/>
    <m/>
    <x v="0"/>
    <x v="0"/>
    <x v="7"/>
    <s v="4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n v="155518.35999999999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n v="129977.56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5211.71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48000"/>
    <m/>
    <x v="0"/>
    <m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n v="67252.710000000006"/>
    <x v="0"/>
    <m/>
    <x v="0"/>
    <x v="0"/>
    <x v="0"/>
    <s v="36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3284.04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n v="79822.820000000007"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n v="6500"/>
    <m/>
    <x v="0"/>
    <m/>
    <x v="1"/>
    <x v="1"/>
    <x v="0"/>
    <s v="5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m/>
    <x v="0"/>
    <n v="2485449.9"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n v="1240000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n v="162362.34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m/>
    <n v="121186.2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n v="-92023.12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n v="79516"/>
    <x v="0"/>
    <m/>
    <x v="0"/>
    <x v="0"/>
    <x v="0"/>
    <s v="46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163026.5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n v="3039567.78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n v="-608.38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Contr.Dív.Pública BB2 PACTO por SC - Oper. de crédito interna - ex.anterior-superávit"/>
    <m/>
    <n v="100"/>
    <m/>
    <m/>
    <n v="0"/>
    <x v="0"/>
    <m/>
    <x v="1"/>
    <x v="1"/>
    <x v="0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m/>
    <m/>
    <n v="532086.47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n v="150.36000000000001"/>
    <x v="0"/>
    <m/>
    <x v="0"/>
    <x v="0"/>
    <x v="1"/>
    <s v="4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n v="25434.66"/>
    <x v="0"/>
    <m/>
    <x v="0"/>
    <x v="0"/>
    <x v="0"/>
    <s v="4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m/>
    <x v="0"/>
    <n v="599563.31000000006"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100000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n v="37993.599999999999"/>
    <m/>
    <x v="0"/>
    <m/>
    <x v="0"/>
    <x v="0"/>
    <x v="0"/>
    <s v="9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Contrato Dív.Pública - BB2 PACTO por SC - Remuner rec.vinculados - Ex.Anterior"/>
    <m/>
    <n v="6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m/>
    <n v="883642.39"/>
    <x v="0"/>
    <m/>
    <x v="0"/>
    <x v="0"/>
    <x v="0"/>
    <s v="91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m/>
    <n v="10482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m/>
    <n v="24400000"/>
    <x v="0"/>
    <m/>
    <x v="0"/>
    <x v="0"/>
    <x v="0"/>
    <s v="37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n v="4677606.0599999996"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m/>
    <n v="921290.05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n v="728823.26"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n v="13608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n v="34110.160000000003"/>
    <x v="0"/>
    <m/>
    <x v="0"/>
    <x v="0"/>
    <x v="0"/>
    <s v="33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138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-1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n v="-235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m/>
    <m/>
    <n v="9015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m/>
    <n v="891219.46"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n v="0"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n v="-14256"/>
    <m/>
    <x v="0"/>
    <m/>
    <x v="0"/>
    <x v="0"/>
    <x v="0"/>
    <s v="3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n v="-95571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5860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Taxa de Prestação de Serviços Ambientais -Outras Taxas Vinculadas - Recursos de Outras Fon"/>
    <m/>
    <n v="9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-16189.01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3260519.99"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n v="413326.54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n v="465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n v="500000"/>
    <m/>
    <x v="0"/>
    <m/>
    <x v="0"/>
    <x v="0"/>
    <x v="0"/>
    <s v="92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m/>
    <x v="0"/>
    <m/>
    <x v="0"/>
    <x v="2"/>
    <x v="0"/>
    <s v="9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326000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m/>
    <n v="8685.07"/>
    <x v="0"/>
    <m/>
    <x v="0"/>
    <x v="0"/>
    <x v="4"/>
    <s v="92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n v="7000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Receitas - Fundo para Melhoria da Polícia Militar"/>
    <m/>
    <n v="707"/>
    <m/>
    <m/>
    <n v="0"/>
    <x v="0"/>
    <m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-68007.66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n v="-19836054.239999998"/>
    <m/>
    <x v="0"/>
    <m/>
    <x v="0"/>
    <x v="2"/>
    <x v="0"/>
    <s v="0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n v="-8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-1162699.43"/>
    <m/>
    <x v="0"/>
    <m/>
    <x v="1"/>
    <x v="1"/>
    <x v="0"/>
    <s v="20"/>
    <x v="1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n v="29"/>
    <x v="0"/>
    <m/>
    <x v="0"/>
    <x v="0"/>
    <x v="1"/>
    <s v="41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38389.9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n v="473000"/>
    <n v="473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n v="26400"/>
    <n v="26400"/>
    <m/>
    <x v="0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m/>
    <n v="28494.84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n v="7472305"/>
    <n v="7472305"/>
    <m/>
    <x v="0"/>
    <m/>
    <x v="0"/>
    <x v="0"/>
    <x v="0"/>
    <s v="37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m/>
    <m/>
    <n v="6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n v="10800"/>
    <n v="10800"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n v="299104"/>
    <n v="299104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n v="38405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n v="295000"/>
    <n v="295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n v="1500000"/>
    <n v="1500000"/>
    <m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n v="55000"/>
    <n v="55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n v="40000"/>
    <n v="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n v="708000"/>
    <n v="708000"/>
    <m/>
    <x v="0"/>
    <m/>
    <x v="1"/>
    <x v="1"/>
    <x v="0"/>
    <s v="20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n v="600000"/>
    <n v="6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n v="127157"/>
    <n v="12715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n v="4000000"/>
    <n v="4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n v="898450"/>
    <n v="89845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m/>
    <m/>
    <n v="980724.5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n v="895403"/>
    <n v="895403"/>
    <m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n v="49368.52"/>
    <x v="0"/>
    <m/>
    <x v="0"/>
    <x v="0"/>
    <x v="2"/>
    <s v="1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1661.68"/>
    <x v="0"/>
    <m/>
    <x v="0"/>
    <x v="0"/>
    <x v="2"/>
    <s v="4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n v="2484"/>
    <n v="2484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n v="75536"/>
    <n v="7553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m/>
    <m/>
    <n v="2654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n v="642592"/>
    <n v="642592"/>
    <m/>
    <x v="0"/>
    <m/>
    <x v="0"/>
    <x v="3"/>
    <x v="0"/>
    <s v="22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60245.23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n v="15000"/>
    <n v="15000"/>
    <m/>
    <x v="0"/>
    <m/>
    <x v="0"/>
    <x v="0"/>
    <x v="0"/>
    <s v="9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n v="3854383"/>
    <n v="3854383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m/>
    <m/>
    <n v="10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n v="12500000"/>
    <n v="12500000"/>
    <m/>
    <x v="0"/>
    <m/>
    <x v="0"/>
    <x v="0"/>
    <x v="0"/>
    <s v="4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n v="5000000"/>
    <n v="5000000"/>
    <m/>
    <x v="0"/>
    <m/>
    <x v="0"/>
    <x v="2"/>
    <x v="0"/>
    <s v="01"/>
    <x v="2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n v="50000"/>
    <n v="50000"/>
    <m/>
    <x v="0"/>
    <m/>
    <x v="1"/>
    <x v="1"/>
    <x v="0"/>
    <s v="51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n v="32940900"/>
    <n v="32940900"/>
    <m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n v="39927"/>
    <n v="39927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m/>
    <x v="0"/>
    <n v="0"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Mac - Faec"/>
    <m/>
    <n v="43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62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n v="663318.59"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m/>
    <x v="0"/>
    <m/>
    <x v="0"/>
    <x v="0"/>
    <x v="2"/>
    <s v="13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n v="2527659.15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976361.61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10623.2"/>
    <m/>
    <x v="0"/>
    <m/>
    <x v="1"/>
    <x v="1"/>
    <x v="0"/>
    <s v="3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m/>
    <m/>
    <n v="32756.17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n v="0"/>
    <x v="0"/>
    <m/>
    <x v="0"/>
    <x v="0"/>
    <x v="0"/>
    <s v="08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m/>
    <m/>
    <n v="39527.279999999999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n v="5715.48"/>
    <x v="0"/>
    <m/>
    <x v="0"/>
    <x v="2"/>
    <x v="0"/>
    <s v="94"/>
    <x v="2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m/>
    <m/>
    <n v="200984.55"/>
    <x v="0"/>
    <m/>
    <x v="0"/>
    <x v="2"/>
    <x v="0"/>
    <s v="9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n v="87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42000"/>
    <m/>
    <x v="0"/>
    <m/>
    <x v="0"/>
    <x v="2"/>
    <x v="0"/>
    <s v="05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3000"/>
    <m/>
    <x v="0"/>
    <m/>
    <x v="0"/>
    <x v="2"/>
    <x v="0"/>
    <s v="0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n v="0"/>
    <x v="0"/>
    <m/>
    <x v="0"/>
    <x v="2"/>
    <x v="0"/>
    <s v="94"/>
    <x v="2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n v="-11550"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4772070.38999999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n v="10000"/>
    <m/>
    <x v="0"/>
    <m/>
    <x v="0"/>
    <x v="0"/>
    <x v="0"/>
    <s v="9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m/>
    <m/>
    <n v="500000"/>
    <x v="0"/>
    <m/>
    <x v="0"/>
    <x v="0"/>
    <x v="0"/>
    <s v="36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m/>
    <m/>
    <n v="128370"/>
    <x v="0"/>
    <m/>
    <x v="0"/>
    <x v="0"/>
    <x v="0"/>
    <s v="14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n v="5000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n v="7604.8"/>
    <x v="0"/>
    <m/>
    <x v="0"/>
    <x v="2"/>
    <x v="0"/>
    <s v="16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3689.56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258364.55"/>
    <m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n v="500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n v="2258034.87"/>
    <m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n v="31770.799999999999"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n v="18028.96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83122.0900000001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1000"/>
    <m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n v="-6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m/>
    <n v="64025.05"/>
    <x v="0"/>
    <m/>
    <x v="0"/>
    <x v="0"/>
    <x v="0"/>
    <s v="3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n v="268170.38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687.5"/>
    <m/>
    <x v="0"/>
    <m/>
    <x v="0"/>
    <x v="0"/>
    <x v="0"/>
    <s v="18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m/>
    <n v="112536.74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n v="14306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n v="278153.5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370179.3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m/>
    <x v="0"/>
    <n v="0"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m/>
    <n v="2071929.57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18000"/>
    <m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m/>
    <m/>
    <n v="843890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10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m/>
    <m/>
    <n v="375536.31"/>
    <x v="0"/>
    <m/>
    <x v="0"/>
    <x v="0"/>
    <x v="2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m/>
    <n v="1011204.23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n v="0.02"/>
    <x v="0"/>
    <m/>
    <x v="0"/>
    <x v="2"/>
    <x v="0"/>
    <s v="13"/>
    <x v="2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m/>
    <n v="61021.79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24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n v="125094.58"/>
    <m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n v="500000"/>
    <m/>
    <x v="0"/>
    <m/>
    <x v="0"/>
    <x v="0"/>
    <x v="4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n v="3351200"/>
    <m/>
    <x v="0"/>
    <m/>
    <x v="0"/>
    <x v="0"/>
    <x v="0"/>
    <s v="08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3034294.77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n v="-84004.95"/>
    <m/>
    <x v="0"/>
    <m/>
    <x v="0"/>
    <x v="0"/>
    <x v="2"/>
    <s v="1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m/>
    <n v="19960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m/>
    <m/>
    <n v="926621.65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n v="15200"/>
    <m/>
    <x v="0"/>
    <m/>
    <x v="0"/>
    <x v="0"/>
    <x v="2"/>
    <s v="40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n v="-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m/>
    <n v="80000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n v="18988.04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n v="-247290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m/>
    <m/>
    <n v="322988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358270.5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300000"/>
    <m/>
    <x v="0"/>
    <m/>
    <x v="0"/>
    <x v="0"/>
    <x v="0"/>
    <s v="37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85000"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Recursos de Outras Fontes - Exercício Corrente - Outras Taxas Vinculadas - Taxa de Fiscali"/>
    <m/>
    <n v="950"/>
    <m/>
    <m/>
    <n v="0"/>
    <x v="0"/>
    <m/>
    <x v="0"/>
    <x v="0"/>
    <x v="0"/>
    <s v="33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m/>
    <n v="35059.64"/>
    <x v="0"/>
    <m/>
    <x v="0"/>
    <x v="0"/>
    <x v="0"/>
    <s v="30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n v="30000"/>
    <n v="30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8048.5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n v="25107"/>
    <n v="25107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n v="529514.22"/>
    <x v="0"/>
    <m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n v="23250"/>
    <n v="23250"/>
    <m/>
    <x v="0"/>
    <m/>
    <x v="0"/>
    <x v="2"/>
    <x v="0"/>
    <s v="16"/>
    <x v="2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n v="133333"/>
    <n v="133333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n v="794029"/>
    <n v="794029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n v="172083"/>
    <n v="172083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n v="6556768"/>
    <n v="6556768"/>
    <m/>
    <x v="0"/>
    <m/>
    <x v="0"/>
    <x v="2"/>
    <x v="0"/>
    <s v="1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n v="494590"/>
    <n v="494590"/>
    <m/>
    <x v="0"/>
    <m/>
    <x v="0"/>
    <x v="0"/>
    <x v="0"/>
    <s v="30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n v="49911"/>
    <n v="49911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n v="40000"/>
    <n v="40000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n v="49500"/>
    <n v="4950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n v="8954"/>
    <n v="895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n v="42446"/>
    <n v="42446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m/>
    <m/>
    <n v="208000"/>
    <x v="0"/>
    <m/>
    <x v="0"/>
    <x v="0"/>
    <x v="0"/>
    <s v="40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n v="5900000"/>
    <n v="5900000"/>
    <m/>
    <x v="0"/>
    <m/>
    <x v="0"/>
    <x v="0"/>
    <x v="1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n v="100000"/>
    <n v="10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m/>
    <m/>
    <n v="48090.35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n v="20000"/>
    <n v="2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n v="3000000"/>
    <n v="3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m/>
    <n v="3000"/>
    <x v="0"/>
    <m/>
    <x v="0"/>
    <x v="0"/>
    <x v="0"/>
    <s v="0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n v="30212"/>
    <n v="30212"/>
    <m/>
    <x v="0"/>
    <m/>
    <x v="0"/>
    <x v="0"/>
    <x v="2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n v="464675"/>
    <n v="464675"/>
    <m/>
    <x v="0"/>
    <m/>
    <x v="0"/>
    <x v="0"/>
    <x v="0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n v="529026"/>
    <n v="529026"/>
    <m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n v="50000"/>
    <n v="50000"/>
    <m/>
    <x v="0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n v="1255804"/>
    <n v="1255804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n v="390500"/>
    <n v="3905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n v="90000"/>
    <n v="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n v="600000"/>
    <n v="6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n v="70000000"/>
    <n v="70000000"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n v="2266019.06"/>
    <x v="0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n v="25000"/>
    <n v="25000"/>
    <m/>
    <x v="0"/>
    <m/>
    <x v="1"/>
    <x v="1"/>
    <x v="1"/>
    <s v="42"/>
    <x v="1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n v="800000"/>
    <n v="8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n v="42305"/>
    <n v="42305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107890"/>
    <n v="107890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m/>
    <m/>
    <n v="40459"/>
    <x v="0"/>
    <m/>
    <x v="0"/>
    <x v="0"/>
    <x v="2"/>
    <s v="39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n v="73700000"/>
    <n v="73700000"/>
    <m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m/>
    <n v="0"/>
    <x v="0"/>
    <m/>
    <x v="0"/>
    <x v="0"/>
    <x v="2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36500"/>
    <m/>
    <x v="0"/>
    <m/>
    <x v="0"/>
    <x v="0"/>
    <x v="0"/>
    <s v="4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n v="367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n v="38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6850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28805.05"/>
    <m/>
    <x v="0"/>
    <m/>
    <x v="0"/>
    <x v="0"/>
    <x v="0"/>
    <s v="3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16321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n v="11398556.73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n v="-30000.52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3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21759.66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50000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n v="9880202.5800000001"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n v="38036"/>
    <x v="0"/>
    <m/>
    <x v="0"/>
    <x v="0"/>
    <x v="0"/>
    <s v="33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n v="39063.31"/>
    <x v="0"/>
    <m/>
    <x v="0"/>
    <x v="2"/>
    <x v="0"/>
    <s v="0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47714.82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13"/>
    <m/>
    <x v="1"/>
    <x v="1"/>
    <x v="0"/>
    <s v="40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n v="13918.84"/>
    <x v="0"/>
    <m/>
    <x v="0"/>
    <x v="2"/>
    <x v="0"/>
    <s v="05"/>
    <x v="2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n v="40462"/>
    <m/>
    <x v="0"/>
    <m/>
    <x v="0"/>
    <x v="0"/>
    <x v="0"/>
    <s v="3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n v="0"/>
    <x v="0"/>
    <m/>
    <x v="1"/>
    <x v="1"/>
    <x v="3"/>
    <s v="4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n v="-76368"/>
    <m/>
    <x v="0"/>
    <m/>
    <x v="0"/>
    <x v="2"/>
    <x v="0"/>
    <s v="16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-12074700"/>
    <m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-7125940.4800000004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336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n v="-464.41"/>
    <m/>
    <x v="0"/>
    <m/>
    <x v="0"/>
    <x v="0"/>
    <x v="0"/>
    <s v="47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10771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m/>
    <n v="55725.55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n v="1128259.25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m/>
    <n v="754.1"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m/>
    <n v="190000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121281.54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-2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m/>
    <m/>
    <n v="232571"/>
    <x v="0"/>
    <m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m/>
    <m/>
    <n v="1000"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m/>
    <m/>
    <n v="140256.79999999999"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m/>
    <x v="0"/>
    <n v="38700"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n v="136072"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n v="-191000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n v="-865943.32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n v="-1050000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-80000"/>
    <m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-8129121"/>
    <m/>
    <x v="0"/>
    <m/>
    <x v="0"/>
    <x v="0"/>
    <x v="0"/>
    <s v="9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n v="0"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n v="4664567.5"/>
    <x v="0"/>
    <m/>
    <x v="0"/>
    <x v="2"/>
    <x v="0"/>
    <s v="12"/>
    <x v="2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n v="-62482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6624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n v="-32344"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n v="-319853.2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m/>
    <n v="7472.45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-3000"/>
    <m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n v="-53000"/>
    <m/>
    <x v="0"/>
    <m/>
    <x v="0"/>
    <x v="0"/>
    <x v="0"/>
    <s v="46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n v="4000000"/>
    <m/>
    <x v="0"/>
    <m/>
    <x v="0"/>
    <x v="2"/>
    <x v="0"/>
    <s v="9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n v="28000000"/>
    <m/>
    <x v="0"/>
    <m/>
    <x v="1"/>
    <x v="1"/>
    <x v="8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n v="5000"/>
    <n v="5000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n v="1500000"/>
    <n v="15000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241363"/>
    <n v="2241363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888675.63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m/>
    <m/>
    <n v="349.17"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n v="74000"/>
    <n v="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n v="47705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n v="254108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n v="120358"/>
    <n v="120358"/>
    <m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n v="70770"/>
    <n v="7077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n v="940962"/>
    <n v="940962"/>
    <m/>
    <x v="0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n v="13494"/>
    <n v="13494"/>
    <m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n v="205800"/>
    <n v="2058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n v="100000"/>
    <n v="100000"/>
    <m/>
    <x v="0"/>
    <m/>
    <x v="0"/>
    <x v="0"/>
    <x v="3"/>
    <s v="4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n v="487962"/>
    <n v="487962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n v="5000"/>
    <n v="5000"/>
    <m/>
    <x v="0"/>
    <m/>
    <x v="0"/>
    <x v="0"/>
    <x v="0"/>
    <s v="49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n v="358877.81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n v="601144"/>
    <n v="60114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n v="15790"/>
    <n v="15790"/>
    <m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n v="3500"/>
    <n v="35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n v="2600000"/>
    <n v="26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n v="1220000"/>
    <n v="1220000"/>
    <m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m/>
    <m/>
    <n v="20000"/>
    <x v="0"/>
    <m/>
    <x v="0"/>
    <x v="0"/>
    <x v="2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n v="350000"/>
    <n v="350000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m/>
    <m/>
    <n v="3575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m/>
    <m/>
    <n v="42305"/>
    <x v="0"/>
    <m/>
    <x v="1"/>
    <x v="1"/>
    <x v="0"/>
    <s v="5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n v="10000"/>
    <n v="10000"/>
    <m/>
    <x v="0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n v="196894212"/>
    <n v="196894212"/>
    <m/>
    <x v="0"/>
    <m/>
    <x v="0"/>
    <x v="2"/>
    <x v="2"/>
    <s v="13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m/>
    <m/>
    <n v="7500"/>
    <x v="0"/>
    <m/>
    <x v="0"/>
    <x v="0"/>
    <x v="0"/>
    <s v="14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n v="1200000"/>
    <n v="1200000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m/>
    <m/>
    <n v="799252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m/>
    <n v="50000"/>
    <x v="0"/>
    <m/>
    <x v="0"/>
    <x v="0"/>
    <x v="0"/>
    <s v="15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m/>
    <x v="0"/>
    <m/>
    <x v="0"/>
    <x v="0"/>
    <x v="0"/>
    <s v="35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m/>
    <n v="16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n v="0"/>
    <x v="0"/>
    <m/>
    <x v="0"/>
    <x v="0"/>
    <x v="0"/>
    <s v="4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n v="291070.89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-140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m/>
    <n v="433555.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n v="462949.42"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n v="1403.06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600000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n v="313857.78999999998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n v="1000"/>
    <m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n v="16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 - Demais Receitas"/>
    <m/>
    <n v="315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n v="295784.09999999998"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18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m/>
    <x v="0"/>
    <n v="0"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n v="-14976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748675"/>
    <m/>
    <x v="0"/>
    <m/>
    <x v="0"/>
    <x v="0"/>
    <x v="0"/>
    <s v="2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n v="16.22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-15264.68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n v="0"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-79024.45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1940873.1"/>
    <m/>
    <x v="0"/>
    <m/>
    <x v="0"/>
    <x v="0"/>
    <x v="6"/>
    <s v="41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m/>
    <n v="51662.5"/>
    <x v="0"/>
    <m/>
    <x v="1"/>
    <x v="1"/>
    <x v="0"/>
    <s v="9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m/>
    <n v="754.45"/>
    <x v="0"/>
    <m/>
    <x v="0"/>
    <x v="0"/>
    <x v="0"/>
    <s v="93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n v="-25000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n v="3386293.75"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n v="0"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345564.15999999997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m/>
    <n v="8546.83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n v="6823.86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n v="402237.9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n v="125028.71"/>
    <m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n v="-5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10209.299999999999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n v="26288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n v="16491.3"/>
    <m/>
    <x v="0"/>
    <m/>
    <x v="0"/>
    <x v="2"/>
    <x v="0"/>
    <s v="94"/>
    <x v="2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m/>
    <x v="0"/>
    <n v="0"/>
    <x v="0"/>
    <x v="0"/>
    <x v="3"/>
    <s v="41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310954"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17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n v="35738.83"/>
    <m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n v="3400"/>
    <m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m/>
    <n v="1890000"/>
    <x v="0"/>
    <m/>
    <x v="1"/>
    <x v="1"/>
    <x v="1"/>
    <s v="4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-63287.14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n v="-2400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-150398.6400000000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24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-35000"/>
    <m/>
    <x v="0"/>
    <m/>
    <x v="0"/>
    <x v="0"/>
    <x v="0"/>
    <s v="2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n v="35000"/>
    <n v="35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n v="20000"/>
    <n v="20000"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n v="60000"/>
    <n v="6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n v="526247"/>
    <n v="52624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n v="20000"/>
    <n v="20000"/>
    <m/>
    <x v="0"/>
    <m/>
    <x v="0"/>
    <x v="0"/>
    <x v="0"/>
    <s v="9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n v="40000"/>
    <n v="40000"/>
    <m/>
    <x v="0"/>
    <m/>
    <x v="0"/>
    <x v="0"/>
    <x v="0"/>
    <s v="3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m/>
    <m/>
    <n v="52000"/>
    <x v="0"/>
    <m/>
    <x v="0"/>
    <x v="2"/>
    <x v="0"/>
    <s v="13"/>
    <x v="2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n v="833430"/>
    <n v="83343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n v="3155304"/>
    <n v="3155304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m/>
    <n v="237143.67"/>
    <x v="0"/>
    <m/>
    <x v="0"/>
    <x v="0"/>
    <x v="0"/>
    <s v="92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n v="4000"/>
    <n v="4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n v="1920"/>
    <n v="192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n v="119700"/>
    <n v="1197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1000000"/>
    <x v="0"/>
    <m/>
    <x v="0"/>
    <x v="0"/>
    <x v="0"/>
    <s v="2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n v="5017053"/>
    <n v="5017053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n v="4198504"/>
    <n v="4198504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1078"/>
    <n v="20107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n v="240000"/>
    <n v="240000"/>
    <m/>
    <x v="0"/>
    <m/>
    <x v="0"/>
    <x v="0"/>
    <x v="0"/>
    <s v="33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n v="5365000"/>
    <n v="5365000"/>
    <m/>
    <x v="0"/>
    <m/>
    <x v="0"/>
    <x v="0"/>
    <x v="0"/>
    <s v="18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m/>
    <m/>
    <n v="20000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n v="211400"/>
    <n v="2114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n v="287870"/>
    <n v="28787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n v="81111"/>
    <n v="81111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m/>
    <m/>
    <n v="216000"/>
    <x v="0"/>
    <m/>
    <x v="0"/>
    <x v="0"/>
    <x v="0"/>
    <s v="4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n v="25000"/>
    <n v="25000"/>
    <m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n v="53981"/>
    <n v="53981"/>
    <m/>
    <x v="0"/>
    <m/>
    <x v="0"/>
    <x v="0"/>
    <x v="2"/>
    <s v="13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m/>
    <m/>
    <n v="20181572"/>
    <x v="0"/>
    <m/>
    <x v="1"/>
    <x v="1"/>
    <x v="0"/>
    <s v="51"/>
    <x v="1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n v="150000"/>
    <n v="15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n v="671222"/>
    <n v="671222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n v="1548620"/>
    <n v="1548620"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n v="271982.88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m/>
    <n v="31000"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n v="233498.02"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n v="123691.93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n v="-267213.99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n v="10000"/>
    <m/>
    <x v="0"/>
    <m/>
    <x v="0"/>
    <x v="0"/>
    <x v="2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45000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n v="724388.65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n v="80000"/>
    <m/>
    <x v="0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m/>
    <n v="5424583.3600000003"/>
    <x v="0"/>
    <m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n v="66523.48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m/>
    <x v="0"/>
    <x v="2"/>
    <x v="0"/>
    <s v="04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-3300000"/>
    <m/>
    <x v="0"/>
    <m/>
    <x v="0"/>
    <x v="0"/>
    <x v="0"/>
    <s v="18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n v="64680"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m/>
    <n v="442365.4"/>
    <x v="0"/>
    <m/>
    <x v="1"/>
    <x v="1"/>
    <x v="0"/>
    <s v="51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n v="13494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n v="-10000"/>
    <m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m/>
    <n v="10541.22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12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70581.8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n v="12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n v="2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n v="34552.83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n v="20015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1407.9"/>
    <m/>
    <x v="0"/>
    <m/>
    <x v="0"/>
    <x v="0"/>
    <x v="0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-185084.99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n v="26244.74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n v="8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n v="2579373.9"/>
    <m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m/>
    <n v="157103.67999999999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m/>
    <n v="40384.03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10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n v="500000"/>
    <m/>
    <x v="0"/>
    <m/>
    <x v="1"/>
    <x v="1"/>
    <x v="1"/>
    <s v="4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0"/>
    <m/>
    <x v="0"/>
    <m/>
    <x v="0"/>
    <x v="0"/>
    <x v="0"/>
    <s v="3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n v="6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n v="-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-2014614.6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70000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n v="-400000"/>
    <m/>
    <x v="0"/>
    <m/>
    <x v="1"/>
    <x v="1"/>
    <x v="0"/>
    <s v="9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-8686.39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n v="-51156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n v="-26491"/>
    <m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n v="-266200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635300.56999999995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n v="71309.78"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m/>
    <x v="0"/>
    <m/>
    <x v="1"/>
    <x v="1"/>
    <x v="0"/>
    <s v="51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1000000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-500000"/>
    <m/>
    <x v="0"/>
    <m/>
    <x v="0"/>
    <x v="0"/>
    <x v="0"/>
    <s v="30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n v="-3214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1580.81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-9000"/>
    <m/>
    <x v="0"/>
    <m/>
    <x v="1"/>
    <x v="1"/>
    <x v="0"/>
    <s v="5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m/>
    <n v="3841.32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m/>
    <n v="100333.33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m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6400"/>
    <m/>
    <x v="0"/>
    <m/>
    <x v="0"/>
    <x v="2"/>
    <x v="0"/>
    <s v="11"/>
    <x v="2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m/>
    <n v="100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-43856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n v="507385"/>
    <n v="507385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m/>
    <m/>
    <n v="100000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n v="821383"/>
    <n v="821383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n v="500000"/>
    <n v="500000"/>
    <m/>
    <x v="0"/>
    <m/>
    <x v="1"/>
    <x v="1"/>
    <x v="0"/>
    <s v="9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n v="60000"/>
    <n v="6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n v="60000"/>
    <n v="60000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n v="25000"/>
    <n v="25000"/>
    <m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n v="52752"/>
    <n v="52752"/>
    <m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n v="97564"/>
    <n v="97564"/>
    <m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n v="136947"/>
    <n v="136947"/>
    <m/>
    <x v="0"/>
    <m/>
    <x v="0"/>
    <x v="0"/>
    <x v="2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n v="218220"/>
    <n v="218220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n v="27245"/>
    <n v="27245"/>
    <m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n v="50289"/>
    <n v="5028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m/>
    <m/>
    <n v="45384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n v="2000"/>
    <n v="2000"/>
    <m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m/>
    <m/>
    <n v="70"/>
    <x v="0"/>
    <m/>
    <x v="0"/>
    <x v="0"/>
    <x v="0"/>
    <s v="35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n v="24000000"/>
    <n v="2400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m/>
    <m/>
    <n v="954826"/>
    <x v="0"/>
    <m/>
    <x v="1"/>
    <x v="4"/>
    <x v="0"/>
    <s v="71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n v="4368000"/>
    <n v="4368000"/>
    <m/>
    <x v="0"/>
    <m/>
    <x v="0"/>
    <x v="0"/>
    <x v="0"/>
    <s v="4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n v="6000"/>
    <n v="6000"/>
    <m/>
    <x v="0"/>
    <m/>
    <x v="0"/>
    <x v="0"/>
    <x v="0"/>
    <s v="47"/>
    <x v="0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5451223"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n v="7236"/>
    <n v="7236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n v="-61033342.25"/>
    <m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n v="454202.53"/>
    <m/>
    <x v="0"/>
    <m/>
    <x v="0"/>
    <x v="0"/>
    <x v="0"/>
    <s v="0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135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-8200"/>
    <m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9352.6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1094.1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m/>
    <x v="0"/>
    <n v="0"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n v="6293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m/>
    <x v="0"/>
    <n v="0"/>
    <x v="0"/>
    <x v="2"/>
    <x v="0"/>
    <s v="94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52000"/>
    <m/>
    <x v="0"/>
    <m/>
    <x v="0"/>
    <x v="0"/>
    <x v="0"/>
    <s v="37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n v="7966.01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m/>
    <m/>
    <n v="196524.13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2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1806.86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n v="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n v="22475.54"/>
    <m/>
    <x v="0"/>
    <m/>
    <x v="0"/>
    <x v="0"/>
    <x v="0"/>
    <s v="4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m/>
    <x v="0"/>
    <n v="233412.74"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n v="45324.4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n v="12702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3568000"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6244.87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n v="40384.03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637.96"/>
    <m/>
    <x v="0"/>
    <m/>
    <x v="0"/>
    <x v="0"/>
    <x v="0"/>
    <s v="47"/>
    <x v="0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n v="-1539.3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n v="1800000"/>
    <m/>
    <x v="0"/>
    <m/>
    <x v="1"/>
    <x v="1"/>
    <x v="0"/>
    <s v="52"/>
    <x v="1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9999.99"/>
    <m/>
    <x v="0"/>
    <m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m/>
    <x v="0"/>
    <n v="0"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45700.5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49783.41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25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m/>
    <m/>
    <n v="2731549"/>
    <x v="0"/>
    <m/>
    <x v="0"/>
    <x v="0"/>
    <x v="0"/>
    <s v="4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n v="14100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n v="70882.42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n v="900000"/>
    <m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6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n v="58758.66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m/>
    <x v="0"/>
    <n v="137987.74"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n v="-17745.259999999998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-350.97"/>
    <m/>
    <x v="0"/>
    <m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69456.820000000007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m/>
    <n v="29673.68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m/>
    <n v="78056.7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388028.87"/>
    <x v="0"/>
    <m/>
    <x v="0"/>
    <x v="0"/>
    <x v="0"/>
    <s v="4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n v="1041.18"/>
    <x v="0"/>
    <m/>
    <x v="0"/>
    <x v="2"/>
    <x v="0"/>
    <s v="94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5006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14281.64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m/>
    <x v="0"/>
    <n v="0"/>
    <x v="0"/>
    <x v="0"/>
    <x v="1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111100"/>
    <m/>
    <x v="0"/>
    <m/>
    <x v="1"/>
    <x v="1"/>
    <x v="0"/>
    <s v="34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-1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m/>
    <n v="78871.89"/>
    <x v="0"/>
    <m/>
    <x v="0"/>
    <x v="0"/>
    <x v="2"/>
    <s v="93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n v="111800"/>
    <n v="1118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n v="812600"/>
    <n v="812600"/>
    <m/>
    <x v="0"/>
    <m/>
    <x v="0"/>
    <x v="2"/>
    <x v="0"/>
    <s v="1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n v="700000"/>
    <n v="7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2294"/>
    <n v="2502294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n v="9000"/>
    <n v="9000"/>
    <m/>
    <x v="0"/>
    <m/>
    <x v="0"/>
    <x v="0"/>
    <x v="0"/>
    <s v="92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n v="494590"/>
    <n v="494590"/>
    <m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n v="586537"/>
    <n v="58653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n v="60270"/>
    <n v="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n v="35591"/>
    <n v="355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n v="177000"/>
    <n v="177000"/>
    <m/>
    <x v="0"/>
    <m/>
    <x v="0"/>
    <x v="0"/>
    <x v="3"/>
    <s v="41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m/>
    <m/>
    <n v="12972709.18"/>
    <x v="0"/>
    <m/>
    <x v="1"/>
    <x v="5"/>
    <x v="0"/>
    <s v="66"/>
    <x v="4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m/>
    <m/>
    <n v="72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n v="40000"/>
    <n v="4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m/>
    <m/>
    <n v="160000"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n v="105000"/>
    <n v="105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m/>
    <m/>
    <n v="45114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m/>
    <m/>
    <n v="2000000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n v="40000"/>
    <n v="40000"/>
    <m/>
    <x v="0"/>
    <m/>
    <x v="0"/>
    <x v="0"/>
    <x v="2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n v="500000"/>
    <n v="50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n v="500000"/>
    <n v="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m/>
    <m/>
    <n v="27455.279999999999"/>
    <x v="0"/>
    <m/>
    <x v="0"/>
    <x v="0"/>
    <x v="0"/>
    <s v="35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m/>
    <m/>
    <n v="11733.58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n v="100000"/>
    <n v="100000"/>
    <m/>
    <x v="0"/>
    <m/>
    <x v="1"/>
    <x v="1"/>
    <x v="0"/>
    <s v="92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n v="300000"/>
    <n v="300000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m/>
    <m/>
    <n v="616073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3915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m/>
    <n v="100"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m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n v="-127353.85"/>
    <m/>
    <x v="0"/>
    <m/>
    <x v="1"/>
    <x v="1"/>
    <x v="0"/>
    <s v="30"/>
    <x v="1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n v="275623.5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-6300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n v="364283.35"/>
    <m/>
    <x v="0"/>
    <m/>
    <x v="0"/>
    <x v="0"/>
    <x v="0"/>
    <s v="35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n v="1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n v="44.57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m/>
    <m/>
    <n v="62.35"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m/>
    <n v="171178.33"/>
    <x v="0"/>
    <m/>
    <x v="1"/>
    <x v="1"/>
    <x v="0"/>
    <s v="52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n v="10342312.74"/>
    <m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99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m/>
    <n v="0"/>
    <x v="0"/>
    <m/>
    <x v="0"/>
    <x v="2"/>
    <x v="0"/>
    <s v="0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800"/>
    <m/>
    <x v="0"/>
    <m/>
    <x v="0"/>
    <x v="2"/>
    <x v="0"/>
    <s v="92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m/>
    <n v="61229.08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n v="100000"/>
    <m/>
    <x v="0"/>
    <m/>
    <x v="1"/>
    <x v="1"/>
    <x v="0"/>
    <s v="9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n v="-35789.339999999997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Contr.Dív.Pública BB2 PACTO por SC - Oper. de crédito interna - ex.anterior-superávit"/>
    <m/>
    <n v="140"/>
    <m/>
    <m/>
    <n v="0"/>
    <x v="0"/>
    <m/>
    <x v="1"/>
    <x v="1"/>
    <x v="0"/>
    <s v="9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m/>
    <m/>
    <n v="34876.99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n v="0"/>
    <x v="0"/>
    <m/>
    <x v="0"/>
    <x v="2"/>
    <x v="0"/>
    <s v="16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-252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3576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876168.09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n v="106162.56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n v="282636.79999999999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m/>
    <n v="14869116.310000001"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988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m/>
    <m/>
    <n v="184272.59"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n v="390359.0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158458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m/>
    <x v="0"/>
    <x v="0"/>
    <x v="0"/>
    <s v="0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3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00000"/>
    <m/>
    <x v="0"/>
    <m/>
    <x v="1"/>
    <x v="1"/>
    <x v="0"/>
    <s v="40"/>
    <x v="1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m/>
    <x v="0"/>
    <n v="0"/>
    <x v="1"/>
    <x v="1"/>
    <x v="0"/>
    <s v="51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29316802.739999998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n v="-5001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m/>
    <n v="911807"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5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n v="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m/>
    <m/>
    <n v="3265512.82"/>
    <x v="0"/>
    <m/>
    <x v="0"/>
    <x v="0"/>
    <x v="0"/>
    <s v="3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n v="170000"/>
    <n v="170000"/>
    <m/>
    <x v="0"/>
    <m/>
    <x v="0"/>
    <x v="0"/>
    <x v="0"/>
    <s v="9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n v="1500000"/>
    <n v="15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n v="8180"/>
    <n v="8180"/>
    <m/>
    <x v="0"/>
    <m/>
    <x v="0"/>
    <x v="0"/>
    <x v="2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n v="8673176"/>
    <n v="8673176"/>
    <m/>
    <x v="0"/>
    <m/>
    <x v="1"/>
    <x v="1"/>
    <x v="0"/>
    <s v="40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m/>
    <m/>
    <n v="637871.64"/>
    <x v="0"/>
    <m/>
    <x v="1"/>
    <x v="1"/>
    <x v="0"/>
    <s v="40"/>
    <x v="1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n v="1060000"/>
    <n v="1060000"/>
    <m/>
    <x v="0"/>
    <m/>
    <x v="0"/>
    <x v="0"/>
    <x v="0"/>
    <s v="3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n v="600000"/>
    <n v="60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n v="208536"/>
    <n v="2085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n v="34000"/>
    <n v="34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n v="1990.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n v="577243"/>
    <n v="577243"/>
    <m/>
    <x v="0"/>
    <m/>
    <x v="0"/>
    <x v="0"/>
    <x v="0"/>
    <s v="5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n v="200000"/>
    <n v="200000"/>
    <m/>
    <x v="0"/>
    <m/>
    <x v="0"/>
    <x v="0"/>
    <x v="0"/>
    <s v="47"/>
    <x v="0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n v="1000000"/>
    <n v="100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n v="7713653"/>
    <n v="7713653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n v="2800000"/>
    <n v="28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n v="87881882"/>
    <n v="87881882"/>
    <m/>
    <x v="0"/>
    <m/>
    <x v="0"/>
    <x v="2"/>
    <x v="0"/>
    <s v="03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m/>
    <m/>
    <n v="10000000"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n v="335.45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n v="440168.82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m/>
    <n v="669778.93999999994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159512.04999999999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m/>
    <n v="95246.47"/>
    <x v="0"/>
    <m/>
    <x v="1"/>
    <x v="1"/>
    <x v="0"/>
    <s v="51"/>
    <x v="1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n v="373662.57"/>
    <m/>
    <x v="0"/>
    <m/>
    <x v="0"/>
    <x v="0"/>
    <x v="7"/>
    <s v="45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n v="1779727.16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m/>
    <x v="0"/>
    <n v="0"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n v="14073415.289999999"/>
    <m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6302.3"/>
    <m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56.22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39358.730000000003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n v="90000"/>
    <m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37788.5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91531.21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n v="311541.0300000000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-47531.25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Sem Contrato de Dívida Pública - Remuneração de rec.vinculados - Fonte Tes  - Ex.Anterior"/>
    <m/>
    <n v="12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506.2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n v="3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n v="0"/>
    <x v="0"/>
    <m/>
    <x v="0"/>
    <x v="0"/>
    <x v="3"/>
    <s v="4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m/>
    <x v="0"/>
    <n v="0"/>
    <x v="0"/>
    <x v="0"/>
    <x v="2"/>
    <s v="92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1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201210.04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n v="-4457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-50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6400"/>
    <m/>
    <x v="0"/>
    <m/>
    <x v="0"/>
    <x v="2"/>
    <x v="0"/>
    <s v="9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m/>
    <m/>
    <n v="132832"/>
    <x v="0"/>
    <m/>
    <x v="0"/>
    <x v="2"/>
    <x v="0"/>
    <s v="96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n v="3400000"/>
    <n v="3400000"/>
    <m/>
    <x v="0"/>
    <m/>
    <x v="0"/>
    <x v="0"/>
    <x v="0"/>
    <s v="14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000"/>
    <n v="250000"/>
    <m/>
    <x v="0"/>
    <m/>
    <x v="1"/>
    <x v="1"/>
    <x v="0"/>
    <s v="40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n v="84301"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n v="192610"/>
    <n v="192610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n v="8000"/>
    <n v="8000"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n v="563658"/>
    <n v="563658"/>
    <m/>
    <x v="0"/>
    <m/>
    <x v="0"/>
    <x v="2"/>
    <x v="0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n v="63746"/>
    <n v="63746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m/>
    <m/>
    <n v="358728"/>
    <x v="0"/>
    <m/>
    <x v="0"/>
    <x v="0"/>
    <x v="0"/>
    <s v="18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n v="467942"/>
    <n v="467942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n v="550746"/>
    <n v="550746"/>
    <m/>
    <x v="0"/>
    <m/>
    <x v="0"/>
    <x v="0"/>
    <x v="0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n v="20000000"/>
    <n v="20000000"/>
    <m/>
    <x v="0"/>
    <m/>
    <x v="0"/>
    <x v="0"/>
    <x v="1"/>
    <s v="41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n v="2000000"/>
    <n v="2000000"/>
    <m/>
    <x v="0"/>
    <m/>
    <x v="0"/>
    <x v="0"/>
    <x v="0"/>
    <s v="4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n v="3683397"/>
    <n v="3683397"/>
    <m/>
    <x v="0"/>
    <m/>
    <x v="0"/>
    <x v="0"/>
    <x v="0"/>
    <s v="5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n v="12166"/>
    <n v="1216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n v="1031732"/>
    <n v="1031732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n v="670000"/>
    <n v="670000"/>
    <m/>
    <x v="0"/>
    <m/>
    <x v="0"/>
    <x v="2"/>
    <x v="0"/>
    <s v="13"/>
    <x v="2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n v="300000"/>
    <n v="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n v="-851145"/>
    <m/>
    <x v="0"/>
    <m/>
    <x v="0"/>
    <x v="0"/>
    <x v="2"/>
    <s v="40"/>
    <x v="0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1860"/>
    <m/>
    <x v="0"/>
    <m/>
    <x v="0"/>
    <x v="0"/>
    <x v="0"/>
    <s v="39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2150000"/>
    <m/>
    <x v="0"/>
    <m/>
    <x v="1"/>
    <x v="1"/>
    <x v="0"/>
    <s v="40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-3500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1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m/>
    <m/>
    <n v="89725.92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n v="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n v="64118.92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n v="2362214.34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m/>
    <x v="0"/>
    <n v="0"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n v="7300"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627031.64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n v="28600"/>
    <m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m/>
    <n v="4600.05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1150164.05"/>
    <m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n v="-20000"/>
    <m/>
    <x v="0"/>
    <m/>
    <x v="0"/>
    <x v="0"/>
    <x v="0"/>
    <s v="3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7200"/>
    <m/>
    <x v="0"/>
    <m/>
    <x v="0"/>
    <x v="2"/>
    <x v="0"/>
    <s v="92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3019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n v="-3720.62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128197"/>
    <m/>
    <x v="0"/>
    <m/>
    <x v="1"/>
    <x v="1"/>
    <x v="0"/>
    <s v="30"/>
    <x v="1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81029.399999999994"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n v="19140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105496.04"/>
    <m/>
    <x v="0"/>
    <m/>
    <x v="0"/>
    <x v="0"/>
    <x v="0"/>
    <s v="3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-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n v="330060"/>
    <m/>
    <x v="0"/>
    <m/>
    <x v="0"/>
    <x v="0"/>
    <x v="0"/>
    <s v="2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-25780"/>
    <m/>
    <x v="0"/>
    <m/>
    <x v="1"/>
    <x v="1"/>
    <x v="0"/>
    <s v="3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n v="-76358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4729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n v="-652727.0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9087"/>
    <m/>
    <x v="0"/>
    <m/>
    <x v="0"/>
    <x v="0"/>
    <x v="0"/>
    <s v="33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n v="-35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m/>
    <m/>
    <n v="473000"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n v="50000"/>
    <n v="5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n v="24000"/>
    <n v="24000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m/>
    <m/>
    <n v="100000"/>
    <x v="0"/>
    <m/>
    <x v="1"/>
    <x v="1"/>
    <x v="3"/>
    <s v="4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n v="909000"/>
    <n v="909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m/>
    <m/>
    <n v="1500000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m/>
    <m/>
    <n v="2000"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n v="4000000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n v="85000"/>
    <n v="85000"/>
    <m/>
    <x v="0"/>
    <m/>
    <x v="0"/>
    <x v="0"/>
    <x v="0"/>
    <s v="93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n v="41400000"/>
    <n v="41400000"/>
    <m/>
    <x v="0"/>
    <m/>
    <x v="0"/>
    <x v="0"/>
    <x v="3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m/>
    <n v="0"/>
    <x v="0"/>
    <m/>
    <x v="1"/>
    <x v="1"/>
    <x v="0"/>
    <s v="9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525743.6999999999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n v="87391.47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n v="11997.33"/>
    <m/>
    <x v="0"/>
    <m/>
    <x v="0"/>
    <x v="0"/>
    <x v="0"/>
    <s v="9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1914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n v="197823.88"/>
    <m/>
    <x v="0"/>
    <m/>
    <x v="0"/>
    <x v="0"/>
    <x v="0"/>
    <s v="36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4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n v="4985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1200000"/>
    <m/>
    <x v="0"/>
    <m/>
    <x v="1"/>
    <x v="1"/>
    <x v="0"/>
    <s v="51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n v="828932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-19850.1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n v="44038.85"/>
    <m/>
    <x v="0"/>
    <m/>
    <x v="1"/>
    <x v="1"/>
    <x v="0"/>
    <s v="93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n v="-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9774732.4600000009"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m/>
    <x v="0"/>
    <n v="21282.31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-2202.5"/>
    <m/>
    <x v="0"/>
    <m/>
    <x v="0"/>
    <x v="0"/>
    <x v="0"/>
    <s v="36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n v="180873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3000"/>
    <m/>
    <x v="0"/>
    <m/>
    <x v="0"/>
    <x v="2"/>
    <x v="0"/>
    <s v="94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n v="14391.8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Sem Contrato de Dívida Pública - Remuneração de rec.vinculados - Outr Fontes - Ex.Anterior"/>
    <m/>
    <n v="707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-219809.0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n v="219809.02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m/>
    <n v="630.79999999999995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m/>
    <n v="0"/>
    <x v="0"/>
    <m/>
    <x v="0"/>
    <x v="0"/>
    <x v="3"/>
    <s v="43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600000"/>
    <m/>
    <x v="0"/>
    <m/>
    <x v="0"/>
    <x v="0"/>
    <x v="3"/>
    <s v="43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n v="816.65"/>
    <m/>
    <x v="0"/>
    <m/>
    <x v="0"/>
    <x v="0"/>
    <x v="0"/>
    <s v="9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n v="-990234.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n v="-1741459.82"/>
    <m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n v="-111017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-622107.43999999994"/>
    <m/>
    <x v="0"/>
    <m/>
    <x v="1"/>
    <x v="1"/>
    <x v="0"/>
    <s v="52"/>
    <x v="1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n v="1600000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m/>
    <n v="13923.0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-538.30999999999995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100000"/>
    <m/>
    <x v="0"/>
    <m/>
    <x v="0"/>
    <x v="2"/>
    <x v="0"/>
    <s v="08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m/>
    <n v="12000000"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m/>
    <n v="5000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n v="500000"/>
    <n v="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m/>
    <m/>
    <n v="156000"/>
    <x v="0"/>
    <m/>
    <x v="1"/>
    <x v="1"/>
    <x v="0"/>
    <s v="39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n v="1008000"/>
    <n v="1008000"/>
    <m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n v="0"/>
    <x v="0"/>
    <m/>
    <x v="0"/>
    <x v="0"/>
    <x v="0"/>
    <s v="31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n v="20000000"/>
    <n v="20000000"/>
    <m/>
    <x v="0"/>
    <m/>
    <x v="1"/>
    <x v="1"/>
    <x v="0"/>
    <s v="51"/>
    <x v="1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n v="2898377"/>
    <n v="2898377"/>
    <m/>
    <x v="0"/>
    <m/>
    <x v="0"/>
    <x v="0"/>
    <x v="5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n v="2248359"/>
    <n v="2248359"/>
    <m/>
    <x v="0"/>
    <m/>
    <x v="0"/>
    <x v="2"/>
    <x v="0"/>
    <s v="16"/>
    <x v="2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m/>
    <m/>
    <n v="12000000"/>
    <x v="0"/>
    <m/>
    <x v="0"/>
    <x v="0"/>
    <x v="4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m/>
    <m/>
    <n v="3000000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n v="142775"/>
    <n v="142775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m/>
    <m/>
    <n v="14200000"/>
    <x v="0"/>
    <m/>
    <x v="1"/>
    <x v="1"/>
    <x v="0"/>
    <s v="51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m/>
    <m/>
    <n v="1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n v="25000000"/>
    <n v="25000000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m/>
    <m/>
    <n v="5000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n v="900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-72000"/>
    <m/>
    <x v="0"/>
    <m/>
    <x v="0"/>
    <x v="0"/>
    <x v="0"/>
    <s v="33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25000"/>
    <m/>
    <x v="0"/>
    <m/>
    <x v="0"/>
    <x v="0"/>
    <x v="0"/>
    <s v="4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n v="-2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n v="25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n v="1541231.32"/>
    <m/>
    <x v="0"/>
    <m/>
    <x v="1"/>
    <x v="1"/>
    <x v="0"/>
    <s v="5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n v="100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n v="-50"/>
    <m/>
    <x v="0"/>
    <m/>
    <x v="0"/>
    <x v="0"/>
    <x v="0"/>
    <s v="4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n v="60000"/>
    <m/>
    <x v="0"/>
    <m/>
    <x v="0"/>
    <x v="0"/>
    <x v="2"/>
    <s v="9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to Dív.Pública BB2 PACTO por SC - Contrapartida BID-Oper crédito interna - ex anter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969822.3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m/>
    <n v="0"/>
    <x v="0"/>
    <m/>
    <x v="1"/>
    <x v="1"/>
    <x v="0"/>
    <s v="51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n v="-1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70000"/>
    <m/>
    <x v="0"/>
    <m/>
    <x v="0"/>
    <x v="0"/>
    <x v="0"/>
    <s v="2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m/>
    <n v="2176.81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n v="-15000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n v="87369.21"/>
    <m/>
    <x v="0"/>
    <m/>
    <x v="0"/>
    <x v="2"/>
    <x v="0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15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n v="-39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9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n v="2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n v="963250.64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n v="60000"/>
    <m/>
    <x v="0"/>
    <m/>
    <x v="0"/>
    <x v="0"/>
    <x v="0"/>
    <s v="08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-24.63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n v="-106156.63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-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n v="-1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n v="80000"/>
    <m/>
    <x v="0"/>
    <m/>
    <x v="1"/>
    <x v="1"/>
    <x v="0"/>
    <s v="52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-14837.66"/>
    <m/>
    <x v="0"/>
    <m/>
    <x v="1"/>
    <x v="1"/>
    <x v="0"/>
    <s v="52"/>
    <x v="1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n v="-35204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n v="-183582"/>
    <m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-14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m/>
    <x v="0"/>
    <n v="0"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n v="50048.75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n v="2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180000"/>
    <m/>
    <x v="0"/>
    <m/>
    <x v="0"/>
    <x v="0"/>
    <x v="1"/>
    <s v="4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m/>
    <m/>
    <n v="50000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n v="200000"/>
    <n v="2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n v="12000000"/>
    <n v="12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n v="3409558"/>
    <n v="340955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n v="92819.3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n v="402368"/>
    <n v="40236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n v="81686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n v="7500000"/>
    <n v="7500000"/>
    <m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n v="900000"/>
    <n v="90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n v="100000"/>
    <n v="1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n v="6701"/>
    <n v="6701"/>
    <m/>
    <x v="0"/>
    <m/>
    <x v="0"/>
    <x v="0"/>
    <x v="0"/>
    <s v="4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m/>
    <m/>
    <n v="5000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-425000"/>
    <m/>
    <x v="0"/>
    <m/>
    <x v="0"/>
    <x v="2"/>
    <x v="0"/>
    <s v="92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n v="140320.26999999999"/>
    <m/>
    <x v="0"/>
    <m/>
    <x v="0"/>
    <x v="0"/>
    <x v="0"/>
    <s v="4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-20000"/>
    <m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-8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m/>
    <n v="723.8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n v="87072.22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500004.64"/>
    <m/>
    <x v="0"/>
    <m/>
    <x v="1"/>
    <x v="1"/>
    <x v="0"/>
    <s v="34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-6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m/>
    <m/>
    <n v="3100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n v="-40462"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n v="3500"/>
    <m/>
    <x v="0"/>
    <m/>
    <x v="0"/>
    <x v="0"/>
    <x v="2"/>
    <s v="92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-7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m/>
    <n v="500.5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m/>
    <n v="3015.2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-240810.4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n v="682190.46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-32430.400000000001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n v="0"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3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-300000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1700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n v="4621.7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n v="416986.36"/>
    <x v="0"/>
    <m/>
    <x v="1"/>
    <x v="1"/>
    <x v="2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n v="-315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n v="11700663.800000001"/>
    <m/>
    <x v="0"/>
    <m/>
    <x v="0"/>
    <x v="0"/>
    <x v="4"/>
    <s v="9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m/>
    <n v="0"/>
    <x v="0"/>
    <m/>
    <x v="0"/>
    <x v="0"/>
    <x v="0"/>
    <s v="2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-1300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-4830.17"/>
    <m/>
    <x v="0"/>
    <m/>
    <x v="0"/>
    <x v="0"/>
    <x v="0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n v="-11396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n v="-139.68"/>
    <m/>
    <x v="0"/>
    <m/>
    <x v="0"/>
    <x v="2"/>
    <x v="0"/>
    <s v="01"/>
    <x v="2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m/>
    <n v="49839.65"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m/>
    <n v="0"/>
    <x v="0"/>
    <m/>
    <x v="0"/>
    <x v="2"/>
    <x v="0"/>
    <s v="9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n v="206000"/>
    <n v="206000"/>
    <m/>
    <x v="0"/>
    <m/>
    <x v="0"/>
    <x v="0"/>
    <x v="2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m/>
    <m/>
    <n v="5000"/>
    <x v="0"/>
    <m/>
    <x v="0"/>
    <x v="0"/>
    <x v="0"/>
    <s v="14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m/>
    <m/>
    <n v="1956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n v="4000"/>
    <n v="4000"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n v="285000"/>
    <n v="285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n v="16000000"/>
    <n v="160000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m/>
    <m/>
    <n v="10000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m/>
    <m/>
    <n v="1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600000"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m/>
    <m/>
    <n v="300000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n v="250840000"/>
    <n v="250840000"/>
    <m/>
    <x v="0"/>
    <m/>
    <x v="0"/>
    <x v="0"/>
    <x v="0"/>
    <s v="91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n v="15750500"/>
    <n v="15750500"/>
    <m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n v="-1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25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m/>
    <n v="3000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4225691.3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n v="485272.8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308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m/>
    <n v="82898.570000000007"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n v="0"/>
    <x v="0"/>
    <m/>
    <x v="1"/>
    <x v="1"/>
    <x v="0"/>
    <s v="40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m/>
    <n v="0"/>
    <x v="0"/>
    <m/>
    <x v="0"/>
    <x v="0"/>
    <x v="0"/>
    <s v="3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m/>
    <x v="0"/>
    <m/>
    <x v="0"/>
    <x v="0"/>
    <x v="0"/>
    <s v="18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-998.3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m/>
    <x v="0"/>
    <n v="0"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28480.38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180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n v="45801.6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-97441.4"/>
    <m/>
    <x v="0"/>
    <m/>
    <x v="1"/>
    <x v="1"/>
    <x v="0"/>
    <s v="34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m/>
    <x v="0"/>
    <n v="0"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n v="400000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m/>
    <n v="700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n v="-5000"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n v="150000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n v="-1886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n v="-96161.06"/>
    <m/>
    <x v="0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-928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235300.57"/>
    <m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m/>
    <n v="133471.44"/>
    <x v="0"/>
    <m/>
    <x v="0"/>
    <x v="0"/>
    <x v="0"/>
    <s v="3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n v="68007.6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88129.17"/>
    <m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n v="96000"/>
    <n v="96000"/>
    <m/>
    <x v="0"/>
    <m/>
    <x v="0"/>
    <x v="0"/>
    <x v="0"/>
    <s v="36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n v="13447250"/>
    <n v="13447250"/>
    <m/>
    <x v="0"/>
    <m/>
    <x v="1"/>
    <x v="5"/>
    <x v="0"/>
    <s v="66"/>
    <x v="4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n v="633268"/>
    <n v="633268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n v="10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m/>
    <m/>
    <n v="13793"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m/>
    <m/>
    <n v="30000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m/>
    <m/>
    <n v="3000000"/>
    <x v="0"/>
    <m/>
    <x v="1"/>
    <x v="1"/>
    <x v="1"/>
    <s v="42"/>
    <x v="1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m/>
    <m/>
    <n v="1000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m/>
    <m/>
    <n v="3000000"/>
    <x v="0"/>
    <m/>
    <x v="0"/>
    <x v="0"/>
    <x v="0"/>
    <s v="9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32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2109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n v="937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-241.18"/>
    <m/>
    <x v="0"/>
    <m/>
    <x v="1"/>
    <x v="1"/>
    <x v="0"/>
    <s v="30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68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433552"/>
    <m/>
    <x v="0"/>
    <m/>
    <x v="1"/>
    <x v="1"/>
    <x v="0"/>
    <s v="51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n v="9462.49"/>
    <m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265332.42"/>
    <m/>
    <x v="0"/>
    <m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-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97560.2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708.94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5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Recursos Minerais - CFEM"/>
    <m/>
    <n v="342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n v="22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n v="1118940"/>
    <m/>
    <x v="0"/>
    <m/>
    <x v="0"/>
    <x v="0"/>
    <x v="0"/>
    <s v="4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4890000"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-5100"/>
    <m/>
    <x v="0"/>
    <m/>
    <x v="0"/>
    <x v="0"/>
    <x v="0"/>
    <s v="5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-143.09"/>
    <m/>
    <x v="0"/>
    <m/>
    <x v="0"/>
    <x v="2"/>
    <x v="0"/>
    <s v="9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-65666"/>
    <m/>
    <x v="0"/>
    <m/>
    <x v="0"/>
    <x v="0"/>
    <x v="0"/>
    <s v="1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3000"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140000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1200000"/>
    <m/>
    <x v="0"/>
    <m/>
    <x v="0"/>
    <x v="0"/>
    <x v="0"/>
    <s v="93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n v="-16757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n v="-58518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n v="-91368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8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n v="-206641.27"/>
    <m/>
    <x v="0"/>
    <m/>
    <x v="0"/>
    <x v="0"/>
    <x v="0"/>
    <s v="37"/>
    <x v="0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n v="258284"/>
    <n v="258284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n v="1500000"/>
    <n v="1500000"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m/>
    <m/>
    <n v="589168"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m/>
    <m/>
    <n v="10000"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m/>
    <m/>
    <n v="126700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m/>
    <m/>
    <n v="116654"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m/>
    <m/>
    <n v="385556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n v="25000000"/>
    <n v="2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n v="-200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56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n v="-43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m/>
    <x v="0"/>
    <n v="0"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n v="3919.15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100000"/>
    <m/>
    <x v="0"/>
    <m/>
    <x v="0"/>
    <x v="0"/>
    <x v="0"/>
    <s v="18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n v="2469498.36"/>
    <m/>
    <x v="0"/>
    <m/>
    <x v="0"/>
    <x v="2"/>
    <x v="0"/>
    <s v="0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n v="257700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n v="13000"/>
    <m/>
    <x v="0"/>
    <m/>
    <x v="0"/>
    <x v="0"/>
    <x v="2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16477.68"/>
    <m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n v="-10000"/>
    <m/>
    <x v="0"/>
    <m/>
    <x v="0"/>
    <x v="0"/>
    <x v="0"/>
    <s v="30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m/>
    <x v="0"/>
    <x v="2"/>
    <x v="0"/>
    <s v="05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n v="2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-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m/>
    <n v="1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n v="500000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-421690.89"/>
    <m/>
    <x v="0"/>
    <m/>
    <x v="1"/>
    <x v="1"/>
    <x v="0"/>
    <s v="34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n v="2078164.32"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n v="-10000"/>
    <m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2183.83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n v="-6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-128197"/>
    <m/>
    <x v="0"/>
    <m/>
    <x v="1"/>
    <x v="1"/>
    <x v="0"/>
    <s v="3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m/>
    <x v="0"/>
    <m/>
    <x v="0"/>
    <x v="0"/>
    <x v="3"/>
    <s v="4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SUS - Demais Receitas de  Fontes Detalhadas"/>
    <m/>
    <n v="90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n v="-51583"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-152.82"/>
    <m/>
    <x v="0"/>
    <m/>
    <x v="0"/>
    <x v="2"/>
    <x v="0"/>
    <s v="92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306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n v="-136947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n v="-18175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1445000"/>
    <m/>
    <x v="0"/>
    <m/>
    <x v="1"/>
    <x v="1"/>
    <x v="0"/>
    <s v="51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n v="500000"/>
    <n v="50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n v="15000"/>
    <n v="15000"/>
    <m/>
    <x v="0"/>
    <m/>
    <x v="0"/>
    <x v="0"/>
    <x v="0"/>
    <s v="14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n v="300000"/>
    <n v="3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m/>
    <n v="0"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n v="71029533"/>
    <n v="71029533"/>
    <m/>
    <x v="0"/>
    <m/>
    <x v="0"/>
    <x v="2"/>
    <x v="2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n v="1721"/>
    <n v="1721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n v="2967909"/>
    <n v="2967909"/>
    <m/>
    <x v="0"/>
    <m/>
    <x v="0"/>
    <x v="0"/>
    <x v="0"/>
    <s v="40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n v="174756.72"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n v="449399.22"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n v="500000"/>
    <n v="50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n v="76734"/>
    <n v="76734"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n v="50000"/>
    <n v="50000"/>
    <m/>
    <x v="0"/>
    <m/>
    <x v="0"/>
    <x v="0"/>
    <x v="0"/>
    <s v="14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n v="200000"/>
    <n v="200000"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n v="127661"/>
    <n v="127661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n v="50846"/>
    <n v="50846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n v="54519"/>
    <n v="54519"/>
    <m/>
    <x v="0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n v="9510394"/>
    <n v="9510394"/>
    <m/>
    <x v="0"/>
    <m/>
    <x v="0"/>
    <x v="0"/>
    <x v="5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n v="14000"/>
    <n v="14000"/>
    <m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n v="28232"/>
    <n v="28232"/>
    <m/>
    <x v="0"/>
    <m/>
    <x v="0"/>
    <x v="2"/>
    <x v="0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n v="337981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n v="1095237.1599999999"/>
    <x v="0"/>
    <m/>
    <x v="0"/>
    <x v="2"/>
    <x v="0"/>
    <s v="13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n v="75000"/>
    <n v="75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n v="210540.23"/>
    <x v="0"/>
    <m/>
    <x v="0"/>
    <x v="0"/>
    <x v="2"/>
    <s v="39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m/>
    <m/>
    <n v="1000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n v="25000"/>
    <n v="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n v="125133"/>
    <n v="12513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n v="254336"/>
    <n v="254336"/>
    <m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n v="29000000"/>
    <n v="29000000"/>
    <m/>
    <x v="0"/>
    <m/>
    <x v="0"/>
    <x v="0"/>
    <x v="3"/>
    <s v="43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n v="6000000"/>
    <n v="6000000"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n v="45000"/>
    <n v="45000"/>
    <m/>
    <x v="0"/>
    <m/>
    <x v="0"/>
    <x v="0"/>
    <x v="0"/>
    <s v="4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n v="500000"/>
    <n v="5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n v="13567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1467736.7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n v="22181"/>
    <n v="22181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n v="160160"/>
    <n v="160160"/>
    <m/>
    <x v="0"/>
    <m/>
    <x v="0"/>
    <x v="0"/>
    <x v="0"/>
    <s v="15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n v="851145"/>
    <n v="851145"/>
    <m/>
    <x v="0"/>
    <m/>
    <x v="0"/>
    <x v="0"/>
    <x v="2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m/>
    <n v="0"/>
    <x v="0"/>
    <m/>
    <x v="1"/>
    <x v="1"/>
    <x v="0"/>
    <s v="40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n v="150000"/>
    <n v="15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n v="8200000"/>
    <n v="82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m/>
    <m/>
    <n v="99705"/>
    <x v="0"/>
    <m/>
    <x v="1"/>
    <x v="1"/>
    <x v="0"/>
    <s v="52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m/>
    <m/>
    <n v="86198"/>
    <x v="0"/>
    <m/>
    <x v="0"/>
    <x v="2"/>
    <x v="2"/>
    <s v="92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n v="20000"/>
    <n v="20000"/>
    <m/>
    <x v="0"/>
    <m/>
    <x v="0"/>
    <x v="0"/>
    <x v="0"/>
    <s v="36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m/>
    <n v="74000"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n v="185606.65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n v="15000"/>
    <n v="15000"/>
    <m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20100"/>
    <m/>
    <x v="0"/>
    <m/>
    <x v="0"/>
    <x v="2"/>
    <x v="0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n v="35800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7900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050000"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12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5950.34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m/>
    <n v="99957.81"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n v="2900000"/>
    <m/>
    <x v="0"/>
    <m/>
    <x v="0"/>
    <x v="0"/>
    <x v="0"/>
    <s v="4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m/>
    <x v="0"/>
    <n v="3816708.16"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n v="1270489.54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10608.64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6639690.9900000002"/>
    <m/>
    <x v="0"/>
    <m/>
    <x v="0"/>
    <x v="0"/>
    <x v="0"/>
    <s v="30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n v="14856.8"/>
    <m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4571604.82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m/>
    <n v="87000"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m/>
    <n v="143517.71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n v="7050051.3499999996"/>
    <x v="0"/>
    <m/>
    <x v="0"/>
    <x v="2"/>
    <x v="0"/>
    <s v="04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n v="69270.570000000007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n v="86015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n v="119641"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n v="29193.41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n v="13159454.369999999"/>
    <x v="0"/>
    <m/>
    <x v="0"/>
    <x v="0"/>
    <x v="0"/>
    <s v="5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m/>
    <x v="0"/>
    <n v="0"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n v="55000"/>
    <m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n v="0"/>
    <x v="0"/>
    <m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n v="-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15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m/>
    <n v="10000"/>
    <x v="0"/>
    <m/>
    <x v="0"/>
    <x v="0"/>
    <x v="0"/>
    <s v="3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-91085.43"/>
    <m/>
    <x v="0"/>
    <m/>
    <x v="0"/>
    <x v="0"/>
    <x v="4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n v="18637.599999999999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n v="122657.82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67307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n v="1779.17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-19206.849999999999"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n v="467221.86"/>
    <m/>
    <x v="0"/>
    <m/>
    <x v="1"/>
    <x v="1"/>
    <x v="1"/>
    <s v="4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m/>
    <x v="0"/>
    <n v="5872350.0199999996"/>
    <x v="0"/>
    <x v="0"/>
    <x v="0"/>
    <s v="37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-1950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n v="212089"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n v="72095.839999999997"/>
    <x v="0"/>
    <m/>
    <x v="0"/>
    <x v="0"/>
    <x v="0"/>
    <s v="3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m/>
    <x v="0"/>
    <n v="0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n v="2499214.0499999998"/>
    <x v="0"/>
    <m/>
    <x v="0"/>
    <x v="0"/>
    <x v="4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m/>
    <n v="87868.83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m/>
    <n v="10966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9592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n v="53290.14"/>
    <x v="0"/>
    <m/>
    <x v="0"/>
    <x v="0"/>
    <x v="0"/>
    <s v="92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n v="623004.1"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m/>
    <m/>
    <n v="6021938.8799999999"/>
    <x v="0"/>
    <m/>
    <x v="0"/>
    <x v="2"/>
    <x v="2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n v="49739.67"/>
    <m/>
    <x v="0"/>
    <m/>
    <x v="0"/>
    <x v="0"/>
    <x v="0"/>
    <s v="4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n v="5194.5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m/>
    <n v="195834.6"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 - Demais Receitas de Outras Taxas"/>
    <m/>
    <n v="315"/>
    <m/>
    <m/>
    <n v="0"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n v="1119956.17"/>
    <x v="0"/>
    <m/>
    <x v="0"/>
    <x v="0"/>
    <x v="2"/>
    <s v="1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n v="2151308.1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15670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-2574205.3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n v="4729703.0199999996"/>
    <x v="0"/>
    <m/>
    <x v="0"/>
    <x v="0"/>
    <x v="0"/>
    <s v="36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m/>
    <m/>
    <n v="278000"/>
    <x v="0"/>
    <m/>
    <x v="0"/>
    <x v="0"/>
    <x v="0"/>
    <s v="3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n v="10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m/>
    <x v="0"/>
    <n v="810000"/>
    <x v="0"/>
    <x v="0"/>
    <x v="0"/>
    <s v="4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m/>
    <m/>
    <n v="9475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m/>
    <n v="0"/>
    <x v="0"/>
    <m/>
    <x v="0"/>
    <x v="0"/>
    <x v="0"/>
    <s v="49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10000"/>
    <m/>
    <x v="0"/>
    <m/>
    <x v="0"/>
    <x v="0"/>
    <x v="0"/>
    <s v="3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40000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n v="30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n v="-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n v="6000"/>
    <m/>
    <x v="0"/>
    <m/>
    <x v="0"/>
    <x v="0"/>
    <x v="2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28415.39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8261381.6900000004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n v="143838.56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n v="283466.08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58966657.75"/>
    <x v="0"/>
    <m/>
    <x v="0"/>
    <x v="2"/>
    <x v="0"/>
    <s v="0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6491.300000000003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n v="70007473.400000006"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m/>
    <x v="0"/>
    <m/>
    <x v="0"/>
    <x v="0"/>
    <x v="0"/>
    <s v="9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n v="-159351.79999999999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222204.7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n v="-11364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n v="34167.54"/>
    <m/>
    <x v="0"/>
    <m/>
    <x v="0"/>
    <x v="0"/>
    <x v="0"/>
    <s v="92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m/>
    <n v="166724"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86943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n v="36948.63999999999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n v="700"/>
    <m/>
    <x v="0"/>
    <m/>
    <x v="1"/>
    <x v="1"/>
    <x v="0"/>
    <s v="39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m/>
    <m/>
    <n v="17762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n v="318596977.8899999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n v="190932939.19999999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n v="-44372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m/>
    <n v="738"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m/>
    <n v="0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n v="535332.47"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m/>
    <n v="70857.36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n v="2409940.2999999998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12606.64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n v="500000"/>
    <n v="500000"/>
    <m/>
    <x v="0"/>
    <m/>
    <x v="0"/>
    <x v="0"/>
    <x v="0"/>
    <s v="35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n v="550000"/>
    <n v="550000"/>
    <m/>
    <x v="0"/>
    <m/>
    <x v="0"/>
    <x v="0"/>
    <x v="0"/>
    <s v="3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n v="172084"/>
    <n v="172084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m/>
    <n v="19009.349999999999"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m/>
    <m/>
    <n v="0"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n v="452377"/>
    <n v="452377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n v="131020"/>
    <n v="131020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n v="1930641.37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n v="140000"/>
    <n v="140000"/>
    <m/>
    <x v="0"/>
    <m/>
    <x v="0"/>
    <x v="2"/>
    <x v="0"/>
    <s v="1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n v="97564"/>
    <n v="97564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n v="1200000"/>
    <n v="1200000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n v="198182"/>
    <n v="198182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n v="119641"/>
    <n v="119641"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m/>
    <n v="7700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m/>
    <m/>
    <n v="177400"/>
    <x v="0"/>
    <m/>
    <x v="1"/>
    <x v="1"/>
    <x v="0"/>
    <s v="20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n v="69753"/>
    <n v="69753"/>
    <m/>
    <x v="0"/>
    <m/>
    <x v="1"/>
    <x v="1"/>
    <x v="0"/>
    <s v="5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n v="6000000"/>
    <n v="6000000"/>
    <m/>
    <x v="0"/>
    <m/>
    <x v="1"/>
    <x v="1"/>
    <x v="1"/>
    <s v="4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n v="152000"/>
    <n v="152000"/>
    <m/>
    <x v="0"/>
    <m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n v="2090"/>
    <n v="2090"/>
    <m/>
    <x v="0"/>
    <m/>
    <x v="0"/>
    <x v="2"/>
    <x v="0"/>
    <s v="07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n v="190000"/>
    <n v="190000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n v="0"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n v="6422020.4699999997"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n v="12748369"/>
    <n v="12748369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n v="332760.78000000003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n v="30000"/>
    <n v="3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n v="5809465"/>
    <n v="5809465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n v="25000"/>
    <n v="25000"/>
    <m/>
    <x v="0"/>
    <m/>
    <x v="0"/>
    <x v="0"/>
    <x v="0"/>
    <s v="14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n v="383884"/>
    <n v="383884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n v="2335986.8199999998"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n v="24039"/>
    <n v="2403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n v="5294"/>
    <n v="529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m/>
    <n v="119300"/>
    <x v="0"/>
    <m/>
    <x v="0"/>
    <x v="0"/>
    <x v="0"/>
    <s v="3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n v="268875.21999999997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n v="1020244.18"/>
    <x v="0"/>
    <m/>
    <x v="0"/>
    <x v="0"/>
    <x v="0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n v="2469242"/>
    <n v="2469242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m/>
    <n v="43339.48"/>
    <x v="0"/>
    <m/>
    <x v="0"/>
    <x v="2"/>
    <x v="0"/>
    <s v="9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n v="3000"/>
    <n v="3000"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n v="4500000"/>
    <n v="45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n v="274685"/>
    <n v="27468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n v="45000000"/>
    <n v="45000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n v="29900000"/>
    <n v="29900000"/>
    <m/>
    <x v="0"/>
    <m/>
    <x v="0"/>
    <x v="0"/>
    <x v="0"/>
    <s v="40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n v="721494.89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n v="2281643"/>
    <n v="228164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n v="350000"/>
    <n v="350000"/>
    <m/>
    <x v="0"/>
    <m/>
    <x v="0"/>
    <x v="0"/>
    <x v="4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n v="1800000"/>
    <x v="0"/>
    <m/>
    <x v="0"/>
    <x v="0"/>
    <x v="3"/>
    <s v="41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n v="1760000"/>
    <n v="1760000"/>
    <m/>
    <x v="0"/>
    <m/>
    <x v="0"/>
    <x v="2"/>
    <x v="0"/>
    <s v="01"/>
    <x v="2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4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n v="2507.4299999999998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n v="700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n v="46351325.43999999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m/>
    <m/>
    <n v="4877.5600000000004"/>
    <x v="0"/>
    <m/>
    <x v="0"/>
    <x v="0"/>
    <x v="0"/>
    <s v="9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n v="-6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m/>
    <n v="3551189.33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m/>
    <n v="501076.1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m/>
    <m/>
    <n v="20192.599999999999"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601888.62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n v="0"/>
    <x v="1"/>
    <x v="1"/>
    <x v="0"/>
    <s v="20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149000"/>
    <m/>
    <x v="0"/>
    <m/>
    <x v="0"/>
    <x v="2"/>
    <x v="2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0814.28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m/>
    <x v="0"/>
    <n v="0"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n v="2610"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Contr.Dív.Pública BB2 PACTO por SC - Oper. de crédito interna - ex.anterior-superávit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m/>
    <n v="47106.53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m/>
    <n v="3232051.39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m/>
    <n v="245583.09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n v="50721.56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477581.68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n v="381403.0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n v="5881.67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m/>
    <x v="0"/>
    <n v="0"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n v="6278.17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n v="455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3007274.51"/>
    <m/>
    <x v="0"/>
    <m/>
    <x v="0"/>
    <x v="0"/>
    <x v="0"/>
    <s v="37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450000"/>
    <m/>
    <x v="0"/>
    <m/>
    <x v="1"/>
    <x v="1"/>
    <x v="1"/>
    <s v="4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m/>
    <n v="53409.52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57984.93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-2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-63407.839999999997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67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Atos do Departamento de Transportes e Terminais - DETER -Outras Taxas Vinculadas - Recurso"/>
    <m/>
    <n v="115"/>
    <m/>
    <m/>
    <n v="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Atos do Departamento de Transportes e Terminais - DETER -Outras Taxas Vinculadas - Recurso"/>
    <m/>
    <n v="850"/>
    <m/>
    <m/>
    <n v="0"/>
    <x v="0"/>
    <m/>
    <x v="0"/>
    <x v="2"/>
    <x v="0"/>
    <s v="96"/>
    <x v="0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m/>
    <m/>
    <n v="198869.34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n v="7413621.7999999998"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m/>
    <n v="486594.13"/>
    <x v="0"/>
    <m/>
    <x v="0"/>
    <x v="0"/>
    <x v="0"/>
    <s v="3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m/>
    <n v="11231.96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n v="351095.28"/>
    <x v="0"/>
    <m/>
    <x v="0"/>
    <x v="0"/>
    <x v="0"/>
    <s v="9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n v="15000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m/>
    <n v="0"/>
    <x v="0"/>
    <m/>
    <x v="0"/>
    <x v="0"/>
    <x v="0"/>
    <s v="15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m/>
    <n v="49467.61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n v="22870"/>
    <x v="0"/>
    <m/>
    <x v="0"/>
    <x v="0"/>
    <x v="0"/>
    <s v="3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n v="9460.81"/>
    <x v="0"/>
    <m/>
    <x v="0"/>
    <x v="2"/>
    <x v="0"/>
    <s v="0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-512.14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n v="-13665.02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n v="145700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m/>
    <m/>
    <n v="234483.02"/>
    <x v="0"/>
    <m/>
    <x v="0"/>
    <x v="0"/>
    <x v="0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132851.42000000001"/>
    <m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8824.36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72855659.859999999"/>
    <m/>
    <x v="0"/>
    <m/>
    <x v="0"/>
    <x v="2"/>
    <x v="0"/>
    <s v="0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m/>
    <m/>
    <n v="867969.72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n v="188588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n v="154953.60999999999"/>
    <x v="0"/>
    <m/>
    <x v="0"/>
    <x v="2"/>
    <x v="0"/>
    <s v="12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905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27160.9"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n v="-9510394"/>
    <m/>
    <x v="0"/>
    <m/>
    <x v="0"/>
    <x v="0"/>
    <x v="5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-435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n v="445678.18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n v="43795.67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-4909.07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n v="-21388.06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717.5"/>
    <m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-442993.74"/>
    <m/>
    <x v="0"/>
    <m/>
    <x v="1"/>
    <x v="1"/>
    <x v="0"/>
    <s v="40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m/>
    <n v="500000"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m/>
    <n v="1162699.43"/>
    <x v="0"/>
    <m/>
    <x v="1"/>
    <x v="1"/>
    <x v="0"/>
    <s v="20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m/>
    <m/>
    <n v="5079514.3099999996"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n v="13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m/>
    <x v="0"/>
    <n v="62000"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n v="0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5292058.13"/>
    <m/>
    <x v="0"/>
    <m/>
    <x v="0"/>
    <x v="2"/>
    <x v="0"/>
    <s v="01"/>
    <x v="2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m/>
    <m/>
    <n v="923715.78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m/>
    <n v="0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n v="102857"/>
    <n v="102857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n v="9000"/>
    <n v="9000"/>
    <m/>
    <x v="0"/>
    <m/>
    <x v="0"/>
    <x v="0"/>
    <x v="2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1177000"/>
    <n v="11177000"/>
    <m/>
    <x v="0"/>
    <m/>
    <x v="1"/>
    <x v="1"/>
    <x v="0"/>
    <s v="40"/>
    <x v="1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n v="10650"/>
    <n v="1065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n v="360848899"/>
    <n v="360848899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n v="21000"/>
    <n v="21000"/>
    <m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n v="41899"/>
    <n v="41899"/>
    <m/>
    <x v="0"/>
    <m/>
    <x v="0"/>
    <x v="0"/>
    <x v="0"/>
    <s v="47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n v="100000"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n v="855000"/>
    <n v="855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n v="61528.38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n v="18434"/>
    <n v="18434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n v="20000"/>
    <n v="20000"/>
    <m/>
    <x v="0"/>
    <m/>
    <x v="0"/>
    <x v="0"/>
    <x v="2"/>
    <s v="4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n v="16757"/>
    <n v="16757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n v="3000000"/>
    <n v="3000000"/>
    <m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n v="7500000"/>
    <n v="7500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n v="58518"/>
    <n v="5851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m/>
    <m/>
    <n v="78000"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n v="37193"/>
    <n v="37193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m/>
    <m/>
    <n v="19700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n v="17994"/>
    <n v="17994"/>
    <m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n v="50000"/>
    <n v="5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n v="80000"/>
    <n v="8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m/>
    <n v="312741"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n v="147634"/>
    <n v="147634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n v="7000000"/>
    <n v="7000000"/>
    <m/>
    <x v="0"/>
    <m/>
    <x v="0"/>
    <x v="0"/>
    <x v="0"/>
    <s v="47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n v="3000"/>
    <n v="3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n v="5000"/>
    <n v="5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m/>
    <n v="581782.82999999996"/>
    <x v="0"/>
    <m/>
    <x v="0"/>
    <x v="0"/>
    <x v="2"/>
    <s v="40"/>
    <x v="0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m/>
    <m/>
    <n v="2000000"/>
    <x v="0"/>
    <m/>
    <x v="1"/>
    <x v="1"/>
    <x v="0"/>
    <s v="39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n v="633348"/>
    <n v="633348"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n v="55780"/>
    <n v="55780"/>
    <m/>
    <x v="0"/>
    <m/>
    <x v="0"/>
    <x v="3"/>
    <x v="0"/>
    <s v="22"/>
    <x v="3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n v="160000"/>
    <n v="16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n v="500000"/>
    <n v="5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m/>
    <m/>
    <n v="30000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n v="19964"/>
    <n v="1996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m/>
    <n v="377167.87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n v="251471"/>
    <n v="251471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m/>
    <m/>
    <n v="10000"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n v="6000000"/>
    <n v="60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94531"/>
    <m/>
    <x v="0"/>
    <m/>
    <x v="0"/>
    <x v="0"/>
    <x v="0"/>
    <s v="3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n v="0"/>
    <x v="0"/>
    <x v="0"/>
    <x v="0"/>
    <s v="0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6100.41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323844.89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n v="304097.03999999998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n v="2254324.2799999998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m/>
    <n v="54482.93"/>
    <x v="0"/>
    <m/>
    <x v="0"/>
    <x v="0"/>
    <x v="0"/>
    <s v="9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m/>
    <n v="347.98"/>
    <x v="0"/>
    <m/>
    <x v="0"/>
    <x v="0"/>
    <x v="0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-10925233.109999999"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n v="96771.99"/>
    <m/>
    <x v="0"/>
    <m/>
    <x v="1"/>
    <x v="1"/>
    <x v="2"/>
    <s v="93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-15275.54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2000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n v="500000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m/>
    <n v="8106261.8899999997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n v="-585.23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-36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n v="390255.2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m/>
    <n v="15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m/>
    <n v="7500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103224.5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m/>
    <m/>
    <n v="30863.25"/>
    <x v="0"/>
    <m/>
    <x v="0"/>
    <x v="0"/>
    <x v="0"/>
    <s v="9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n v="17015452.109999999"/>
    <m/>
    <x v="0"/>
    <m/>
    <x v="0"/>
    <x v="0"/>
    <x v="0"/>
    <s v="4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n v="-62069.26"/>
    <m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-5600.21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n v="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n v="535500"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m/>
    <n v="90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256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n v="1205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849.1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3544490.48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Recursos Minerais - CFEM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456820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m/>
    <n v="152.51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m/>
    <n v="997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m/>
    <m/>
    <n v="1394615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153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800"/>
    <m/>
    <x v="0"/>
    <m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m/>
    <n v="771.7"/>
    <x v="0"/>
    <m/>
    <x v="0"/>
    <x v="0"/>
    <x v="0"/>
    <s v="4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0.55000000000000004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n v="11009.53"/>
    <m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n v="1357641.92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n v="17403.57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1500000"/>
    <m/>
    <x v="0"/>
    <m/>
    <x v="0"/>
    <x v="0"/>
    <x v="2"/>
    <s v="1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n v="31000"/>
    <m/>
    <x v="0"/>
    <m/>
    <x v="0"/>
    <x v="2"/>
    <x v="0"/>
    <s v="05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m/>
    <m/>
    <n v="879.43"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282720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n v="79559.460000000006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n v="285000"/>
    <m/>
    <x v="0"/>
    <m/>
    <x v="0"/>
    <x v="0"/>
    <x v="0"/>
    <s v="35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n v="262390"/>
    <x v="0"/>
    <m/>
    <x v="0"/>
    <x v="0"/>
    <x v="0"/>
    <s v="4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n v="447962.28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n v="75526"/>
    <x v="0"/>
    <m/>
    <x v="1"/>
    <x v="1"/>
    <x v="0"/>
    <s v="52"/>
    <x v="1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n v="-9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4697549.66"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303381.58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n v="294462.84000000003"/>
    <x v="0"/>
    <m/>
    <x v="0"/>
    <x v="2"/>
    <x v="0"/>
    <s v="13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-10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n v="3038243.97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Sem Contrato de Dívida Pública - Remuneração de rec.vinculados - Outr Fontes - Ex.Anterior"/>
    <m/>
    <n v="23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0015.45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m/>
    <n v="239336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2031853.78"/>
    <m/>
    <x v="0"/>
    <m/>
    <x v="1"/>
    <x v="1"/>
    <x v="0"/>
    <s v="40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n v="120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n v="-16020.1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n v="3000000"/>
    <n v="30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n v="2495283.7799999998"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n v="2500000"/>
    <n v="2500000"/>
    <m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n v="7940000"/>
    <n v="7940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n v="660610"/>
    <n v="660610"/>
    <m/>
    <x v="0"/>
    <m/>
    <x v="0"/>
    <x v="0"/>
    <x v="2"/>
    <s v="1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n v="1087900"/>
    <n v="10879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m/>
    <m/>
    <n v="5250"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3"/>
    <s v="41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n v="8290"/>
    <n v="829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n v="2646904"/>
    <n v="264690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n v="754365"/>
    <n v="754365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n v="60000"/>
    <n v="6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n v="46435"/>
    <n v="4643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n v="6041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m/>
    <m/>
    <n v="53200"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m/>
    <n v="1111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n v="123648"/>
    <n v="123648"/>
    <m/>
    <x v="0"/>
    <m/>
    <x v="0"/>
    <x v="0"/>
    <x v="2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n v="32224"/>
    <n v="32224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n v="90000"/>
    <n v="9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n v="14700"/>
    <n v="14700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n v="48553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n v="105954"/>
    <n v="105954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n v="8017539"/>
    <n v="8017539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n v="130000"/>
    <n v="130000"/>
    <m/>
    <x v="0"/>
    <m/>
    <x v="0"/>
    <x v="0"/>
    <x v="1"/>
    <s v="41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n v="7500000"/>
    <n v="7500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n v="231460"/>
    <n v="23146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n v="1041058"/>
    <n v="1041058"/>
    <m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n v="220000"/>
    <n v="220000"/>
    <m/>
    <x v="0"/>
    <m/>
    <x v="0"/>
    <x v="0"/>
    <x v="0"/>
    <s v="14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n v="500000"/>
    <n v="50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n v="8329862"/>
    <n v="8329862"/>
    <m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n v="93067.19"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n v="7355"/>
    <n v="7355"/>
    <m/>
    <x v="0"/>
    <m/>
    <x v="0"/>
    <x v="0"/>
    <x v="0"/>
    <s v="47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n v="40570000"/>
    <n v="40570000"/>
    <m/>
    <x v="0"/>
    <m/>
    <x v="0"/>
    <x v="2"/>
    <x v="0"/>
    <s v="0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n v="2692000"/>
    <n v="2692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n v="25373"/>
    <n v="25373"/>
    <m/>
    <x v="0"/>
    <m/>
    <x v="0"/>
    <x v="0"/>
    <x v="0"/>
    <s v="36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n v="18253162"/>
    <n v="18253162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n v="42610.2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1321869"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n v="20000"/>
    <n v="20000"/>
    <m/>
    <x v="0"/>
    <m/>
    <x v="0"/>
    <x v="2"/>
    <x v="0"/>
    <s v="96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n v="10000"/>
    <n v="10000"/>
    <m/>
    <x v="0"/>
    <m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n v="200000"/>
    <n v="2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n v="156036500"/>
    <n v="1560365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55200"/>
    <m/>
    <x v="0"/>
    <m/>
    <x v="0"/>
    <x v="0"/>
    <x v="0"/>
    <s v="4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500"/>
    <m/>
    <x v="0"/>
    <m/>
    <x v="0"/>
    <x v="0"/>
    <x v="0"/>
    <s v="18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m/>
    <m/>
    <n v="6660"/>
    <x v="0"/>
    <m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n v="0"/>
    <x v="0"/>
    <m/>
    <x v="0"/>
    <x v="0"/>
    <x v="0"/>
    <s v="33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4225691.32"/>
    <m/>
    <x v="0"/>
    <m/>
    <x v="1"/>
    <x v="1"/>
    <x v="0"/>
    <s v="40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m/>
    <m/>
    <n v="443396.4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n v="1241.27"/>
    <m/>
    <x v="0"/>
    <m/>
    <x v="0"/>
    <x v="0"/>
    <x v="2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3268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30696.5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n v="-2159472"/>
    <m/>
    <x v="0"/>
    <m/>
    <x v="0"/>
    <x v="0"/>
    <x v="5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0"/>
    <x v="0"/>
    <m/>
    <x v="1"/>
    <x v="1"/>
    <x v="0"/>
    <s v="34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n v="25000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n v="153071.74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m/>
    <n v="1813217.94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m/>
    <n v="113604.7"/>
    <x v="0"/>
    <m/>
    <x v="1"/>
    <x v="1"/>
    <x v="0"/>
    <s v="20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m/>
    <n v="371.41"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n v="616796.63"/>
    <x v="0"/>
    <m/>
    <x v="1"/>
    <x v="1"/>
    <x v="0"/>
    <s v="39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m/>
    <n v="253169.42"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m/>
    <n v="311.5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162600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1343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m/>
    <m/>
    <n v="581024.42000000004"/>
    <x v="0"/>
    <m/>
    <x v="0"/>
    <x v="0"/>
    <x v="0"/>
    <s v="36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8903638.9000000004"/>
    <m/>
    <x v="0"/>
    <m/>
    <x v="1"/>
    <x v="1"/>
    <x v="0"/>
    <s v="51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1000"/>
    <m/>
    <x v="0"/>
    <m/>
    <x v="0"/>
    <x v="0"/>
    <x v="0"/>
    <s v="14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m/>
    <x v="0"/>
    <n v="13642983.18"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n v="533654.19999999995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m/>
    <n v="5172.8900000000003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1351468.3"/>
    <x v="0"/>
    <m/>
    <x v="0"/>
    <x v="0"/>
    <x v="0"/>
    <s v="2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1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m/>
    <n v="7668.13"/>
    <x v="0"/>
    <m/>
    <x v="0"/>
    <x v="0"/>
    <x v="0"/>
    <s v="49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m/>
    <m/>
    <n v="10059.709999999999"/>
    <x v="0"/>
    <m/>
    <x v="0"/>
    <x v="0"/>
    <x v="0"/>
    <s v="47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Gestão Estratégica e Participativ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80000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m/>
    <x v="0"/>
    <x v="0"/>
    <x v="0"/>
    <s v="36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-3649522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n v="67456.570000000007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2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m/>
    <m/>
    <n v="78980"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m/>
    <x v="0"/>
    <m/>
    <x v="0"/>
    <x v="0"/>
    <x v="4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-60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n v="540774.11"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620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m/>
    <x v="0"/>
    <m/>
    <x v="1"/>
    <x v="1"/>
    <x v="0"/>
    <s v="52"/>
    <x v="1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m/>
    <n v="1935"/>
    <x v="0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m/>
    <n v="135714.54999999999"/>
    <x v="0"/>
    <m/>
    <x v="0"/>
    <x v="0"/>
    <x v="4"/>
    <s v="92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m/>
    <x v="0"/>
    <n v="43236.52"/>
    <x v="0"/>
    <x v="0"/>
    <x v="0"/>
    <s v="92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n v="1000000"/>
    <m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n v="-398211.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n v="-60920.160000000003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438567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m/>
    <m/>
    <n v="1579927.94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n v="1102631.3400000001"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m/>
    <x v="0"/>
    <n v="0"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n v="56975.93"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-34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n v="-65727.5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n v="-45896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n v="327.45999999999998"/>
    <x v="0"/>
    <m/>
    <x v="1"/>
    <x v="1"/>
    <x v="0"/>
    <s v="51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-13470.94"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764699.43"/>
    <m/>
    <x v="0"/>
    <m/>
    <x v="1"/>
    <x v="1"/>
    <x v="0"/>
    <s v="20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-3000000"/>
    <m/>
    <x v="0"/>
    <m/>
    <x v="0"/>
    <x v="0"/>
    <x v="2"/>
    <s v="40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n v="-5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n v="300000"/>
    <n v="3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n v="25000"/>
    <n v="25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m/>
    <m/>
    <n v="32369.97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n v="6400000"/>
    <n v="6400000"/>
    <m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n v="30050"/>
    <n v="30050"/>
    <m/>
    <x v="0"/>
    <m/>
    <x v="1"/>
    <x v="1"/>
    <x v="0"/>
    <s v="3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1721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m/>
    <m/>
    <n v="1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n v="4050"/>
    <n v="405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n v="830663"/>
    <n v="83066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n v="4800"/>
    <n v="4800"/>
    <m/>
    <x v="0"/>
    <m/>
    <x v="0"/>
    <x v="0"/>
    <x v="0"/>
    <s v="47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n v="23477"/>
    <n v="23477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n v="148843"/>
    <n v="148843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n v="3678159"/>
    <n v="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49300"/>
    <n v="849300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n v="849300"/>
    <n v="84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n v="47740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n v="215900"/>
    <n v="2159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n v="67000"/>
    <n v="67000"/>
    <m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n v="3041731"/>
    <n v="3041731"/>
    <m/>
    <x v="0"/>
    <m/>
    <x v="0"/>
    <x v="2"/>
    <x v="0"/>
    <s v="11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n v="2374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916297"/>
    <n v="916297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n v="139505"/>
    <n v="13950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n v="175200"/>
    <n v="1752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m/>
    <m/>
    <n v="300000"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n v="1200000"/>
    <n v="12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n v="8490000"/>
    <n v="8490000"/>
    <m/>
    <x v="0"/>
    <m/>
    <x v="0"/>
    <x v="0"/>
    <x v="4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n v="200000"/>
    <n v="200000"/>
    <m/>
    <x v="0"/>
    <m/>
    <x v="0"/>
    <x v="0"/>
    <x v="6"/>
    <s v="41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n v="25898"/>
    <n v="25898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m/>
    <m/>
    <n v="30212"/>
    <x v="0"/>
    <m/>
    <x v="0"/>
    <x v="0"/>
    <x v="2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m/>
    <m/>
    <n v="1600"/>
    <x v="0"/>
    <m/>
    <x v="0"/>
    <x v="0"/>
    <x v="0"/>
    <s v="47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n v="1400"/>
    <n v="14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n v="123031"/>
    <n v="123031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n v="300000"/>
    <n v="30000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41739"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n v="100000"/>
    <n v="100000"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n v="3347463"/>
    <n v="334746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n v="45000000"/>
    <n v="45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n v="26617937"/>
    <n v="26617937"/>
    <m/>
    <x v="0"/>
    <m/>
    <x v="0"/>
    <x v="0"/>
    <x v="0"/>
    <s v="46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m/>
    <m/>
    <n v="8000"/>
    <x v="0"/>
    <m/>
    <x v="0"/>
    <x v="0"/>
    <x v="2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n v="266200"/>
    <n v="266200"/>
    <m/>
    <x v="0"/>
    <m/>
    <x v="0"/>
    <x v="0"/>
    <x v="2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n v="10000000"/>
    <n v="10000000"/>
    <m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m/>
    <m/>
    <n v="8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n v="1651433"/>
    <n v="1651433"/>
    <m/>
    <x v="0"/>
    <m/>
    <x v="0"/>
    <x v="3"/>
    <x v="0"/>
    <s v="21"/>
    <x v="3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n v="-31000"/>
    <m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m/>
    <n v="2173.83"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200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11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n v="52411.26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54423368.450000003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116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305622.2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n v="2100000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n v="497519.61"/>
    <x v="0"/>
    <m/>
    <x v="0"/>
    <x v="0"/>
    <x v="0"/>
    <s v="5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88161.94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m/>
    <n v="5081.3599999999997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1095510.45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-3800"/>
    <m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n v="231739.77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-1180000"/>
    <m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n v="0.85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39649.6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n v="206804.93"/>
    <m/>
    <x v="0"/>
    <m/>
    <x v="0"/>
    <x v="0"/>
    <x v="2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400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m/>
    <x v="0"/>
    <m/>
    <x v="0"/>
    <x v="0"/>
    <x v="7"/>
    <s v="4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19452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m/>
    <n v="0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m/>
    <n v="7165.65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n v="2300"/>
    <m/>
    <x v="0"/>
    <m/>
    <x v="0"/>
    <x v="2"/>
    <x v="0"/>
    <s v="94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-88912.9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-63026.5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n v="35981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n v="3614817.64"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m/>
    <n v="41500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n v="5100"/>
    <m/>
    <x v="0"/>
    <m/>
    <x v="0"/>
    <x v="0"/>
    <x v="2"/>
    <s v="1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23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m/>
    <n v="111101.77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Fundo Especial do Petróleo"/>
    <m/>
    <n v="348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n v="6389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-8.09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m/>
    <x v="0"/>
    <n v="0"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m/>
    <n v="2533609.09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n v="546611.75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n v="21828182.190000001"/>
    <x v="0"/>
    <m/>
    <x v="0"/>
    <x v="2"/>
    <x v="0"/>
    <s v="1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-2636271.14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5911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635.96"/>
    <m/>
    <x v="0"/>
    <m/>
    <x v="0"/>
    <x v="0"/>
    <x v="0"/>
    <s v="47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9653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63143.42000000001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m/>
    <x v="0"/>
    <m/>
    <x v="1"/>
    <x v="1"/>
    <x v="0"/>
    <s v="93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m/>
    <x v="0"/>
    <n v="8520.18"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n v="620024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m/>
    <m/>
    <n v="107967.7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n v="52708.6"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n v="4601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n v="5000000"/>
    <n v="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n v="1700000"/>
    <n v="1700000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n v="15000"/>
    <n v="15000"/>
    <m/>
    <x v="0"/>
    <m/>
    <x v="0"/>
    <x v="0"/>
    <x v="0"/>
    <s v="37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n v="100000"/>
    <n v="100000"/>
    <m/>
    <x v="0"/>
    <m/>
    <x v="0"/>
    <x v="2"/>
    <x v="0"/>
    <s v="92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n v="572193"/>
    <n v="572193"/>
    <m/>
    <x v="0"/>
    <m/>
    <x v="0"/>
    <x v="0"/>
    <x v="0"/>
    <s v="9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n v="200000"/>
    <n v="200000"/>
    <m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n v="2000"/>
    <n v="200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n v="26288"/>
    <n v="26288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n v="20743"/>
    <n v="20743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n v="37975"/>
    <n v="37975"/>
    <m/>
    <x v="0"/>
    <m/>
    <x v="0"/>
    <x v="2"/>
    <x v="0"/>
    <s v="13"/>
    <x v="2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n v="61209"/>
    <n v="61209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n v="2992988"/>
    <n v="2992988"/>
    <m/>
    <x v="0"/>
    <m/>
    <x v="0"/>
    <x v="0"/>
    <x v="0"/>
    <s v="3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n v="19645"/>
    <n v="19645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n v="582420"/>
    <n v="5824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n v="2730000"/>
    <n v="273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n v="240000"/>
    <n v="24000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m/>
    <m/>
    <n v="20000"/>
    <x v="0"/>
    <m/>
    <x v="0"/>
    <x v="0"/>
    <x v="3"/>
    <s v="41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m/>
    <m/>
    <n v="100000"/>
    <x v="0"/>
    <m/>
    <x v="1"/>
    <x v="1"/>
    <x v="2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m/>
    <m/>
    <n v="1000000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n v="150000"/>
    <n v="150000"/>
    <m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n v="839737"/>
    <n v="839737"/>
    <m/>
    <x v="0"/>
    <m/>
    <x v="0"/>
    <x v="0"/>
    <x v="0"/>
    <s v="5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n v="617421.79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n v="14000"/>
    <n v="14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n v="100000"/>
    <n v="100000"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m/>
    <n v="8089.59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n v="1500000"/>
    <n v="1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m/>
    <m/>
    <n v="28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m/>
    <m/>
    <n v="29000000"/>
    <x v="0"/>
    <m/>
    <x v="1"/>
    <x v="1"/>
    <x v="0"/>
    <s v="93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n v="150000"/>
    <n v="150000"/>
    <m/>
    <x v="0"/>
    <m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m/>
    <m/>
    <n v="1200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n v="119865"/>
    <n v="119865"/>
    <m/>
    <x v="0"/>
    <m/>
    <x v="0"/>
    <x v="0"/>
    <x v="2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n v="1140823"/>
    <n v="114082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n v="10000000"/>
    <n v="10000000"/>
    <m/>
    <x v="0"/>
    <m/>
    <x v="0"/>
    <x v="2"/>
    <x v="0"/>
    <s v="0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467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n v="-5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m/>
    <n v="134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m/>
    <n v="806459.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908968.84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284147.95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n v="27270.33"/>
    <x v="0"/>
    <m/>
    <x v="0"/>
    <x v="0"/>
    <x v="0"/>
    <s v="9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27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1.51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m/>
    <m/>
    <n v="477928.33"/>
    <x v="0"/>
    <m/>
    <x v="0"/>
    <x v="0"/>
    <x v="2"/>
    <s v="40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m/>
    <x v="15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n v="10000"/>
    <m/>
    <x v="0"/>
    <m/>
    <x v="1"/>
    <x v="1"/>
    <x v="0"/>
    <s v="36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m/>
    <n v="93029.93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m/>
    <n v="10000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m/>
    <x v="0"/>
    <m/>
    <x v="0"/>
    <x v="0"/>
    <x v="4"/>
    <s v="4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-447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m/>
    <n v="412.86"/>
    <x v="0"/>
    <m/>
    <x v="0"/>
    <x v="0"/>
    <x v="0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m/>
    <x v="0"/>
    <m/>
    <x v="1"/>
    <x v="1"/>
    <x v="0"/>
    <s v="51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n v="22900725.190000001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n v="524889.0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n v="51029.279999999999"/>
    <x v="0"/>
    <m/>
    <x v="0"/>
    <x v="2"/>
    <x v="0"/>
    <s v="16"/>
    <x v="2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n v="421889.51"/>
    <m/>
    <x v="0"/>
    <m/>
    <x v="1"/>
    <x v="1"/>
    <x v="1"/>
    <s v="4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n v="343.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Sem Contrato de Dívida Pública - Remuneração de rec.vinculados - Fonte Tes  - Ex.Anterior"/>
    <m/>
    <n v="110"/>
    <m/>
    <m/>
    <n v="0"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360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1351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28351.55"/>
    <m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37478.36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m/>
    <n v="11176526.689999999"/>
    <x v="0"/>
    <m/>
    <x v="1"/>
    <x v="1"/>
    <x v="1"/>
    <s v="4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490761.3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n v="2968834.31"/>
    <x v="0"/>
    <m/>
    <x v="0"/>
    <x v="2"/>
    <x v="0"/>
    <s v="13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n v="3646202.77"/>
    <m/>
    <x v="0"/>
    <m/>
    <x v="1"/>
    <x v="1"/>
    <x v="4"/>
    <s v="4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2450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n v="48676.75"/>
    <m/>
    <x v="0"/>
    <m/>
    <x v="0"/>
    <x v="0"/>
    <x v="2"/>
    <s v="9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n v="4747.49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23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-3718.76"/>
    <m/>
    <x v="0"/>
    <m/>
    <x v="0"/>
    <x v="0"/>
    <x v="0"/>
    <s v="92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m/>
    <n v="1490705.79"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127500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n v="1100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-300000"/>
    <m/>
    <x v="0"/>
    <m/>
    <x v="1"/>
    <x v="1"/>
    <x v="0"/>
    <s v="52"/>
    <x v="1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Sem Contrato de Dívida Pública - Remuneração de rec.vinculados - Fonte Tes  - Ex.Anterior"/>
    <m/>
    <n v="110"/>
    <m/>
    <m/>
    <n v="0"/>
    <x v="0"/>
    <m/>
    <x v="1"/>
    <x v="1"/>
    <x v="0"/>
    <s v="93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m/>
    <m/>
    <n v="17851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n v="-17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caliz"/>
    <m/>
    <n v="990"/>
    <m/>
    <m/>
    <n v="0"/>
    <x v="0"/>
    <m/>
    <x v="0"/>
    <x v="3"/>
    <x v="0"/>
    <s v="21"/>
    <x v="3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de Melhoria do Corpo de Bombeiros Militar"/>
    <m/>
    <n v="990"/>
    <m/>
    <m/>
    <n v="0"/>
    <x v="0"/>
    <m/>
    <x v="0"/>
    <x v="3"/>
    <x v="0"/>
    <s v="21"/>
    <x v="3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n v="-2444772.67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n v="10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-659891.64"/>
    <m/>
    <x v="0"/>
    <m/>
    <x v="1"/>
    <x v="1"/>
    <x v="0"/>
    <s v="34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-101114.08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n v="7614111.1699999999"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3600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n v="-73312"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m/>
    <x v="0"/>
    <m/>
    <x v="0"/>
    <x v="0"/>
    <x v="1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400000"/>
    <x v="0"/>
    <m/>
    <x v="1"/>
    <x v="1"/>
    <x v="0"/>
    <s v="34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m/>
    <n v="760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n v="17000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n v="-150000"/>
    <m/>
    <x v="0"/>
    <m/>
    <x v="0"/>
    <x v="0"/>
    <x v="0"/>
    <s v="30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n v="0"/>
    <x v="0"/>
    <m/>
    <x v="0"/>
    <x v="2"/>
    <x v="0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m/>
    <m/>
    <n v="19353.7"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n v="93979"/>
    <n v="93979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n v="70397933"/>
    <n v="70397933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m/>
    <m/>
    <n v="83000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n v="30000"/>
    <n v="30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n v="25000"/>
    <n v="25000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n v="20000"/>
    <n v="20000"/>
    <m/>
    <x v="0"/>
    <m/>
    <x v="0"/>
    <x v="0"/>
    <x v="0"/>
    <s v="3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n v="30604"/>
    <n v="30604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n v="14256"/>
    <n v="14256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m/>
    <m/>
    <n v="3965.56"/>
    <x v="0"/>
    <m/>
    <x v="0"/>
    <x v="0"/>
    <x v="2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n v="50000"/>
    <n v="5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n v="6500000"/>
    <n v="6500000"/>
    <m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n v="47135839"/>
    <n v="47135839"/>
    <m/>
    <x v="0"/>
    <m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m/>
    <m/>
    <n v="1791771.66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m/>
    <m/>
    <n v="50000"/>
    <x v="0"/>
    <m/>
    <x v="0"/>
    <x v="0"/>
    <x v="2"/>
    <s v="92"/>
    <x v="0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m/>
    <m/>
    <n v="50000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n v="2000000"/>
    <n v="20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n v="4000000"/>
    <n v="40000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n v="6817"/>
    <n v="68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n v="150000"/>
    <n v="150000"/>
    <m/>
    <x v="0"/>
    <m/>
    <x v="0"/>
    <x v="0"/>
    <x v="2"/>
    <s v="4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n v="45000000"/>
    <n v="4500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m/>
    <n v="33006.86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n v="3894.35"/>
    <m/>
    <x v="0"/>
    <m/>
    <x v="0"/>
    <x v="2"/>
    <x v="0"/>
    <s v="94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n v="2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55700"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m/>
    <n v="64400"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786659.4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n v="8861.15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n v="-505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m/>
    <n v="200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n v="-225754.4"/>
    <m/>
    <x v="0"/>
    <m/>
    <x v="0"/>
    <x v="0"/>
    <x v="0"/>
    <s v="18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n v="260"/>
    <m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0"/>
    <x v="0"/>
    <m/>
    <x v="1"/>
    <x v="1"/>
    <x v="0"/>
    <s v="34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n v="7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n v="8539.9"/>
    <x v="0"/>
    <m/>
    <x v="0"/>
    <x v="0"/>
    <x v="0"/>
    <s v="08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Recursos de Outras Fontes - Exercício Corrente - Outras Taxas Vinculadas - Taxa de Ficaliz"/>
    <m/>
    <n v="706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77330.259999999995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n v="62861.05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080258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m/>
    <n v="8813.33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m/>
    <x v="0"/>
    <n v="998730"/>
    <x v="1"/>
    <x v="1"/>
    <x v="0"/>
    <s v="40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45801.63"/>
    <m/>
    <x v="0"/>
    <m/>
    <x v="1"/>
    <x v="1"/>
    <x v="0"/>
    <s v="93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0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n v="25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Contrato Dív.Pública CAF PROVIAS - Operações crédito externa - ex corrente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n v="66789.08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m/>
    <x v="0"/>
    <n v="6258278"/>
    <x v="0"/>
    <x v="0"/>
    <x v="0"/>
    <s v="39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1018.1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o Corpo de Bombeiros Militar - Exercícios Anteriores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13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n v="305664.3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n v="355914.69"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m/>
    <n v="1368.86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n v="10720000"/>
    <x v="0"/>
    <m/>
    <x v="1"/>
    <x v="4"/>
    <x v="0"/>
    <s v="71"/>
    <x v="3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400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000"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-71176.740000000005"/>
    <m/>
    <x v="0"/>
    <m/>
    <x v="1"/>
    <x v="1"/>
    <x v="0"/>
    <s v="51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m/>
    <n v="0"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m/>
    <m/>
    <n v="112915.82"/>
    <x v="0"/>
    <m/>
    <x v="0"/>
    <x v="0"/>
    <x v="0"/>
    <s v="37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n v="-13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n v="371717.16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m/>
    <n v="650987.5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10000"/>
    <x v="0"/>
    <m/>
    <x v="0"/>
    <x v="0"/>
    <x v="0"/>
    <s v="3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n v="-157501.12"/>
    <m/>
    <x v="0"/>
    <m/>
    <x v="1"/>
    <x v="1"/>
    <x v="0"/>
    <s v="51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-12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-25539.599999999999"/>
    <m/>
    <x v="0"/>
    <m/>
    <x v="0"/>
    <x v="0"/>
    <x v="0"/>
    <s v="4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06014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n v="198870.8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-25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-2325398.86"/>
    <m/>
    <x v="0"/>
    <m/>
    <x v="1"/>
    <x v="1"/>
    <x v="0"/>
    <s v="20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319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n v="1775310"/>
    <n v="1775310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n v="100000"/>
    <n v="100000"/>
    <m/>
    <x v="0"/>
    <m/>
    <x v="0"/>
    <x v="0"/>
    <x v="0"/>
    <s v="3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n v="140000"/>
    <n v="140000"/>
    <m/>
    <x v="0"/>
    <m/>
    <x v="0"/>
    <x v="2"/>
    <x v="0"/>
    <s v="16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m/>
    <m/>
    <n v="214322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m/>
    <m/>
    <n v="2000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m/>
    <n v="6299900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m/>
    <m/>
    <n v="411807"/>
    <x v="0"/>
    <m/>
    <x v="0"/>
    <x v="2"/>
    <x v="0"/>
    <s v="1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9654"/>
    <n v="369654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n v="60000"/>
    <n v="60000"/>
    <m/>
    <x v="0"/>
    <m/>
    <x v="0"/>
    <x v="0"/>
    <x v="0"/>
    <s v="4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n v="100000000"/>
    <n v="100000000"/>
    <m/>
    <x v="0"/>
    <m/>
    <x v="0"/>
    <x v="0"/>
    <x v="3"/>
    <s v="43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n v="19000000"/>
    <n v="19000000"/>
    <m/>
    <x v="0"/>
    <m/>
    <x v="0"/>
    <x v="0"/>
    <x v="7"/>
    <s v="45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n v="6810945"/>
    <n v="6810945"/>
    <m/>
    <x v="0"/>
    <m/>
    <x v="0"/>
    <x v="0"/>
    <x v="5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m/>
    <m/>
    <n v="200000"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n v="2654"/>
    <n v="2654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m/>
    <m/>
    <n v="200000"/>
    <x v="0"/>
    <m/>
    <x v="0"/>
    <x v="0"/>
    <x v="0"/>
    <s v="14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n v="200000"/>
    <n v="2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n v="5000"/>
    <n v="5000"/>
    <m/>
    <x v="0"/>
    <m/>
    <x v="0"/>
    <x v="2"/>
    <x v="0"/>
    <s v="16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579162.12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-200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m/>
    <n v="190000"/>
    <x v="0"/>
    <m/>
    <x v="0"/>
    <x v="0"/>
    <x v="0"/>
    <s v="08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n v="3000000"/>
    <x v="0"/>
    <m/>
    <x v="0"/>
    <x v="0"/>
    <x v="4"/>
    <s v="41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Atos do Departamento de Infraestrutura - Deinfra"/>
    <m/>
    <n v="90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n v="129461.29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m/>
    <n v="8.5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n v="191714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m/>
    <n v="904308.91"/>
    <x v="0"/>
    <m/>
    <x v="0"/>
    <x v="0"/>
    <x v="0"/>
    <s v="4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n v="10000"/>
    <m/>
    <x v="0"/>
    <m/>
    <x v="1"/>
    <x v="1"/>
    <x v="5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n v="-3580"/>
    <m/>
    <x v="0"/>
    <m/>
    <x v="0"/>
    <x v="2"/>
    <x v="0"/>
    <s v="0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m/>
    <m/>
    <n v="95932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20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-518487.3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Receitas - Fundo de Melhoria do Corpo de Bombeiros Militar"/>
    <m/>
    <n v="70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16952.88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n v="0"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1246729.69"/>
    <m/>
    <x v="0"/>
    <m/>
    <x v="0"/>
    <x v="0"/>
    <x v="1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5400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3157913.57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n v="32430.400000000001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m/>
    <n v="760.61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n v="30000"/>
    <m/>
    <x v="0"/>
    <m/>
    <x v="0"/>
    <x v="0"/>
    <x v="0"/>
    <s v="08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m/>
    <n v="31666.63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4621.75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68185.96000000002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1495.67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n v="45531.58"/>
    <m/>
    <x v="0"/>
    <m/>
    <x v="1"/>
    <x v="1"/>
    <x v="0"/>
    <s v="93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19003.3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0"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n v="-2232.15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n v="1127688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m/>
    <n v="69.3"/>
    <x v="0"/>
    <m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m/>
    <n v="8357617"/>
    <x v="0"/>
    <m/>
    <x v="0"/>
    <x v="0"/>
    <x v="4"/>
    <s v="9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n v="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n v="4368.3"/>
    <m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-56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m/>
    <x v="0"/>
    <m/>
    <x v="0"/>
    <x v="0"/>
    <x v="0"/>
    <s v="14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-91935.05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m/>
    <m/>
    <n v="184544.7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m/>
    <n v="154640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n v="9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n v="1166108"/>
    <n v="1166108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n v="7500000"/>
    <n v="7500000"/>
    <m/>
    <x v="0"/>
    <m/>
    <x v="0"/>
    <x v="2"/>
    <x v="0"/>
    <s v="94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n v="200000"/>
    <n v="2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n v="381376"/>
    <n v="38137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n v="195899"/>
    <n v="195899"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n v="1196389"/>
    <n v="1196389"/>
    <m/>
    <x v="0"/>
    <m/>
    <x v="0"/>
    <x v="2"/>
    <x v="2"/>
    <s v="13"/>
    <x v="2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n v="900000"/>
    <n v="9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n v="53130"/>
    <n v="5313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m/>
    <m/>
    <n v="22800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n v="300000"/>
    <n v="300000"/>
    <m/>
    <x v="0"/>
    <m/>
    <x v="0"/>
    <x v="2"/>
    <x v="0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n v="340920"/>
    <n v="34092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n v="700000"/>
    <n v="7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n v="3000000"/>
    <n v="30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m/>
    <m/>
    <n v="500000"/>
    <x v="0"/>
    <m/>
    <x v="0"/>
    <x v="0"/>
    <x v="2"/>
    <s v="3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n v="30000"/>
    <n v="30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n v="647122"/>
    <n v="647122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m/>
    <m/>
    <n v="1090531.81"/>
    <x v="0"/>
    <m/>
    <x v="1"/>
    <x v="4"/>
    <x v="0"/>
    <s v="7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n v="250000"/>
    <n v="250000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n v="2000000"/>
    <n v="2000000"/>
    <m/>
    <x v="0"/>
    <m/>
    <x v="0"/>
    <x v="0"/>
    <x v="0"/>
    <s v="39"/>
    <x v="0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n v="15000"/>
    <n v="15000"/>
    <m/>
    <x v="0"/>
    <m/>
    <x v="0"/>
    <x v="0"/>
    <x v="0"/>
    <s v="36"/>
    <x v="0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m/>
    <m/>
    <n v="10000000"/>
    <x v="0"/>
    <m/>
    <x v="1"/>
    <x v="1"/>
    <x v="0"/>
    <s v="93"/>
    <x v="1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n v="764482"/>
    <n v="764482"/>
    <m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-310000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3100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270000"/>
    <m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n v="80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n v="159512.04999999999"/>
    <m/>
    <x v="0"/>
    <m/>
    <x v="1"/>
    <x v="1"/>
    <x v="0"/>
    <s v="52"/>
    <x v="1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m/>
    <n v="54.89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m/>
    <x v="0"/>
    <n v="0"/>
    <x v="0"/>
    <x v="2"/>
    <x v="0"/>
    <s v="05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n v="-58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-1900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n v="9865.290000000000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-1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n v="640027.86"/>
    <m/>
    <x v="0"/>
    <m/>
    <x v="1"/>
    <x v="1"/>
    <x v="0"/>
    <s v="93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n v="8000"/>
    <m/>
    <x v="0"/>
    <m/>
    <x v="0"/>
    <x v="0"/>
    <x v="0"/>
    <s v="3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m/>
    <m/>
    <n v="1508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Exercício Anterior - Incentivo Financeiro para fortale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n v="14575.8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-106335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n v="1359.29"/>
    <m/>
    <x v="0"/>
    <m/>
    <x v="0"/>
    <x v="0"/>
    <x v="0"/>
    <s v="4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m/>
    <n v="97310.26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n v="55000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n v="-2424.949999999999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5000"/>
    <m/>
    <x v="0"/>
    <m/>
    <x v="0"/>
    <x v="0"/>
    <x v="0"/>
    <s v="36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-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m/>
    <x v="0"/>
    <n v="0"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n v="137000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n v="-171000"/>
    <m/>
    <x v="0"/>
    <m/>
    <x v="0"/>
    <x v="0"/>
    <x v="0"/>
    <s v="4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-182627.57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m/>
    <x v="0"/>
    <n v="0"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6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-703.87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m/>
    <m/>
    <n v="228912.36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n v="-5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n v="-45896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973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n v="-2658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5608.74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19873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m/>
    <m/>
    <n v="40000"/>
    <x v="0"/>
    <m/>
    <x v="0"/>
    <x v="0"/>
    <x v="2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n v="1000000"/>
    <n v="1000000"/>
    <m/>
    <x v="0"/>
    <m/>
    <x v="0"/>
    <x v="0"/>
    <x v="0"/>
    <s v="48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m/>
    <m/>
    <n v="5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m/>
    <m/>
    <n v="5250"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n v="1000000"/>
    <n v="10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n v="128119862"/>
    <n v="128119862"/>
    <m/>
    <x v="0"/>
    <m/>
    <x v="0"/>
    <x v="2"/>
    <x v="0"/>
    <s v="11"/>
    <x v="2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n v="45382"/>
    <n v="4538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n v="171096"/>
    <n v="171096"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n v="1303069"/>
    <n v="1303069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m/>
    <m/>
    <n v="28514"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m/>
    <m/>
    <n v="5000"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n v="146624"/>
    <n v="146624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100000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m/>
    <m/>
    <n v="3000"/>
    <x v="0"/>
    <m/>
    <x v="0"/>
    <x v="0"/>
    <x v="2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m/>
    <m/>
    <n v="111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n v="8000"/>
    <n v="8000"/>
    <m/>
    <x v="0"/>
    <m/>
    <x v="1"/>
    <x v="1"/>
    <x v="0"/>
    <s v="3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m/>
    <m/>
    <n v="78365.56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m/>
    <m/>
    <n v="4081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n v="1600"/>
    <n v="16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n v="676000"/>
    <n v="676000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m/>
    <m/>
    <n v="1324349.0900000001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n v="155799"/>
    <n v="155799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5579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n v="9400000"/>
    <n v="94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n v="7900000"/>
    <n v="79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6700000"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n v="28023.56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12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55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3705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4051.3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19600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n v="-3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m/>
    <n v="30000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n v="888.43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-750382.57"/>
    <m/>
    <x v="0"/>
    <m/>
    <x v="0"/>
    <x v="3"/>
    <x v="0"/>
    <s v="22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n v="3000000"/>
    <m/>
    <x v="0"/>
    <m/>
    <x v="0"/>
    <x v="0"/>
    <x v="3"/>
    <s v="41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13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-7000"/>
    <m/>
    <x v="0"/>
    <m/>
    <x v="0"/>
    <x v="0"/>
    <x v="0"/>
    <s v="3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n v="2997533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m/>
    <x v="0"/>
    <n v="0"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n v="483687.65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0"/>
    <m/>
    <x v="0"/>
    <m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n v="8262881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n v="-75259.81"/>
    <m/>
    <x v="0"/>
    <m/>
    <x v="0"/>
    <x v="2"/>
    <x v="0"/>
    <s v="11"/>
    <x v="2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m/>
    <n v="27597.46"/>
    <x v="0"/>
    <m/>
    <x v="1"/>
    <x v="1"/>
    <x v="0"/>
    <s v="51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n v="210860.04"/>
    <m/>
    <x v="0"/>
    <m/>
    <x v="1"/>
    <x v="5"/>
    <x v="0"/>
    <s v="61"/>
    <x v="4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17335.45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n v="245583.0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m/>
    <n v="77073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n v="29771.01"/>
    <m/>
    <x v="0"/>
    <m/>
    <x v="1"/>
    <x v="4"/>
    <x v="0"/>
    <s v="71"/>
    <x v="3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n v="-3468.43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8351.55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m/>
    <x v="0"/>
    <n v="12640.52"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n v="150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n v="156695.21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n v="-957.35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n v="-5190.09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n v="387783.5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15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n v="-159.29"/>
    <m/>
    <x v="0"/>
    <m/>
    <x v="0"/>
    <x v="0"/>
    <x v="0"/>
    <s v="30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7000000"/>
    <m/>
    <x v="0"/>
    <m/>
    <x v="1"/>
    <x v="4"/>
    <x v="0"/>
    <s v="71"/>
    <x v="3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345000"/>
    <m/>
    <x v="0"/>
    <m/>
    <x v="1"/>
    <x v="1"/>
    <x v="0"/>
    <s v="51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n v="226544.59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n v="-29254.1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n v="-2407739.66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m/>
    <n v="13750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n v="40978.76"/>
    <m/>
    <x v="0"/>
    <m/>
    <x v="0"/>
    <x v="0"/>
    <x v="0"/>
    <s v="3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m/>
    <n v="2379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m/>
    <n v="150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n v="200000"/>
    <m/>
    <x v="0"/>
    <m/>
    <x v="0"/>
    <x v="2"/>
    <x v="0"/>
    <s v="9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n v="-61609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n v="-9175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n v="-5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30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1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m/>
    <m/>
    <n v="50000"/>
    <x v="0"/>
    <m/>
    <x v="0"/>
    <x v="0"/>
    <x v="0"/>
    <s v="35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n v="27000000"/>
    <n v="27000000"/>
    <m/>
    <x v="0"/>
    <m/>
    <x v="0"/>
    <x v="2"/>
    <x v="2"/>
    <s v="13"/>
    <x v="2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n v="226256.12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n v="6000"/>
    <n v="6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n v="350000"/>
    <n v="350000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n v="400000"/>
    <n v="40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n v="60000"/>
    <n v="6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n v="5000"/>
    <n v="5000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n v="43768"/>
    <n v="43768"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n v="1200000"/>
    <n v="120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n v="12294369"/>
    <n v="12294369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n v="12000000"/>
    <n v="12000000"/>
    <m/>
    <x v="0"/>
    <m/>
    <x v="0"/>
    <x v="0"/>
    <x v="2"/>
    <s v="4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n v="1500000"/>
    <n v="1500000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n v="20000000"/>
    <n v="20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m/>
    <m/>
    <n v="145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m/>
    <m/>
    <n v="87756.33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n v="674310"/>
    <n v="67431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m/>
    <n v="11105.65"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82983.73"/>
    <m/>
    <x v="0"/>
    <m/>
    <x v="0"/>
    <x v="2"/>
    <x v="0"/>
    <s v="16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n v="3596708.47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PPI"/>
    <m/>
    <n v="4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Receitas - Fundo de Melhoria do Corpo de Bombeiros Militar"/>
    <m/>
    <n v="707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1800000"/>
    <m/>
    <x v="0"/>
    <m/>
    <x v="0"/>
    <x v="0"/>
    <x v="0"/>
    <s v="2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n v="61000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72865659.859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m/>
    <n v="10000"/>
    <x v="0"/>
    <m/>
    <x v="0"/>
    <x v="0"/>
    <x v="0"/>
    <s v="6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m/>
    <n v="1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66638.880000000005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m/>
    <n v="6966.51"/>
    <x v="0"/>
    <m/>
    <x v="0"/>
    <x v="0"/>
    <x v="0"/>
    <s v="30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792450.3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25000"/>
    <m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m/>
    <n v="4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n v="45086.93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-235.27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2184326.88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n v="5372050.1699999999"/>
    <m/>
    <x v="0"/>
    <m/>
    <x v="0"/>
    <x v="3"/>
    <x v="0"/>
    <s v="21"/>
    <x v="3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n v="288175.39"/>
    <m/>
    <x v="0"/>
    <m/>
    <x v="1"/>
    <x v="5"/>
    <x v="0"/>
    <s v="61"/>
    <x v="4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31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n v="2424.949999999999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m/>
    <n v="87654.69"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n v="0"/>
    <x v="0"/>
    <m/>
    <x v="0"/>
    <x v="0"/>
    <x v="0"/>
    <s v="3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m/>
    <n v="12083.15"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m/>
    <x v="0"/>
    <n v="21090"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m/>
    <n v="200000"/>
    <x v="0"/>
    <m/>
    <x v="1"/>
    <x v="1"/>
    <x v="1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5559972"/>
    <m/>
    <x v="0"/>
    <m/>
    <x v="0"/>
    <x v="3"/>
    <x v="0"/>
    <s v="21"/>
    <x v="3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m/>
    <n v="21000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-58618.6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m/>
    <n v="3.23"/>
    <x v="0"/>
    <m/>
    <x v="1"/>
    <x v="1"/>
    <x v="0"/>
    <s v="9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n v="-185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n v="4235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m/>
    <x v="0"/>
    <n v="46005.34"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m/>
    <n v="0"/>
    <x v="0"/>
    <m/>
    <x v="0"/>
    <x v="0"/>
    <x v="0"/>
    <s v="4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n v="1335305.8500000001"/>
    <m/>
    <x v="0"/>
    <m/>
    <x v="0"/>
    <x v="2"/>
    <x v="0"/>
    <s v="01"/>
    <x v="2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n v="8109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n v="-8753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n v="-19818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-55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n v="-224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n v="11064.76"/>
    <m/>
    <x v="0"/>
    <m/>
    <x v="0"/>
    <x v="0"/>
    <x v="0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n v="595838.9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4268008.5199999996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n v="100000"/>
    <n v="100000"/>
    <m/>
    <x v="0"/>
    <m/>
    <x v="1"/>
    <x v="1"/>
    <x v="0"/>
    <s v="9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m/>
    <m/>
    <n v="100000"/>
    <x v="0"/>
    <m/>
    <x v="1"/>
    <x v="1"/>
    <x v="0"/>
    <s v="9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m/>
    <m/>
    <n v="15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n v="2583728"/>
    <n v="2583728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n v="58395"/>
    <n v="58395"/>
    <m/>
    <x v="0"/>
    <m/>
    <x v="1"/>
    <x v="1"/>
    <x v="0"/>
    <s v="52"/>
    <x v="1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m/>
    <m/>
    <n v="2000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n v="1640000"/>
    <n v="164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n v="156827"/>
    <n v="15682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n v="25588"/>
    <n v="25588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n v="15000"/>
    <n v="15000"/>
    <m/>
    <x v="0"/>
    <m/>
    <x v="0"/>
    <x v="2"/>
    <x v="0"/>
    <s v="13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n v="126000"/>
    <n v="126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m/>
    <m/>
    <n v="3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n v="311768"/>
    <n v="311768"/>
    <m/>
    <x v="0"/>
    <m/>
    <x v="0"/>
    <x v="2"/>
    <x v="0"/>
    <s v="13"/>
    <x v="2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n v="1100000"/>
    <n v="1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n v="17000000"/>
    <n v="170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m/>
    <m/>
    <n v="8965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n v="12000000"/>
    <n v="120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15000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m/>
    <x v="0"/>
    <m/>
    <x v="0"/>
    <x v="2"/>
    <x v="0"/>
    <s v="92"/>
    <x v="2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n v="282067.33"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m/>
    <n v="50000"/>
    <x v="0"/>
    <m/>
    <x v="1"/>
    <x v="1"/>
    <x v="0"/>
    <s v="5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n v="-397463.03999999998"/>
    <m/>
    <x v="0"/>
    <m/>
    <x v="0"/>
    <x v="0"/>
    <x v="6"/>
    <s v="4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n v="644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m/>
    <m/>
    <n v="123097.92"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-10000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n v="2600022.799999999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313857.78999999998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n v="56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6000"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4679081.2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6834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1300"/>
    <m/>
    <x v="0"/>
    <m/>
    <x v="0"/>
    <x v="0"/>
    <x v="0"/>
    <s v="4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n v="5052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81786076.469999999"/>
    <m/>
    <x v="0"/>
    <m/>
    <x v="0"/>
    <x v="2"/>
    <x v="0"/>
    <s v="0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11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m/>
    <n v="5500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84754.7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m/>
    <n v="400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0"/>
    <n v="0"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n v="0"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-524889.02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m/>
    <n v="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-5194.57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 - Outras Taxas Vinculadas - Taxa de Fiscalização Ambiental do E"/>
    <m/>
    <n v="990"/>
    <m/>
    <m/>
    <n v="0"/>
    <x v="0"/>
    <m/>
    <x v="1"/>
    <x v="4"/>
    <x v="0"/>
    <s v="71"/>
    <x v="3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Sem Contrato de Dívida Pública - Remuneração de rec.vinculados - Outras Fontes - Ex.Corren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m/>
    <n v="90000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s de Fiscal"/>
    <m/>
    <n v="990"/>
    <m/>
    <m/>
    <n v="0"/>
    <x v="0"/>
    <m/>
    <x v="0"/>
    <x v="3"/>
    <x v="0"/>
    <s v="21"/>
    <x v="3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5072"/>
    <m/>
    <x v="0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99334.76"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3909892.5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n v="1176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n v="-1500000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m/>
    <x v="0"/>
    <m/>
    <x v="1"/>
    <x v="1"/>
    <x v="0"/>
    <s v="3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25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n v="150000"/>
    <n v="150000"/>
    <m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n v="200000"/>
    <n v="2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n v="110000"/>
    <n v="110000"/>
    <m/>
    <x v="0"/>
    <m/>
    <x v="0"/>
    <x v="0"/>
    <x v="0"/>
    <s v="14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m/>
    <m/>
    <n v="308077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n v="1897410"/>
    <n v="1897410"/>
    <m/>
    <x v="0"/>
    <m/>
    <x v="1"/>
    <x v="1"/>
    <x v="0"/>
    <s v="40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m/>
    <m/>
    <n v="3139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n v="48000"/>
    <n v="48000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n v="64296"/>
    <n v="6429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n v="722150"/>
    <n v="72215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n v="236109"/>
    <n v="236109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n v="750000"/>
    <n v="750000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m/>
    <n v="190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n v="7450000"/>
    <n v="745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m/>
    <m/>
    <n v="175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m/>
    <m/>
    <n v="201472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m/>
    <m/>
    <n v="262032"/>
    <x v="0"/>
    <m/>
    <x v="1"/>
    <x v="4"/>
    <x v="0"/>
    <s v="71"/>
    <x v="3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n v="150000"/>
    <n v="15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40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n v="5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n v="46020.1"/>
    <m/>
    <x v="0"/>
    <m/>
    <x v="0"/>
    <x v="0"/>
    <x v="0"/>
    <s v="2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 Recursos de Outras Fontes - Exercíc"/>
    <m/>
    <n v="930"/>
    <m/>
    <m/>
    <n v="0"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n v="50000"/>
    <m/>
    <x v="0"/>
    <m/>
    <x v="0"/>
    <x v="0"/>
    <x v="0"/>
    <s v="15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Receitas - Fundo para Melhoria da Segurança Pública"/>
    <m/>
    <n v="707"/>
    <m/>
    <m/>
    <n v="0"/>
    <x v="0"/>
    <m/>
    <x v="0"/>
    <x v="0"/>
    <x v="0"/>
    <s v="9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n v="388482.82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-1368.55"/>
    <m/>
    <x v="0"/>
    <m/>
    <x v="0"/>
    <x v="0"/>
    <x v="0"/>
    <s v="30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m/>
    <n v="100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2537737.5"/>
    <m/>
    <x v="0"/>
    <m/>
    <x v="0"/>
    <x v="0"/>
    <x v="0"/>
    <s v="39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n v="0"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n v="458104.56"/>
    <m/>
    <x v="0"/>
    <m/>
    <x v="0"/>
    <x v="0"/>
    <x v="2"/>
    <s v="1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m/>
    <n v="5000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-1968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n v="46000"/>
    <m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n v="-333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n v="8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m/>
    <x v="0"/>
    <n v="0"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100000000"/>
    <m/>
    <x v="0"/>
    <m/>
    <x v="0"/>
    <x v="2"/>
    <x v="0"/>
    <s v="01"/>
    <x v="2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n v="-13095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8427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1000484.65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-7572.18"/>
    <m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m/>
    <x v="0"/>
    <m/>
    <x v="0"/>
    <x v="0"/>
    <x v="0"/>
    <s v="3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-6108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10000000"/>
    <m/>
    <x v="0"/>
    <m/>
    <x v="1"/>
    <x v="4"/>
    <x v="0"/>
    <s v="71"/>
    <x v="3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m/>
    <m/>
    <n v="5000"/>
    <x v="0"/>
    <m/>
    <x v="0"/>
    <x v="0"/>
    <x v="2"/>
    <s v="92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m/>
    <m/>
    <n v="80775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n v="700730"/>
    <n v="70073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n v="156827"/>
    <n v="156827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m/>
    <m/>
    <n v="158268"/>
    <x v="0"/>
    <m/>
    <x v="0"/>
    <x v="0"/>
    <x v="0"/>
    <s v="39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m/>
    <m/>
    <n v="47500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m/>
    <m/>
    <n v="170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n v="303308"/>
    <n v="303308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n v="114763"/>
    <n v="114763"/>
    <m/>
    <x v="0"/>
    <m/>
    <x v="0"/>
    <x v="0"/>
    <x v="2"/>
    <s v="13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m/>
    <m/>
    <n v="25000"/>
    <x v="0"/>
    <m/>
    <x v="0"/>
    <x v="0"/>
    <x v="0"/>
    <s v="14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n v="222180"/>
    <n v="22218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m/>
    <m/>
    <n v="1000"/>
    <x v="0"/>
    <m/>
    <x v="1"/>
    <x v="5"/>
    <x v="0"/>
    <s v="65"/>
    <x v="4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m/>
    <m/>
    <n v="250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n v="200000"/>
    <n v="200000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70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35155.599999999999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30000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m/>
    <n v="3000000"/>
    <x v="0"/>
    <m/>
    <x v="1"/>
    <x v="1"/>
    <x v="0"/>
    <s v="40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 Recursos de Outras Fontes - Exercíc"/>
    <m/>
    <n v="930"/>
    <m/>
    <m/>
    <n v="0"/>
    <x v="0"/>
    <m/>
    <x v="0"/>
    <x v="0"/>
    <x v="2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m/>
    <n v="26.59"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24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4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2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38917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40650.46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13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n v="246240"/>
    <m/>
    <x v="0"/>
    <m/>
    <x v="0"/>
    <x v="0"/>
    <x v="0"/>
    <s v="0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n v="3155549.19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n v="64025.0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m/>
    <n v="12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n v="95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n v="0"/>
    <x v="0"/>
    <m/>
    <x v="1"/>
    <x v="1"/>
    <x v="0"/>
    <s v="51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-29.54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4841974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n v="-638002.57999999996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n v="-21856.28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n v="5000000"/>
    <m/>
    <x v="0"/>
    <m/>
    <x v="1"/>
    <x v="1"/>
    <x v="0"/>
    <s v="51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n v="-2992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n v="311541.3"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n v="-9120"/>
    <m/>
    <x v="0"/>
    <m/>
    <x v="0"/>
    <x v="0"/>
    <x v="0"/>
    <s v="4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-7051.93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-18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n v="200000"/>
    <n v="2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m/>
    <m/>
    <n v="426664"/>
    <x v="0"/>
    <m/>
    <x v="0"/>
    <x v="0"/>
    <x v="0"/>
    <s v="30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m/>
    <m/>
    <n v="1000000"/>
    <x v="0"/>
    <m/>
    <x v="0"/>
    <x v="0"/>
    <x v="3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m/>
    <m/>
    <n v="177914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m/>
    <m/>
    <n v="466335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m/>
    <m/>
    <n v="1500000"/>
    <x v="0"/>
    <m/>
    <x v="1"/>
    <x v="1"/>
    <x v="0"/>
    <s v="34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m/>
    <m/>
    <n v="2000000"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m/>
    <x v="0"/>
    <n v="65183.6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n v="-190000"/>
    <m/>
    <x v="0"/>
    <m/>
    <x v="0"/>
    <x v="0"/>
    <x v="0"/>
    <s v="37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450574.0800000000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n v="27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m/>
    <n v="95000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m/>
    <n v="2346.3000000000002"/>
    <x v="0"/>
    <m/>
    <x v="0"/>
    <x v="2"/>
    <x v="2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n v="1000"/>
    <m/>
    <x v="0"/>
    <m/>
    <x v="0"/>
    <x v="0"/>
    <x v="0"/>
    <s v="36"/>
    <x v="0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-80382.570000000007"/>
    <m/>
    <x v="0"/>
    <m/>
    <x v="0"/>
    <x v="3"/>
    <x v="0"/>
    <s v="22"/>
    <x v="3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m/>
    <n v="80000"/>
    <x v="0"/>
    <m/>
    <x v="0"/>
    <x v="0"/>
    <x v="0"/>
    <s v="35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n v="605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573791.4499999999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m/>
    <n v="8644955.0299999993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13110.95"/>
    <m/>
    <x v="0"/>
    <m/>
    <x v="0"/>
    <x v="2"/>
    <x v="0"/>
    <s v="0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1655.7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5511.19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-19850.1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31204.400000000001"/>
    <m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m/>
    <n v="5878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n v="0"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n v="-60179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n v="700000"/>
    <m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n v="-2000"/>
    <m/>
    <x v="0"/>
    <m/>
    <x v="0"/>
    <x v="0"/>
    <x v="0"/>
    <s v="3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8173.1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20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n v="-70714.12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n v="-79202.850000000006"/>
    <m/>
    <x v="0"/>
    <m/>
    <x v="0"/>
    <x v="0"/>
    <x v="2"/>
    <s v="1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n v="-4506186.5999999996"/>
    <m/>
    <x v="0"/>
    <m/>
    <x v="0"/>
    <x v="0"/>
    <x v="5"/>
    <s v="39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n v="18000"/>
    <m/>
    <x v="0"/>
    <m/>
    <x v="1"/>
    <x v="1"/>
    <x v="0"/>
    <s v="52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500000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-3552.32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-32817.1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n v="5000"/>
    <n v="5000"/>
    <m/>
    <x v="0"/>
    <m/>
    <x v="0"/>
    <x v="0"/>
    <x v="0"/>
    <s v="31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m/>
    <m/>
    <n v="25000"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m/>
    <m/>
    <n v="2000"/>
    <x v="0"/>
    <m/>
    <x v="0"/>
    <x v="0"/>
    <x v="0"/>
    <s v="30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m/>
    <m/>
    <n v="668800"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m/>
    <m/>
    <n v="106021"/>
    <x v="0"/>
    <m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m/>
    <m/>
    <n v="5000000"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m/>
    <m/>
    <n v="200000"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13600"/>
    <m/>
    <x v="0"/>
    <m/>
    <x v="0"/>
    <x v="0"/>
    <x v="0"/>
    <s v="46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24691462.100000001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n v="1745000"/>
    <m/>
    <x v="0"/>
    <m/>
    <x v="1"/>
    <x v="1"/>
    <x v="0"/>
    <s v="6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7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09079.19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m/>
    <n v="828932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n v="-80000"/>
    <m/>
    <x v="0"/>
    <m/>
    <x v="0"/>
    <x v="0"/>
    <x v="4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s de Educação - Exercícios Anteriores"/>
    <m/>
    <n v="625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419213.8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819858.29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53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m/>
    <n v="5000"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n v="-14155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304.2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681337.7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-939278.09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m/>
    <n v="0"/>
    <x v="0"/>
    <m/>
    <x v="0"/>
    <x v="3"/>
    <x v="0"/>
    <s v="21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Receitas - Fundo Estadual de Defesa Civil"/>
    <m/>
    <n v="731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m/>
    <x v="0"/>
    <n v="0"/>
    <x v="0"/>
    <x v="0"/>
    <x v="0"/>
    <s v="47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13425.96"/>
    <m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n v="93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n v="-99877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100000"/>
    <x v="0"/>
    <m/>
    <x v="0"/>
    <x v="0"/>
    <x v="0"/>
    <s v="31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n v="3500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m/>
    <x v="0"/>
    <m/>
    <x v="1"/>
    <x v="1"/>
    <x v="1"/>
    <s v="42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-15268.61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m/>
    <x v="0"/>
    <n v="2238"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n v="9000000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m/>
    <n v="215942.09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m/>
    <n v="16020.1"/>
    <x v="0"/>
    <m/>
    <x v="1"/>
    <x v="1"/>
    <x v="0"/>
    <s v="93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n v="300000"/>
    <n v="300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m/>
    <m/>
    <n v="298982.06"/>
    <x v="0"/>
    <m/>
    <x v="1"/>
    <x v="1"/>
    <x v="0"/>
    <s v="52"/>
    <x v="1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n v="1686569"/>
    <n v="1686569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n v="66000000"/>
    <n v="66000000"/>
    <m/>
    <x v="0"/>
    <m/>
    <x v="0"/>
    <x v="2"/>
    <x v="2"/>
    <s v="13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n v="25000"/>
    <n v="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n v="14000"/>
    <n v="14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n v="200000"/>
    <n v="200000"/>
    <m/>
    <x v="0"/>
    <m/>
    <x v="0"/>
    <x v="0"/>
    <x v="0"/>
    <s v="31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n v="325000"/>
    <n v="32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n v="5000"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m/>
    <m/>
    <n v="313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n v="30205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n v="1750000"/>
    <n v="1750000"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m/>
    <m/>
    <n v="239012"/>
    <x v="0"/>
    <m/>
    <x v="0"/>
    <x v="0"/>
    <x v="0"/>
    <s v="14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n v="62650"/>
    <n v="6265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n v="369670"/>
    <n v="369670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n v="50000"/>
    <n v="50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n v="54490"/>
    <n v="5449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n v="114551"/>
    <n v="114551"/>
    <m/>
    <x v="0"/>
    <m/>
    <x v="0"/>
    <x v="0"/>
    <x v="0"/>
    <s v="4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n v="900000"/>
    <n v="9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n v="1732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n v="74600"/>
    <n v="746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n v="106021"/>
    <n v="106021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n v="24000"/>
    <n v="24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n v="600000"/>
    <n v="600000"/>
    <m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n v="120000"/>
    <n v="120000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n v="37730"/>
    <n v="37730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n v="3939000"/>
    <n v="3939000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n v="1500000"/>
    <n v="15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n v="164572"/>
    <n v="164572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m/>
    <m/>
    <n v="5000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n v="6738521"/>
    <n v="6738521"/>
    <m/>
    <x v="0"/>
    <m/>
    <x v="0"/>
    <x v="3"/>
    <x v="0"/>
    <s v="21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n v="119941"/>
    <n v="119941"/>
    <m/>
    <x v="0"/>
    <m/>
    <x v="0"/>
    <x v="2"/>
    <x v="0"/>
    <s v="9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n v="1600000"/>
    <n v="1600000"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n v="3000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n v="20181572"/>
    <n v="2018157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n v="29000000"/>
    <n v="29000000"/>
    <m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m/>
    <m/>
    <n v="2228375.58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n v="180000"/>
    <n v="18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m/>
    <m/>
    <n v="50000"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m/>
    <m/>
    <n v="334403.02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m/>
    <n v="500000"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m/>
    <m/>
    <n v="82609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n v="153177"/>
    <n v="153177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n v="3500000"/>
    <n v="350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n v="650000"/>
    <n v="6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m/>
    <n v="0"/>
    <x v="0"/>
    <m/>
    <x v="0"/>
    <x v="2"/>
    <x v="0"/>
    <s v="94"/>
    <x v="2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Atos do Departamento de Transportes e Terminais - DETER -Outras Taxas Vinculadas - Recurso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m/>
    <n v="17302.62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n v="-894618.8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100000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m/>
    <x v="0"/>
    <n v="1030178.95"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7336.48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0000"/>
    <m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1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m/>
    <m/>
    <n v="7213.62"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n v="63446"/>
    <x v="0"/>
    <m/>
    <x v="0"/>
    <x v="0"/>
    <x v="2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65032.84"/>
    <m/>
    <x v="0"/>
    <m/>
    <x v="0"/>
    <x v="2"/>
    <x v="0"/>
    <s v="9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n v="131979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n v="24774.17"/>
    <x v="0"/>
    <m/>
    <x v="0"/>
    <x v="0"/>
    <x v="0"/>
    <s v="93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83841.2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3000"/>
    <m/>
    <x v="0"/>
    <m/>
    <x v="0"/>
    <x v="0"/>
    <x v="0"/>
    <s v="08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38037"/>
    <m/>
    <x v="0"/>
    <m/>
    <x v="0"/>
    <x v="2"/>
    <x v="0"/>
    <s v="1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m/>
    <x v="16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100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1396248.19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-19887730.809999999"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n v="105059.84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m/>
    <m/>
    <n v="7922769.5899999999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625850.18000000005"/>
    <x v="0"/>
    <m/>
    <x v="0"/>
    <x v="0"/>
    <x v="0"/>
    <s v="4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m/>
    <m/>
    <n v="36939.279999999999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m/>
    <n v="254000"/>
    <x v="0"/>
    <m/>
    <x v="0"/>
    <x v="0"/>
    <x v="0"/>
    <s v="36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m/>
    <x v="0"/>
    <n v="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m/>
    <x v="0"/>
    <n v="121103.14"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m/>
    <n v="13805.72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644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m/>
    <n v="85807.06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m/>
    <x v="0"/>
    <n v="1421702.05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m/>
    <n v="1720667.78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n v="7030.26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n v="25400.33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Rede Viver sem Limites"/>
    <m/>
    <n v="430"/>
    <m/>
    <m/>
    <n v="0"/>
    <x v="0"/>
    <m/>
    <x v="0"/>
    <x v="0"/>
    <x v="0"/>
    <s v="3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1300"/>
    <m/>
    <x v="0"/>
    <m/>
    <x v="0"/>
    <x v="0"/>
    <x v="0"/>
    <s v="4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m/>
    <n v="1257.5999999999999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m/>
    <n v="2848.4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n v="50414757.369999997"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n v="802243.2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n v="19836054.239999998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n v="22930677.620000001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m/>
    <n v="0"/>
    <x v="0"/>
    <m/>
    <x v="0"/>
    <x v="0"/>
    <x v="0"/>
    <s v="93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m/>
    <n v="12057262.07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n v="2158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m/>
    <n v="3209.46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Sem Contrato de Dívida Pública - Remuneração de rec.vinculados - Outr Fontes - Ex.Anterior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m/>
    <m/>
    <n v="23701.48"/>
    <x v="0"/>
    <m/>
    <x v="0"/>
    <x v="0"/>
    <x v="0"/>
    <s v="4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n v="20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n v="101161.16"/>
    <x v="0"/>
    <m/>
    <x v="0"/>
    <x v="2"/>
    <x v="0"/>
    <s v="05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m/>
    <x v="0"/>
    <n v="0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NDES ACELERA SC - Remuner de rec.vinculados - Ex.Anterior"/>
    <m/>
    <n v="101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n v="472314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m/>
    <n v="724.41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n v="3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n v="10000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1200000"/>
    <m/>
    <x v="0"/>
    <m/>
    <x v="0"/>
    <x v="0"/>
    <x v="0"/>
    <s v="2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n v="599031.64"/>
    <x v="0"/>
    <m/>
    <x v="1"/>
    <x v="1"/>
    <x v="0"/>
    <s v="51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n v="345233.99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m/>
    <n v="195390.85"/>
    <x v="0"/>
    <m/>
    <x v="0"/>
    <x v="0"/>
    <x v="0"/>
    <s v="93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n v="17760.97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m/>
    <x v="0"/>
    <n v="0"/>
    <x v="0"/>
    <x v="0"/>
    <x v="0"/>
    <s v="9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n v="119553.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Receitas - Fundo para Melhoria da Polícia Militar"/>
    <m/>
    <n v="706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3000995.98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n v="-70161"/>
    <m/>
    <x v="0"/>
    <m/>
    <x v="0"/>
    <x v="0"/>
    <x v="0"/>
    <s v="4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m/>
    <x v="0"/>
    <n v="649771.6"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69673.67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n v="152044.75"/>
    <x v="0"/>
    <x v="0"/>
    <x v="0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m/>
    <m/>
    <n v="212188.06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m/>
    <m/>
    <n v="139.66"/>
    <x v="0"/>
    <m/>
    <x v="0"/>
    <x v="0"/>
    <x v="0"/>
    <s v="14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345477"/>
    <m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724000"/>
    <m/>
    <x v="0"/>
    <m/>
    <x v="0"/>
    <x v="0"/>
    <x v="0"/>
    <s v="30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n v="54104.29"/>
    <x v="0"/>
    <m/>
    <x v="0"/>
    <x v="2"/>
    <x v="0"/>
    <s v="05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m/>
    <x v="0"/>
    <n v="0"/>
    <x v="0"/>
    <x v="0"/>
    <x v="0"/>
    <s v="4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1791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n v="539629.57999999996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-44505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-25251.87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m/>
    <n v="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n v="34809.42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6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m/>
    <m/>
    <n v="107088.5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n v="2092.4299999999998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m/>
    <n v="18181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n v="212074.31"/>
    <x v="0"/>
    <m/>
    <x v="0"/>
    <x v="0"/>
    <x v="0"/>
    <s v="3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13000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m/>
    <x v="0"/>
    <m/>
    <x v="0"/>
    <x v="0"/>
    <x v="0"/>
    <s v="34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n v="516993.53"/>
    <x v="0"/>
    <m/>
    <x v="0"/>
    <x v="2"/>
    <x v="0"/>
    <s v="1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54391.8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n v="5000000"/>
    <m/>
    <x v="0"/>
    <m/>
    <x v="0"/>
    <x v="0"/>
    <x v="8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n v="0"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Receitas - Fundo de Melhoria do Corpo de Bombeiros Militar"/>
    <m/>
    <n v="708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n v="100000"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m/>
    <n v="181523.28"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n v="251502635"/>
    <n v="251502635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m/>
    <m/>
    <n v="2800"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m/>
    <m/>
    <n v="203977.54"/>
    <x v="0"/>
    <m/>
    <x v="0"/>
    <x v="0"/>
    <x v="0"/>
    <s v="0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n v="50000"/>
    <n v="5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m/>
    <m/>
    <n v="104040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n v="4127985"/>
    <n v="4127985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n v="121783"/>
    <n v="121783"/>
    <m/>
    <x v="0"/>
    <m/>
    <x v="0"/>
    <x v="2"/>
    <x v="0"/>
    <s v="16"/>
    <x v="2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m/>
    <m/>
    <n v="8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n v="594685"/>
    <n v="594685"/>
    <m/>
    <x v="0"/>
    <m/>
    <x v="1"/>
    <x v="1"/>
    <x v="0"/>
    <s v="51"/>
    <x v="1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n v="16905"/>
    <n v="16905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n v="554123"/>
    <n v="554123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n v="840388"/>
    <n v="840388"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n v="97949"/>
    <x v="0"/>
    <m/>
    <x v="0"/>
    <x v="0"/>
    <x v="0"/>
    <s v="36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n v="15922"/>
    <n v="15922"/>
    <m/>
    <x v="0"/>
    <m/>
    <x v="0"/>
    <x v="0"/>
    <x v="0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n v="43768"/>
    <n v="43768"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n v="76691"/>
    <n v="76691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n v="50289"/>
    <n v="50289"/>
    <m/>
    <x v="0"/>
    <m/>
    <x v="0"/>
    <x v="0"/>
    <x v="0"/>
    <s v="1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n v="916297"/>
    <n v="91629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n v="194480"/>
    <n v="194480"/>
    <m/>
    <x v="0"/>
    <m/>
    <x v="1"/>
    <x v="1"/>
    <x v="0"/>
    <s v="20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n v="2250000"/>
    <n v="22500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n v="30000"/>
    <n v="30000"/>
    <m/>
    <x v="0"/>
    <m/>
    <x v="0"/>
    <x v="2"/>
    <x v="0"/>
    <s v="1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n v="10000"/>
    <n v="10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1800000"/>
    <x v="0"/>
    <m/>
    <x v="0"/>
    <x v="0"/>
    <x v="0"/>
    <s v="48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n v="735000"/>
    <n v="73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n v="540845"/>
    <n v="540845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n v="50000"/>
    <n v="50000"/>
    <m/>
    <x v="0"/>
    <m/>
    <x v="0"/>
    <x v="0"/>
    <x v="0"/>
    <s v="14"/>
    <x v="0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n v="36735"/>
    <n v="3673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n v="65063"/>
    <n v="65063"/>
    <m/>
    <x v="0"/>
    <m/>
    <x v="0"/>
    <x v="0"/>
    <x v="0"/>
    <s v="5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n v="5796273.5700000003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n v="982896"/>
    <n v="982896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n v="290000"/>
    <n v="290000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n v="1454416.9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m/>
    <n v="6400000"/>
    <x v="0"/>
    <m/>
    <x v="1"/>
    <x v="1"/>
    <x v="0"/>
    <s v="51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n v="6837"/>
    <n v="6837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n v="2349522"/>
    <n v="2349522"/>
    <m/>
    <x v="0"/>
    <m/>
    <x v="1"/>
    <x v="1"/>
    <x v="0"/>
    <s v="51"/>
    <x v="1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n v="10000"/>
    <n v="10000"/>
    <m/>
    <x v="0"/>
    <m/>
    <x v="0"/>
    <x v="2"/>
    <x v="0"/>
    <s v="91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n v="40000"/>
    <n v="40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-1528797.04"/>
    <m/>
    <x v="0"/>
    <m/>
    <x v="0"/>
    <x v="0"/>
    <x v="2"/>
    <s v="3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454202.53"/>
    <m/>
    <x v="0"/>
    <m/>
    <x v="0"/>
    <x v="0"/>
    <x v="0"/>
    <s v="08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17000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1400"/>
    <m/>
    <x v="0"/>
    <m/>
    <x v="0"/>
    <x v="2"/>
    <x v="0"/>
    <s v="9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n v="135436.63"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n v="8000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33991.379999999997"/>
    <m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2745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n v="250427.51"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4621.75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m/>
    <n v="49544396.719999999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m/>
    <n v="12000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n v="89005.21"/>
    <x v="0"/>
    <m/>
    <x v="1"/>
    <x v="1"/>
    <x v="0"/>
    <s v="9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n v="44880"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29000000"/>
    <m/>
    <x v="0"/>
    <m/>
    <x v="1"/>
    <x v="1"/>
    <x v="0"/>
    <s v="93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n v="6597.83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n v="482318.73"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6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3679.94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m/>
    <n v="120000"/>
    <x v="0"/>
    <m/>
    <x v="1"/>
    <x v="1"/>
    <x v="0"/>
    <s v="9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n v="866983.04"/>
    <x v="0"/>
    <m/>
    <x v="0"/>
    <x v="0"/>
    <x v="0"/>
    <s v="37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Receitas - Fundo Estadual de Defesa Civil"/>
    <m/>
    <n v="731"/>
    <m/>
    <m/>
    <n v="0"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1483789.92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290.2"/>
    <m/>
    <x v="0"/>
    <m/>
    <x v="0"/>
    <x v="2"/>
    <x v="0"/>
    <s v="92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n v="180544.87"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977.84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19647825.559999999"/>
    <m/>
    <x v="0"/>
    <m/>
    <x v="1"/>
    <x v="1"/>
    <x v="0"/>
    <s v="51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n v="1754371.32"/>
    <x v="0"/>
    <m/>
    <x v="0"/>
    <x v="2"/>
    <x v="2"/>
    <s v="13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m/>
    <x v="0"/>
    <n v="0"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9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m/>
    <n v="18908.88"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57820.11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m/>
    <n v="131024.7"/>
    <x v="0"/>
    <m/>
    <x v="0"/>
    <x v="0"/>
    <x v="4"/>
    <s v="4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n v="1401129.02"/>
    <m/>
    <x v="0"/>
    <m/>
    <x v="0"/>
    <x v="2"/>
    <x v="0"/>
    <s v="1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8644.75"/>
    <m/>
    <x v="0"/>
    <m/>
    <x v="0"/>
    <x v="0"/>
    <x v="0"/>
    <s v="33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m/>
    <n v="44262.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-49783.41"/>
    <m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n v="-21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n v="3100000"/>
    <m/>
    <x v="0"/>
    <m/>
    <x v="1"/>
    <x v="1"/>
    <x v="1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-3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n v="-30100"/>
    <m/>
    <x v="0"/>
    <m/>
    <x v="0"/>
    <x v="2"/>
    <x v="0"/>
    <s v="07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n v="0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18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-54000"/>
    <m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m/>
    <n v="2675.74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n v="712515.36"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63085.71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m/>
    <n v="491542593.49000001"/>
    <x v="0"/>
    <m/>
    <x v="0"/>
    <x v="2"/>
    <x v="0"/>
    <s v="11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m/>
    <n v="713635.56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14000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7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n v="15289.94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m/>
    <x v="0"/>
    <n v="105006.02"/>
    <x v="0"/>
    <x v="0"/>
    <x v="7"/>
    <s v="45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n v="1645.73"/>
    <x v="0"/>
    <m/>
    <x v="0"/>
    <x v="2"/>
    <x v="0"/>
    <s v="92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n v="27176.83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n v="0"/>
    <x v="0"/>
    <m/>
    <x v="1"/>
    <x v="1"/>
    <x v="0"/>
    <s v="39"/>
    <x v="1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m/>
    <n v="85122.5"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-1164699.43"/>
    <m/>
    <x v="0"/>
    <m/>
    <x v="1"/>
    <x v="1"/>
    <x v="0"/>
    <s v="20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n v="917.0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4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n v="31620"/>
    <m/>
    <x v="0"/>
    <m/>
    <x v="1"/>
    <x v="1"/>
    <x v="0"/>
    <s v="3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n v="3654428.95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61033342.25"/>
    <m/>
    <x v="0"/>
    <m/>
    <x v="0"/>
    <x v="2"/>
    <x v="0"/>
    <s v="01"/>
    <x v="2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n v="-157554.8299999999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m/>
    <m/>
    <n v="13649164"/>
    <x v="0"/>
    <m/>
    <x v="0"/>
    <x v="2"/>
    <x v="0"/>
    <s v="1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n v="3627339.67"/>
    <m/>
    <x v="0"/>
    <m/>
    <x v="0"/>
    <x v="0"/>
    <x v="0"/>
    <s v="3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n v="9723.31"/>
    <x v="0"/>
    <m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n v="34575311.479999997"/>
    <x v="0"/>
    <m/>
    <x v="0"/>
    <x v="2"/>
    <x v="0"/>
    <s v="04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n v="-139505"/>
    <m/>
    <x v="0"/>
    <m/>
    <x v="0"/>
    <x v="0"/>
    <x v="0"/>
    <s v="36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n v="-4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690000"/>
    <m/>
    <x v="0"/>
    <m/>
    <x v="0"/>
    <x v="0"/>
    <x v="0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n v="548892.3000000000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n v="-509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m/>
    <n v="325395.25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m/>
    <n v="107659.66"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n v="1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49839.65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m/>
    <m/>
    <n v="28000"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n v="-2000000"/>
    <m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Contr.Dív.Pública BB2 PACTO por SC - Oper. de crédito interna - ex.anterior-superávit"/>
    <m/>
    <n v="73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n v="273727.90000000002"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n v="30000"/>
    <n v="3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n v="1494684.93"/>
    <x v="0"/>
    <m/>
    <x v="1"/>
    <x v="1"/>
    <x v="0"/>
    <s v="4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n v="640400"/>
    <n v="6404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m/>
    <n v="30410.75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n v="443720"/>
    <n v="443720"/>
    <m/>
    <x v="0"/>
    <m/>
    <x v="0"/>
    <x v="0"/>
    <x v="3"/>
    <s v="4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m/>
    <m/>
    <n v="2001.15"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m/>
    <m/>
    <n v="652275.56000000006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n v="208469"/>
    <n v="208469"/>
    <m/>
    <x v="0"/>
    <m/>
    <x v="0"/>
    <x v="0"/>
    <x v="0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n v="56754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n v="131020"/>
    <n v="131020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n v="55000"/>
    <n v="55000"/>
    <m/>
    <x v="0"/>
    <m/>
    <x v="0"/>
    <x v="2"/>
    <x v="0"/>
    <s v="92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m/>
    <m/>
    <n v="84492"/>
    <x v="0"/>
    <m/>
    <x v="0"/>
    <x v="0"/>
    <x v="0"/>
    <s v="05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n v="34191"/>
    <n v="34191"/>
    <m/>
    <x v="0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n v="50289"/>
    <n v="50289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n v="361295"/>
    <n v="361295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n v="116986"/>
    <n v="116986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m/>
    <m/>
    <n v="67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n v="4575626.45"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m/>
    <m/>
    <n v="300000"/>
    <x v="0"/>
    <m/>
    <x v="0"/>
    <x v="0"/>
    <x v="0"/>
    <s v="33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n v="7000000"/>
    <n v="700000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n v="521060"/>
    <n v="52106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n v="2000000"/>
    <n v="2000000"/>
    <m/>
    <x v="0"/>
    <m/>
    <x v="0"/>
    <x v="0"/>
    <x v="0"/>
    <s v="39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n v="16000"/>
    <n v="16000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n v="35428"/>
    <n v="35428"/>
    <m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n v="200000"/>
    <n v="2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n v="4058631"/>
    <n v="4058631"/>
    <m/>
    <x v="0"/>
    <m/>
    <x v="0"/>
    <x v="0"/>
    <x v="0"/>
    <s v="32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m/>
    <m/>
    <n v="0"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n v="400000"/>
    <n v="400000"/>
    <m/>
    <x v="0"/>
    <m/>
    <x v="1"/>
    <x v="1"/>
    <x v="0"/>
    <s v="34"/>
    <x v="1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n v="70000"/>
    <n v="7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n v="200000"/>
    <n v="2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n v="538797880"/>
    <n v="53879788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n v="16359972"/>
    <n v="1635997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n v="4371049"/>
    <n v="4371049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00000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n v="100000"/>
    <m/>
    <x v="0"/>
    <m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72215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50313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13204.97"/>
    <m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n v="-1335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n v="-6500"/>
    <m/>
    <x v="0"/>
    <m/>
    <x v="0"/>
    <x v="0"/>
    <x v="0"/>
    <s v="33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m/>
    <x v="0"/>
    <n v="0"/>
    <x v="1"/>
    <x v="1"/>
    <x v="3"/>
    <s v="4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n v="-1745000"/>
    <m/>
    <x v="0"/>
    <m/>
    <x v="1"/>
    <x v="1"/>
    <x v="0"/>
    <s v="6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n v="-45992.8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300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n v="50657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50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Exercício Anterior - Custas Judiciais e extrajudiciais"/>
    <m/>
    <n v="93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Sem Contrato de Dívida Pública - Remuneração de rec.vinculados - Fonte Tes  - Ex.Anterior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n v="34637.82"/>
    <x v="0"/>
    <m/>
    <x v="0"/>
    <x v="0"/>
    <x v="2"/>
    <s v="1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m/>
    <x v="0"/>
    <n v="169017.72"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m/>
    <n v="5707272.2699999996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n v="195161.96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n v="1232.5"/>
    <m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3.43"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742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n v="3600"/>
    <m/>
    <x v="0"/>
    <m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134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n v="183000"/>
    <m/>
    <x v="0"/>
    <m/>
    <x v="0"/>
    <x v="0"/>
    <x v="2"/>
    <s v="1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n v="125038.97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n v="1549566.6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n v="60000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n v="-20000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-10590.81"/>
    <m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-183367.07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n v="592.22"/>
    <x v="0"/>
    <m/>
    <x v="0"/>
    <x v="0"/>
    <x v="0"/>
    <s v="91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804.94"/>
    <m/>
    <x v="0"/>
    <m/>
    <x v="0"/>
    <x v="2"/>
    <x v="0"/>
    <s v="13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n v="149217.31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n v="-14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n v="-8400000"/>
    <m/>
    <x v="0"/>
    <m/>
    <x v="0"/>
    <x v="0"/>
    <x v="0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n v="1300000"/>
    <m/>
    <x v="0"/>
    <m/>
    <x v="0"/>
    <x v="0"/>
    <x v="3"/>
    <s v="4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m/>
    <m/>
    <n v="1815635.62"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m/>
    <x v="0"/>
    <n v="4437000"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1780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140000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m/>
    <n v="39799.54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760582.38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n v="240144.26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m/>
    <x v="0"/>
    <n v="0"/>
    <x v="0"/>
    <x v="0"/>
    <x v="0"/>
    <s v="08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n v="199999.99"/>
    <x v="0"/>
    <m/>
    <x v="1"/>
    <x v="1"/>
    <x v="1"/>
    <s v="4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27666.66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n v="-1000"/>
    <m/>
    <x v="0"/>
    <m/>
    <x v="0"/>
    <x v="0"/>
    <x v="0"/>
    <s v="33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m/>
    <x v="0"/>
    <n v="2800"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n v="2800"/>
    <m/>
    <x v="0"/>
    <m/>
    <x v="0"/>
    <x v="0"/>
    <x v="0"/>
    <s v="3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m/>
    <x v="0"/>
    <n v="0"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n v="12000"/>
    <n v="12000"/>
    <m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n v="400000"/>
    <n v="400000"/>
    <m/>
    <x v="0"/>
    <m/>
    <x v="0"/>
    <x v="2"/>
    <x v="0"/>
    <s v="07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n v="54316"/>
    <n v="54316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n v="77588"/>
    <n v="77588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n v="395700"/>
    <n v="3957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m/>
    <m/>
    <n v="0"/>
    <x v="0"/>
    <m/>
    <x v="0"/>
    <x v="0"/>
    <x v="0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n v="35000"/>
    <n v="3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n v="16532189"/>
    <n v="16532189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n v="46134"/>
    <n v="46134"/>
    <m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n v="1483773"/>
    <n v="1483773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n v="17675040"/>
    <n v="1767504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m/>
    <m/>
    <n v="70635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n v="10178526.9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n v="500000"/>
    <n v="500000"/>
    <m/>
    <x v="0"/>
    <m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m/>
    <m/>
    <n v="199020.43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m/>
    <m/>
    <n v="2000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n v="82517"/>
    <n v="82517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n v="5000"/>
    <n v="5000"/>
    <m/>
    <x v="0"/>
    <m/>
    <x v="0"/>
    <x v="0"/>
    <x v="0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n v="370000"/>
    <n v="37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7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n v="176860"/>
    <n v="17686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n v="4800000"/>
    <n v="48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m/>
    <m/>
    <n v="50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n v="200000"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n v="647013.78"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n v="89650"/>
    <n v="8965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n v="652545"/>
    <n v="65254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m/>
    <m/>
    <n v="30421.62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n v="21675598"/>
    <n v="21675598"/>
    <m/>
    <x v="0"/>
    <m/>
    <x v="0"/>
    <x v="0"/>
    <x v="0"/>
    <s v="39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n v="-500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238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n v="4800"/>
    <m/>
    <x v="0"/>
    <m/>
    <x v="0"/>
    <x v="0"/>
    <x v="0"/>
    <s v="9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95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n v="925000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418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10000"/>
    <m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n v="75526"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10000"/>
    <m/>
    <x v="0"/>
    <m/>
    <x v="1"/>
    <x v="1"/>
    <x v="0"/>
    <s v="30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m/>
    <x v="0"/>
    <n v="715208.56"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m/>
    <n v="62519.41"/>
    <x v="0"/>
    <m/>
    <x v="0"/>
    <x v="0"/>
    <x v="0"/>
    <s v="92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21145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m/>
    <n v="1026.46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2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5746.67"/>
    <m/>
    <x v="0"/>
    <m/>
    <x v="0"/>
    <x v="0"/>
    <x v="0"/>
    <s v="47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493166.5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n v="-8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m/>
    <n v="17089063.559999999"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m/>
    <m/>
    <n v="460693.01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m/>
    <n v="7030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93101.6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m/>
    <n v="3626.41"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n v="-30000"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n v="108105.64"/>
    <x v="0"/>
    <m/>
    <x v="0"/>
    <x v="2"/>
    <x v="0"/>
    <s v="94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250000.44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n v="1573445.51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-455602.58"/>
    <m/>
    <x v="0"/>
    <m/>
    <x v="0"/>
    <x v="0"/>
    <x v="2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16064216.609999999"/>
    <m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313716.65999999997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n v="335000"/>
    <m/>
    <x v="0"/>
    <m/>
    <x v="1"/>
    <x v="1"/>
    <x v="0"/>
    <s v="9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m/>
    <m/>
    <n v="230004.5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m/>
    <n v="4687.5"/>
    <x v="0"/>
    <m/>
    <x v="0"/>
    <x v="0"/>
    <x v="2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-378"/>
    <m/>
    <x v="0"/>
    <m/>
    <x v="0"/>
    <x v="0"/>
    <x v="0"/>
    <s v="33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n v="35423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m/>
    <x v="0"/>
    <n v="2634.27"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16295.39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44365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n v="2217332.18000000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n v="1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m/>
    <n v="139608.66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m/>
    <x v="0"/>
    <n v="0"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m/>
    <n v="8354.48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m/>
    <n v="1291459.1000000001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n v="-55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522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n v="45300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n v="921677.47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Taxa de Prestação de Serviços Ambientais -Outras Taxas Vinculadas - Recursos de Outras Fon"/>
    <m/>
    <n v="990"/>
    <m/>
    <m/>
    <n v="0"/>
    <x v="0"/>
    <m/>
    <x v="0"/>
    <x v="3"/>
    <x v="0"/>
    <s v="21"/>
    <x v="3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-0.6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n v="21435.34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m/>
    <n v="3477217.86"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n v="300000"/>
    <m/>
    <x v="0"/>
    <m/>
    <x v="0"/>
    <x v="0"/>
    <x v="0"/>
    <s v="9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n v="-125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n v="-35341.440000000002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19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n v="11170437.32"/>
    <x v="0"/>
    <m/>
    <x v="0"/>
    <x v="0"/>
    <x v="2"/>
    <s v="1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-141123.32"/>
    <m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n v="-33327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n v="3000"/>
    <m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m/>
    <x v="0"/>
    <n v="1189624"/>
    <x v="0"/>
    <x v="0"/>
    <x v="3"/>
    <s v="41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m/>
    <m/>
    <n v="122797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n v="11787.2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n v="368478.7"/>
    <x v="0"/>
    <m/>
    <x v="0"/>
    <x v="0"/>
    <x v="0"/>
    <s v="37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n v="-500000"/>
    <m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m/>
    <m/>
    <n v="6484901.96"/>
    <x v="0"/>
    <m/>
    <x v="0"/>
    <x v="0"/>
    <x v="0"/>
    <s v="3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n v="391666.68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n v="14509.26"/>
    <x v="0"/>
    <m/>
    <x v="0"/>
    <x v="2"/>
    <x v="0"/>
    <s v="9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n v="3630000"/>
    <n v="3630000"/>
    <m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n v="600000"/>
    <n v="600000"/>
    <m/>
    <x v="0"/>
    <m/>
    <x v="1"/>
    <x v="1"/>
    <x v="0"/>
    <s v="39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n v="1197448.44"/>
    <x v="0"/>
    <m/>
    <x v="0"/>
    <x v="2"/>
    <x v="0"/>
    <s v="92"/>
    <x v="2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m/>
    <m/>
    <n v="660610"/>
    <x v="0"/>
    <m/>
    <x v="0"/>
    <x v="0"/>
    <x v="2"/>
    <s v="1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n v="361923.68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n v="100000"/>
    <n v="100000"/>
    <m/>
    <x v="0"/>
    <m/>
    <x v="0"/>
    <x v="0"/>
    <x v="0"/>
    <s v="14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n v="14695943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m/>
    <m/>
    <n v="1290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n v="313654"/>
    <n v="31365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n v="88700"/>
    <n v="88700"/>
    <m/>
    <x v="0"/>
    <m/>
    <x v="0"/>
    <x v="0"/>
    <x v="3"/>
    <s v="41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n v="26987"/>
    <n v="26987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n v="589168"/>
    <n v="589168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n v="52850"/>
    <n v="52850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n v="18795034"/>
    <n v="18795034"/>
    <m/>
    <x v="0"/>
    <m/>
    <x v="0"/>
    <x v="2"/>
    <x v="2"/>
    <s v="13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n v="350000"/>
    <n v="350000"/>
    <m/>
    <x v="0"/>
    <m/>
    <x v="0"/>
    <x v="0"/>
    <x v="0"/>
    <s v="3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n v="2671176.67"/>
    <x v="0"/>
    <m/>
    <x v="0"/>
    <x v="2"/>
    <x v="0"/>
    <s v="9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n v="3940522"/>
    <n v="3940522"/>
    <m/>
    <x v="0"/>
    <m/>
    <x v="0"/>
    <x v="2"/>
    <x v="0"/>
    <s v="11"/>
    <x v="2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n v="7532000"/>
    <n v="7532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m/>
    <m/>
    <n v="15000000"/>
    <x v="0"/>
    <m/>
    <x v="1"/>
    <x v="1"/>
    <x v="1"/>
    <s v="42"/>
    <x v="1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2500000"/>
    <x v="0"/>
    <m/>
    <x v="1"/>
    <x v="1"/>
    <x v="0"/>
    <s v="34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n v="20000000"/>
    <n v="20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n v="13486197"/>
    <n v="13486197"/>
    <m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n v="1442044"/>
    <n v="1442044"/>
    <m/>
    <x v="0"/>
    <m/>
    <x v="0"/>
    <x v="2"/>
    <x v="0"/>
    <s v="94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n v="250000"/>
    <n v="250000"/>
    <m/>
    <x v="0"/>
    <m/>
    <x v="1"/>
    <x v="1"/>
    <x v="0"/>
    <s v="52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n v="20000"/>
    <n v="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4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n v="4729.07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42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m/>
    <n v="140000"/>
    <x v="0"/>
    <m/>
    <x v="0"/>
    <x v="0"/>
    <x v="2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n v="47000"/>
    <x v="0"/>
    <m/>
    <x v="1"/>
    <x v="1"/>
    <x v="0"/>
    <s v="39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n v="262380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80397.820000000007"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m/>
    <n v="27892.61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50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n v="-7940217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n v="64141.7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m/>
    <n v="172852.38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43000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n v="102689.12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4361.6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n v="-38000"/>
    <m/>
    <x v="0"/>
    <m/>
    <x v="0"/>
    <x v="0"/>
    <x v="0"/>
    <s v="2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110700"/>
    <m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n v="95760"/>
    <m/>
    <x v="0"/>
    <m/>
    <x v="0"/>
    <x v="0"/>
    <x v="0"/>
    <s v="18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m/>
    <n v="0"/>
    <x v="0"/>
    <m/>
    <x v="1"/>
    <x v="1"/>
    <x v="0"/>
    <s v="34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n v="400000"/>
    <m/>
    <x v="0"/>
    <m/>
    <x v="0"/>
    <x v="2"/>
    <x v="0"/>
    <s v="05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-500"/>
    <m/>
    <x v="0"/>
    <m/>
    <x v="0"/>
    <x v="0"/>
    <x v="0"/>
    <s v="3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27426.87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n v="2854116.4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46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n v="-10000"/>
    <m/>
    <x v="0"/>
    <m/>
    <x v="0"/>
    <x v="2"/>
    <x v="0"/>
    <s v="16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105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43"/>
    <m/>
    <x v="0"/>
    <m/>
    <x v="0"/>
    <x v="0"/>
    <x v="0"/>
    <s v="47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753918.29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n v="2788671.02"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n v="359.29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n v="38713.040000000001"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-4360.34"/>
    <m/>
    <x v="0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2014.0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n v="77666.14"/>
    <x v="0"/>
    <m/>
    <x v="1"/>
    <x v="1"/>
    <x v="0"/>
    <s v="20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n v="3665.33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m/>
    <n v="10628.08"/>
    <x v="0"/>
    <m/>
    <x v="0"/>
    <x v="0"/>
    <x v="0"/>
    <s v="30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-4539"/>
    <m/>
    <x v="0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97128.53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m/>
    <n v="4431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88750"/>
    <m/>
    <x v="0"/>
    <m/>
    <x v="0"/>
    <x v="0"/>
    <x v="0"/>
    <s v="15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m/>
    <n v="5492.8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 Fundo de Melhoria da Policia Civil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n v="3421486.55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n v="20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n v="589618.31999999995"/>
    <x v="0"/>
    <m/>
    <x v="1"/>
    <x v="1"/>
    <x v="0"/>
    <s v="51"/>
    <x v="1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n v="6922.27"/>
    <x v="0"/>
    <m/>
    <x v="0"/>
    <x v="2"/>
    <x v="0"/>
    <s v="92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n v="80942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n v="-37100"/>
    <m/>
    <x v="0"/>
    <m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786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-33931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n v="80314.91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0300.74"/>
    <m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n v="1449559.62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n v="-12000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n v="-6702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n v="-70777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n v="93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m/>
    <m/>
    <n v="240000"/>
    <x v="0"/>
    <m/>
    <x v="0"/>
    <x v="0"/>
    <x v="0"/>
    <s v="14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256806.52"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n v="-79852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-180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n v="-5000"/>
    <m/>
    <x v="0"/>
    <m/>
    <x v="0"/>
    <x v="0"/>
    <x v="0"/>
    <s v="9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-13166.82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n v="12103314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2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n v="6000"/>
    <n v="6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n v="112920"/>
    <n v="112920"/>
    <m/>
    <x v="0"/>
    <m/>
    <x v="0"/>
    <x v="0"/>
    <x v="0"/>
    <s v="37"/>
    <x v="0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n v="83000"/>
    <n v="83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n v="29976505"/>
    <n v="29976505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m/>
    <n v="418759.03"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n v="879738"/>
    <n v="87973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n v="115000"/>
    <n v="11500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n v="999825"/>
    <n v="999825"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n v="165167"/>
    <n v="165167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n v="60672"/>
    <n v="60672"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n v="56464"/>
    <n v="56464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m/>
    <m/>
    <n v="56318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n v="180115"/>
    <n v="180115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n v="33015"/>
    <n v="33015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m/>
    <m/>
    <n v="4054.62"/>
    <x v="0"/>
    <m/>
    <x v="0"/>
    <x v="0"/>
    <x v="0"/>
    <s v="91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n v="25232"/>
    <n v="25232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n v="53765"/>
    <n v="53765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n v="12040582"/>
    <n v="12040582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m/>
    <m/>
    <n v="15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m/>
    <m/>
    <n v="400000"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m/>
    <m/>
    <n v="183160.49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m/>
    <m/>
    <n v="50000"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n v="50000"/>
    <n v="50000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n v="4882087.4000000004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n v="1850000"/>
    <n v="1850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n v="944034"/>
    <n v="94403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n v="53061"/>
    <n v="53061"/>
    <m/>
    <x v="0"/>
    <m/>
    <x v="0"/>
    <x v="3"/>
    <x v="0"/>
    <s v="21"/>
    <x v="3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n v="50000"/>
    <n v="50000"/>
    <m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n v="-72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15000"/>
    <m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500"/>
    <m/>
    <x v="0"/>
    <m/>
    <x v="0"/>
    <x v="0"/>
    <x v="0"/>
    <s v="36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n v="-70000000"/>
    <m/>
    <x v="0"/>
    <m/>
    <x v="0"/>
    <x v="2"/>
    <x v="0"/>
    <s v="0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n v="350000"/>
    <m/>
    <x v="0"/>
    <m/>
    <x v="0"/>
    <x v="0"/>
    <x v="2"/>
    <s v="40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131694.6099999999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n v="105000"/>
    <m/>
    <x v="0"/>
    <m/>
    <x v="0"/>
    <x v="0"/>
    <x v="0"/>
    <s v="49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m/>
    <n v="230723.0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5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n v="1062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m/>
    <n v="7000"/>
    <x v="0"/>
    <m/>
    <x v="0"/>
    <x v="0"/>
    <x v="0"/>
    <s v="31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67081.14000000001"/>
    <m/>
    <x v="0"/>
    <m/>
    <x v="0"/>
    <x v="0"/>
    <x v="0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m/>
    <n v="0"/>
    <x v="0"/>
    <m/>
    <x v="0"/>
    <x v="0"/>
    <x v="0"/>
    <s v="35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2345130.88"/>
    <m/>
    <x v="0"/>
    <m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11700"/>
    <m/>
    <x v="0"/>
    <m/>
    <x v="0"/>
    <x v="2"/>
    <x v="0"/>
    <s v="92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n v="65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m/>
    <m/>
    <n v="99587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m/>
    <m/>
    <n v="354779.78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m/>
    <n v="9719.4599999999991"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Contrato Dív.Pública - BID 2900 RODOVIAS VI- Operações crédito externa - Ex.Anterior"/>
    <m/>
    <n v="110"/>
    <m/>
    <m/>
    <n v="0"/>
    <x v="0"/>
    <m/>
    <x v="0"/>
    <x v="0"/>
    <x v="0"/>
    <s v="3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6477.68"/>
    <m/>
    <x v="0"/>
    <m/>
    <x v="0"/>
    <x v="0"/>
    <x v="0"/>
    <s v="39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37788.5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n v="2603837.4700000002"/>
    <x v="0"/>
    <m/>
    <x v="0"/>
    <x v="0"/>
    <x v="0"/>
    <s v="08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n v="1431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m/>
    <n v="7701.43"/>
    <x v="0"/>
    <m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32000"/>
    <m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m/>
    <n v="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m/>
    <m/>
    <n v="9689.5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m/>
    <n v="337890.84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-401216.66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30536.73"/>
    <m/>
    <x v="0"/>
    <m/>
    <x v="0"/>
    <x v="0"/>
    <x v="0"/>
    <s v="3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n v="14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Contrato Dív.Pública BID 2900 RODOVIAS VI- Operações crédito externa - ex corrente"/>
    <m/>
    <n v="110"/>
    <m/>
    <m/>
    <n v="0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m/>
    <n v="9878.4500000000007"/>
    <x v="0"/>
    <m/>
    <x v="0"/>
    <x v="0"/>
    <x v="0"/>
    <s v="4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n v="0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m/>
    <n v="3226440.51"/>
    <x v="0"/>
    <m/>
    <x v="0"/>
    <x v="0"/>
    <x v="0"/>
    <s v="36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m/>
    <n v="215336.56"/>
    <x v="0"/>
    <m/>
    <x v="0"/>
    <x v="0"/>
    <x v="2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m/>
    <n v="58885351.280000001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m/>
    <m/>
    <n v="36205.4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n v="36990.080000000002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n v="-6514480.0099999998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n v="-3635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m/>
    <n v="27900"/>
    <x v="0"/>
    <m/>
    <x v="1"/>
    <x v="1"/>
    <x v="0"/>
    <s v="30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-8000"/>
    <m/>
    <x v="0"/>
    <m/>
    <x v="0"/>
    <x v="0"/>
    <x v="0"/>
    <s v="4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-2637.78"/>
    <m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n v="-222182"/>
    <m/>
    <x v="0"/>
    <m/>
    <x v="0"/>
    <x v="0"/>
    <x v="0"/>
    <s v="36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n v="247553.87"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n v="9000"/>
    <m/>
    <x v="0"/>
    <m/>
    <x v="1"/>
    <x v="1"/>
    <x v="0"/>
    <s v="9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Receitas -  Fundo de Melhoria da Policia Civil"/>
    <m/>
    <n v="707"/>
    <m/>
    <m/>
    <n v="0"/>
    <x v="0"/>
    <m/>
    <x v="0"/>
    <x v="0"/>
    <x v="2"/>
    <s v="93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n v="-27002.88000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2325398.86"/>
    <m/>
    <x v="0"/>
    <m/>
    <x v="1"/>
    <x v="1"/>
    <x v="0"/>
    <s v="2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n v="11960300"/>
    <n v="119603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n v="283100"/>
    <n v="2831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n v="200000"/>
    <n v="200000"/>
    <m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n v="2609352"/>
    <n v="2609352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n v="67335"/>
    <n v="67335"/>
    <m/>
    <x v="0"/>
    <m/>
    <x v="0"/>
    <x v="0"/>
    <x v="0"/>
    <s v="08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n v="560000"/>
    <n v="56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n v="119532"/>
    <n v="119532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n v="100000"/>
    <n v="100000"/>
    <m/>
    <x v="0"/>
    <m/>
    <x v="0"/>
    <x v="0"/>
    <x v="2"/>
    <s v="1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n v="201296"/>
    <n v="201296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n v="64687"/>
    <n v="64687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m/>
    <n v="24687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n v="145006"/>
    <n v="145006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n v="114294"/>
    <n v="114294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n v="76834"/>
    <n v="76834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n v="753923"/>
    <n v="753923"/>
    <m/>
    <x v="0"/>
    <m/>
    <x v="0"/>
    <x v="2"/>
    <x v="2"/>
    <s v="13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n v="646090"/>
    <n v="646090"/>
    <m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n v="50717"/>
    <n v="50717"/>
    <m/>
    <x v="0"/>
    <m/>
    <x v="0"/>
    <x v="0"/>
    <x v="0"/>
    <s v="5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m/>
    <m/>
    <n v="625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n v="2000"/>
    <n v="2000"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n v="75526"/>
    <n v="7552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n v="350979"/>
    <n v="350979"/>
    <m/>
    <x v="0"/>
    <m/>
    <x v="0"/>
    <x v="3"/>
    <x v="0"/>
    <s v="22"/>
    <x v="3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n v="165000000"/>
    <n v="16500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n v="19000000"/>
    <n v="19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m/>
    <m/>
    <n v="40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n v="612024"/>
    <n v="612024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m/>
    <m/>
    <n v="53061"/>
    <x v="0"/>
    <m/>
    <x v="0"/>
    <x v="3"/>
    <x v="0"/>
    <s v="2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m/>
    <m/>
    <n v="100000"/>
    <x v="0"/>
    <m/>
    <x v="0"/>
    <x v="0"/>
    <x v="0"/>
    <s v="32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n v="10385000"/>
    <n v="10385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n v="5702366"/>
    <n v="5702366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199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5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19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500000"/>
    <m/>
    <x v="0"/>
    <m/>
    <x v="0"/>
    <x v="0"/>
    <x v="0"/>
    <s v="2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435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m/>
    <n v="67728.23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m/>
    <n v="358740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m/>
    <n v="790829.57"/>
    <x v="0"/>
    <m/>
    <x v="0"/>
    <x v="0"/>
    <x v="0"/>
    <s v="18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976006.77"/>
    <m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3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n v="19681997"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894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Contrato Dív.Pública - CAF PROVIAS - Operações crédito externa - Ex.Anterior"/>
    <m/>
    <n v="110"/>
    <m/>
    <m/>
    <n v="0"/>
    <x v="0"/>
    <m/>
    <x v="0"/>
    <x v="0"/>
    <x v="0"/>
    <s v="35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n v="18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7291601.4100000001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m/>
    <n v="0.62"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2110.7199999999998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m/>
    <x v="0"/>
    <n v="300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11090.64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5323175.5999999996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m/>
    <n v="44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-1175166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Receitas - Fundo Estadual de Defesa Civil"/>
    <m/>
    <n v="900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n v="550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n v="747350.1"/>
    <x v="0"/>
    <m/>
    <x v="0"/>
    <x v="2"/>
    <x v="0"/>
    <s v="9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53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308389.59999999998"/>
    <m/>
    <x v="0"/>
    <m/>
    <x v="0"/>
    <x v="0"/>
    <x v="0"/>
    <s v="37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108509.15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n v="24258.9"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1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n v="-399.66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m/>
    <n v="888818.73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m/>
    <x v="0"/>
    <n v="30000"/>
    <x v="0"/>
    <x v="0"/>
    <x v="0"/>
    <s v="14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m/>
    <x v="0"/>
    <n v="0"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n v="-15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347402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n v="36727.300000000003"/>
    <m/>
    <x v="0"/>
    <m/>
    <x v="0"/>
    <x v="2"/>
    <x v="0"/>
    <s v="11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5108.93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m/>
    <n v="594.27"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n v="-27000000"/>
    <m/>
    <x v="0"/>
    <m/>
    <x v="0"/>
    <x v="2"/>
    <x v="0"/>
    <s v="9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n v="-14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n v="-3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m/>
    <m/>
    <n v="10000"/>
    <x v="0"/>
    <m/>
    <x v="0"/>
    <x v="0"/>
    <x v="0"/>
    <s v="47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n v="23000"/>
    <n v="23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m/>
    <m/>
    <n v="55869.84"/>
    <x v="0"/>
    <m/>
    <x v="1"/>
    <x v="1"/>
    <x v="0"/>
    <s v="51"/>
    <x v="1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n v="4478173"/>
    <n v="4478173"/>
    <m/>
    <x v="0"/>
    <m/>
    <x v="0"/>
    <x v="0"/>
    <x v="5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n v="44880"/>
    <n v="44880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n v="739310"/>
    <n v="73931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n v="74991"/>
    <n v="74991"/>
    <m/>
    <x v="0"/>
    <m/>
    <x v="0"/>
    <x v="0"/>
    <x v="0"/>
    <s v="18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n v="57220"/>
    <n v="57220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n v="300000"/>
    <n v="30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n v="10197"/>
    <n v="1019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n v="6500000"/>
    <n v="6500000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n v="16665"/>
    <n v="1666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m/>
    <m/>
    <n v="39063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n v="1365"/>
    <n v="1365"/>
    <m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n v="100000"/>
    <n v="100000"/>
    <m/>
    <x v="0"/>
    <m/>
    <x v="0"/>
    <x v="0"/>
    <x v="2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n v="4082465"/>
    <n v="4082465"/>
    <m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n v="2437000"/>
    <n v="2437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n v="3422468"/>
    <n v="3422468"/>
    <m/>
    <x v="0"/>
    <m/>
    <x v="1"/>
    <x v="5"/>
    <x v="0"/>
    <s v="61"/>
    <x v="4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n v="685807836"/>
    <n v="685807836"/>
    <m/>
    <x v="0"/>
    <m/>
    <x v="0"/>
    <x v="2"/>
    <x v="0"/>
    <s v="11"/>
    <x v="2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m/>
    <x v="0"/>
    <n v="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m/>
    <n v="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m/>
    <n v="0"/>
    <x v="0"/>
    <m/>
    <x v="0"/>
    <x v="2"/>
    <x v="0"/>
    <s v="9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Contrapartida de Convênios - Outras Transferências -  Recursos do Tesouro - Exercício Ante"/>
    <m/>
    <n v="346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-5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n v="-1040000"/>
    <m/>
    <x v="0"/>
    <m/>
    <x v="0"/>
    <x v="0"/>
    <x v="2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-100000"/>
    <m/>
    <x v="0"/>
    <m/>
    <x v="0"/>
    <x v="0"/>
    <x v="0"/>
    <s v="20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93107.93000000005"/>
    <m/>
    <x v="0"/>
    <m/>
    <x v="0"/>
    <x v="0"/>
    <x v="0"/>
    <s v="39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1100000"/>
    <m/>
    <x v="0"/>
    <m/>
    <x v="0"/>
    <x v="0"/>
    <x v="0"/>
    <s v="34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77401.7"/>
    <m/>
    <x v="0"/>
    <m/>
    <x v="1"/>
    <x v="1"/>
    <x v="0"/>
    <s v="51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195580.75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n v="5675.1"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200000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n v="131237.03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9.5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m/>
    <x v="0"/>
    <n v="0"/>
    <x v="0"/>
    <x v="2"/>
    <x v="0"/>
    <s v="9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82.5"/>
    <m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n v="-4747.4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n v="168300.07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m/>
    <n v="47217.53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6146.4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m/>
    <m/>
    <n v="54556242.68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1724543"/>
    <m/>
    <x v="0"/>
    <m/>
    <x v="1"/>
    <x v="1"/>
    <x v="2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n v="-355779.57"/>
    <m/>
    <x v="0"/>
    <m/>
    <x v="0"/>
    <x v="0"/>
    <x v="3"/>
    <s v="4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635300.56999999995"/>
    <m/>
    <x v="0"/>
    <m/>
    <x v="0"/>
    <x v="0"/>
    <x v="0"/>
    <s v="2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n v="-15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1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m/>
    <x v="0"/>
    <m/>
    <x v="0"/>
    <x v="0"/>
    <x v="0"/>
    <s v="93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m/>
    <x v="0"/>
    <n v="71157.86"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n v="56798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213659.28"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n v="-19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852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472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2132.32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m/>
    <m/>
    <n v="12711.68"/>
    <x v="0"/>
    <m/>
    <x v="0"/>
    <x v="0"/>
    <x v="0"/>
    <s v="4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n v="200000"/>
    <n v="20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m/>
    <m/>
    <n v="37200"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n v="37000"/>
    <n v="37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n v="530000"/>
    <n v="530000"/>
    <m/>
    <x v="0"/>
    <m/>
    <x v="0"/>
    <x v="0"/>
    <x v="3"/>
    <s v="4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n v="200000"/>
    <n v="200000"/>
    <m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n v="72503"/>
    <n v="72503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n v="15000"/>
    <n v="15000"/>
    <m/>
    <x v="0"/>
    <m/>
    <x v="0"/>
    <x v="2"/>
    <x v="0"/>
    <s v="92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n v="70770"/>
    <n v="7077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n v="198182"/>
    <n v="19818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n v="1980000"/>
    <n v="1980000"/>
    <m/>
    <x v="0"/>
    <m/>
    <x v="0"/>
    <x v="2"/>
    <x v="0"/>
    <s v="11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n v="27061"/>
    <n v="2706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n v="988000"/>
    <n v="988000"/>
    <m/>
    <x v="0"/>
    <m/>
    <x v="1"/>
    <x v="1"/>
    <x v="0"/>
    <s v="20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n v="34700"/>
    <n v="34700"/>
    <m/>
    <x v="0"/>
    <m/>
    <x v="0"/>
    <x v="0"/>
    <x v="0"/>
    <s v="40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164.6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n v="3522797"/>
    <n v="3522797"/>
    <m/>
    <x v="0"/>
    <m/>
    <x v="0"/>
    <x v="0"/>
    <x v="0"/>
    <s v="46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n v="35000"/>
    <n v="35000"/>
    <m/>
    <x v="0"/>
    <m/>
    <x v="0"/>
    <x v="0"/>
    <x v="0"/>
    <s v="35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n v="40000"/>
    <n v="4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n v="10000"/>
    <n v="10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n v="1500000"/>
    <n v="1500000"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n v="958055668"/>
    <n v="958055668"/>
    <m/>
    <x v="0"/>
    <m/>
    <x v="0"/>
    <x v="2"/>
    <x v="0"/>
    <s v="03"/>
    <x v="2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m/>
    <m/>
    <n v="30000"/>
    <x v="0"/>
    <m/>
    <x v="1"/>
    <x v="1"/>
    <x v="0"/>
    <s v="51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n v="14830694"/>
    <n v="14830694"/>
    <m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m/>
    <m/>
    <n v="23061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n v="50000"/>
    <m/>
    <x v="0"/>
    <m/>
    <x v="0"/>
    <x v="0"/>
    <x v="0"/>
    <s v="33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n v="17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200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m/>
    <n v="1500000"/>
    <x v="0"/>
    <m/>
    <x v="1"/>
    <x v="1"/>
    <x v="0"/>
    <s v="20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n v="352448.77"/>
    <m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43739.519999999997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15246769.91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n v="76000"/>
    <x v="0"/>
    <m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4697.92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635.9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-2698.43"/>
    <m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n v="200992.13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n v="50000"/>
    <m/>
    <x v="0"/>
    <m/>
    <x v="0"/>
    <x v="0"/>
    <x v="0"/>
    <s v="92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n v="7165.65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n v="-3602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Sem Contrato de Dívida Pública - Remuneração de rec.vinculados - Outr Fontes - Ex.Anterior"/>
    <m/>
    <n v="310"/>
    <m/>
    <m/>
    <n v="0"/>
    <x v="0"/>
    <m/>
    <x v="1"/>
    <x v="1"/>
    <x v="0"/>
    <s v="4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n v="-368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m/>
    <n v="0"/>
    <x v="0"/>
    <m/>
    <x v="0"/>
    <x v="0"/>
    <x v="0"/>
    <s v="35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m/>
    <n v="181265.2"/>
    <x v="0"/>
    <m/>
    <x v="0"/>
    <x v="0"/>
    <x v="0"/>
    <s v="15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m/>
    <x v="0"/>
    <x v="0"/>
    <x v="0"/>
    <s v="5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m/>
    <x v="0"/>
    <n v="0"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n v="-129512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1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n v="-203000"/>
    <m/>
    <x v="0"/>
    <m/>
    <x v="0"/>
    <x v="2"/>
    <x v="0"/>
    <s v="92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n v="-145073.28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195807.92"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Finlacen"/>
    <m/>
    <n v="410"/>
    <m/>
    <m/>
    <n v="0"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m/>
    <n v="150000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n v="3900"/>
    <n v="39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n v="850000"/>
    <n v="850000"/>
    <m/>
    <x v="0"/>
    <m/>
    <x v="0"/>
    <x v="0"/>
    <x v="3"/>
    <s v="41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n v="38532"/>
    <n v="38532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n v="299466"/>
    <n v="299466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n v="115560"/>
    <n v="11556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n v="63646"/>
    <n v="63646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n v="10000"/>
    <n v="10000"/>
    <m/>
    <x v="0"/>
    <m/>
    <x v="0"/>
    <x v="0"/>
    <x v="0"/>
    <s v="1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n v="15855"/>
    <n v="15855"/>
    <m/>
    <x v="0"/>
    <m/>
    <x v="0"/>
    <x v="0"/>
    <x v="2"/>
    <s v="4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2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n v="53765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m/>
    <m/>
    <n v="244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n v="1109626"/>
    <n v="110962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n v="477993"/>
    <n v="477993"/>
    <m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m/>
    <m/>
    <n v="63287.14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m/>
    <m/>
    <n v="1522306"/>
    <x v="0"/>
    <m/>
    <x v="1"/>
    <x v="4"/>
    <x v="0"/>
    <s v="71"/>
    <x v="3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n v="487047"/>
    <n v="487047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1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70800"/>
    <m/>
    <x v="0"/>
    <m/>
    <x v="0"/>
    <x v="2"/>
    <x v="0"/>
    <s v="11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n v="-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30700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12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n v="2964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m/>
    <n v="2482.15"/>
    <x v="0"/>
    <m/>
    <x v="1"/>
    <x v="1"/>
    <x v="0"/>
    <s v="33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14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m/>
    <n v="4295.41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m/>
    <n v="1856.8"/>
    <x v="0"/>
    <m/>
    <x v="0"/>
    <x v="0"/>
    <x v="0"/>
    <s v="93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m/>
    <n v="807.44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16102936.02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-1948"/>
    <m/>
    <x v="0"/>
    <m/>
    <x v="0"/>
    <x v="0"/>
    <x v="0"/>
    <s v="14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m/>
    <x v="0"/>
    <n v="0"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48769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-714548.75"/>
    <m/>
    <x v="0"/>
    <m/>
    <x v="0"/>
    <x v="0"/>
    <x v="0"/>
    <s v="4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n v="310676.62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m/>
    <n v="0.01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n v="10832.55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1750000"/>
    <m/>
    <x v="0"/>
    <m/>
    <x v="0"/>
    <x v="0"/>
    <x v="0"/>
    <s v="32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6266.70000000001"/>
    <m/>
    <x v="0"/>
    <m/>
    <x v="1"/>
    <x v="1"/>
    <x v="0"/>
    <s v="51"/>
    <x v="1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n v="1170.29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150000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n v="-678.69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n v="14447.54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36000"/>
    <m/>
    <x v="0"/>
    <m/>
    <x v="0"/>
    <x v="0"/>
    <x v="0"/>
    <s v="32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-1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n v="-1374679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218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m/>
    <x v="0"/>
    <n v="0"/>
    <x v="0"/>
    <x v="2"/>
    <x v="0"/>
    <s v="01"/>
    <x v="2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124941.27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n v="11695962.66"/>
    <x v="0"/>
    <m/>
    <x v="0"/>
    <x v="2"/>
    <x v="2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011781.14"/>
    <m/>
    <x v="0"/>
    <m/>
    <x v="0"/>
    <x v="0"/>
    <x v="2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n v="20000"/>
    <m/>
    <x v="0"/>
    <m/>
    <x v="0"/>
    <x v="2"/>
    <x v="0"/>
    <s v="9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Incentivo as Centrais de TRansplante - Exercícios Anteriores"/>
    <m/>
    <n v="43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n v="-1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m/>
    <n v="22740.639999999999"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1000000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13372187.199999999"/>
    <m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-77.55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42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m/>
    <x v="0"/>
    <n v="0"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170000"/>
    <m/>
    <x v="0"/>
    <m/>
    <x v="0"/>
    <x v="0"/>
    <x v="0"/>
    <s v="3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-83242.8"/>
    <m/>
    <x v="0"/>
    <m/>
    <x v="0"/>
    <x v="0"/>
    <x v="0"/>
    <s v="49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5369.279999999999"/>
    <m/>
    <x v="0"/>
    <m/>
    <x v="0"/>
    <x v="0"/>
    <x v="0"/>
    <s v="3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m/>
    <x v="0"/>
    <n v="132543.95000000001"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m/>
    <n v="3520"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n v="472560"/>
    <n v="472560"/>
    <m/>
    <x v="0"/>
    <m/>
    <x v="0"/>
    <x v="2"/>
    <x v="0"/>
    <s v="16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n v="600000"/>
    <n v="60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n v="10000"/>
    <n v="10000"/>
    <m/>
    <x v="0"/>
    <m/>
    <x v="1"/>
    <x v="1"/>
    <x v="0"/>
    <s v="30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n v="74482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n v="52781"/>
    <n v="52781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n v="299466"/>
    <n v="29946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n v="6000"/>
    <n v="6000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n v="163561"/>
    <n v="163561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n v="840000"/>
    <n v="840000"/>
    <m/>
    <x v="0"/>
    <m/>
    <x v="0"/>
    <x v="0"/>
    <x v="2"/>
    <s v="13"/>
    <x v="0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m/>
    <m/>
    <n v="100000"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m/>
    <n v="2233000"/>
    <x v="0"/>
    <m/>
    <x v="0"/>
    <x v="0"/>
    <x v="0"/>
    <s v="4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n v="70000000"/>
    <n v="70000000"/>
    <m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n v="102166717"/>
    <n v="102166717"/>
    <m/>
    <x v="0"/>
    <m/>
    <x v="0"/>
    <x v="3"/>
    <x v="0"/>
    <s v="2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-58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n v="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m/>
    <x v="0"/>
    <m/>
    <x v="0"/>
    <x v="0"/>
    <x v="2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n v="63319.67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1019890.86"/>
    <m/>
    <x v="0"/>
    <m/>
    <x v="0"/>
    <x v="0"/>
    <x v="0"/>
    <s v="93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7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n v="-477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n v="1227.46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m/>
    <n v="50000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1166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35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m/>
    <n v="0"/>
    <x v="0"/>
    <m/>
    <x v="1"/>
    <x v="4"/>
    <x v="0"/>
    <s v="71"/>
    <x v="3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4082.26"/>
    <m/>
    <x v="0"/>
    <m/>
    <x v="1"/>
    <x v="1"/>
    <x v="0"/>
    <s v="40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n v="0"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2550000"/>
    <m/>
    <x v="0"/>
    <m/>
    <x v="1"/>
    <x v="1"/>
    <x v="0"/>
    <s v="52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m/>
    <m/>
    <n v="1146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-148000.37"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-108.79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n v="61268.13"/>
    <x v="0"/>
    <m/>
    <x v="0"/>
    <x v="2"/>
    <x v="0"/>
    <s v="92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n v="-8073713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n v="203000"/>
    <m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n v="-2284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n v="224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n v="0"/>
    <x v="0"/>
    <m/>
    <x v="0"/>
    <x v="0"/>
    <x v="0"/>
    <s v="08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m/>
    <m/>
    <n v="15000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n v="589900"/>
    <n v="589900"/>
    <m/>
    <x v="0"/>
    <m/>
    <x v="0"/>
    <x v="0"/>
    <x v="2"/>
    <s v="1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n v="10518593"/>
    <n v="10518593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n v="39375"/>
    <n v="393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n v="834482"/>
    <n v="834482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n v="15000"/>
    <n v="15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n v="97564"/>
    <n v="97564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747260"/>
    <n v="1747260"/>
    <m/>
    <x v="0"/>
    <m/>
    <x v="0"/>
    <x v="0"/>
    <x v="0"/>
    <s v="39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n v="1700000"/>
    <x v="0"/>
    <m/>
    <x v="0"/>
    <x v="3"/>
    <x v="0"/>
    <s v="22"/>
    <x v="3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m/>
    <m/>
    <n v="35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m/>
    <m/>
    <n v="121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n v="19948"/>
    <n v="19948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n v="90000000"/>
    <n v="90000000"/>
    <m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m/>
    <m/>
    <n v="5000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m/>
    <m/>
    <n v="60000"/>
    <x v="0"/>
    <m/>
    <x v="1"/>
    <x v="1"/>
    <x v="0"/>
    <s v="39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n v="450000"/>
    <n v="45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n v="-86.72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m/>
    <n v="0"/>
    <x v="0"/>
    <m/>
    <x v="0"/>
    <x v="2"/>
    <x v="0"/>
    <s v="9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3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n v="222891.1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n v="431733.61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1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4000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n v="11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1328772.9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88014.73"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n v="0"/>
    <x v="0"/>
    <x v="0"/>
    <x v="0"/>
    <s v="3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20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n v="2923758.99"/>
    <m/>
    <x v="0"/>
    <m/>
    <x v="1"/>
    <x v="1"/>
    <x v="0"/>
    <s v="52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n v="3000"/>
    <m/>
    <x v="0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-1211.21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n v="98782.16"/>
    <x v="0"/>
    <m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n v="350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-728944.46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1433.6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m/>
    <x v="0"/>
    <m/>
    <x v="0"/>
    <x v="2"/>
    <x v="0"/>
    <s v="16"/>
    <x v="2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n v="150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Exercício Anterior - Taxa de Fiscalização Ambiental do Estado "/>
    <m/>
    <n v="706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m/>
    <x v="0"/>
    <n v="18995"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87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m/>
    <m/>
    <n v="282362"/>
    <x v="0"/>
    <m/>
    <x v="0"/>
    <x v="0"/>
    <x v="0"/>
    <s v="33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m/>
    <n v="0"/>
    <x v="0"/>
    <m/>
    <x v="1"/>
    <x v="1"/>
    <x v="0"/>
    <s v="93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n v="2000000"/>
    <m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m/>
    <n v="181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n v="202912.03"/>
    <m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3560490.16"/>
    <m/>
    <x v="0"/>
    <m/>
    <x v="1"/>
    <x v="1"/>
    <x v="0"/>
    <s v="51"/>
    <x v="1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n v="-32224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79734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179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76533.06"/>
    <m/>
    <x v="0"/>
    <m/>
    <x v="0"/>
    <x v="0"/>
    <x v="0"/>
    <s v="30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n v="-2898377"/>
    <m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n v="-10824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20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n v="530740"/>
    <n v="530740"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m/>
    <m/>
    <n v="138850"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n v="23986"/>
    <n v="239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n v="34000"/>
    <n v="34000"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n v="77070"/>
    <n v="770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n v="177400"/>
    <n v="177400"/>
    <m/>
    <x v="0"/>
    <m/>
    <x v="1"/>
    <x v="1"/>
    <x v="0"/>
    <s v="20"/>
    <x v="1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m/>
    <m/>
    <n v="8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m/>
    <m/>
    <n v="705456"/>
    <x v="0"/>
    <m/>
    <x v="0"/>
    <x v="0"/>
    <x v="0"/>
    <s v="37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m/>
    <m/>
    <n v="1700000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n v="799252"/>
    <n v="799252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-94531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875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n v="5710000"/>
    <m/>
    <x v="0"/>
    <m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-622810.17000000004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m/>
    <n v="700"/>
    <x v="0"/>
    <m/>
    <x v="0"/>
    <x v="0"/>
    <x v="0"/>
    <s v="18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69141.7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2700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-237.8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n v="103400"/>
    <m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n v="396010.08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n v="-5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40955.15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55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215.3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272439.21000000002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n v="2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n v="38834.269999999997"/>
    <m/>
    <x v="0"/>
    <m/>
    <x v="0"/>
    <x v="0"/>
    <x v="0"/>
    <s v="93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02402.52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48684.9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n v="-827.3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m/>
    <n v="65000"/>
    <x v="0"/>
    <m/>
    <x v="0"/>
    <x v="0"/>
    <x v="0"/>
    <s v="47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m/>
    <m/>
    <n v="61621.58"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405.73"/>
    <m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n v="0"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1200000"/>
    <m/>
    <x v="0"/>
    <m/>
    <x v="0"/>
    <x v="0"/>
    <x v="0"/>
    <s v="2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-2645.28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m/>
    <n v="110"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m/>
    <n v="0"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n v="-123218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n v="-35591"/>
    <m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Anvisa - Exercícios Anteriores"/>
    <m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m/>
    <m/>
    <n v="35000"/>
    <x v="0"/>
    <m/>
    <x v="0"/>
    <x v="0"/>
    <x v="0"/>
    <s v="36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n v="141000"/>
    <n v="141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n v="230000"/>
    <n v="23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n v="1800000"/>
    <n v="1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n v="48324"/>
    <n v="48324"/>
    <m/>
    <x v="0"/>
    <m/>
    <x v="1"/>
    <x v="1"/>
    <x v="0"/>
    <s v="52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n v="4546"/>
    <n v="4546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15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-59946.22"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4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n v="-1131.48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7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26888.82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20364.66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0195.700000000001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n v="734949.89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n v="37678.879999999997"/>
    <m/>
    <x v="0"/>
    <m/>
    <x v="1"/>
    <x v="1"/>
    <x v="0"/>
    <s v="9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600"/>
    <m/>
    <x v="0"/>
    <m/>
    <x v="0"/>
    <x v="0"/>
    <x v="0"/>
    <s v="9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Contrato Dív.Pública - BID 2900 RODOVIAS VI- Operações crédito externa - Ex.Anterior"/>
    <m/>
    <n v="14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56761"/>
    <m/>
    <x v="0"/>
    <m/>
    <x v="1"/>
    <x v="1"/>
    <x v="0"/>
    <s v="51"/>
    <x v="1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4015.7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n v="-1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6197.5"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5023667.18"/>
    <m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n v="195807.92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n v="14301.48"/>
    <m/>
    <x v="0"/>
    <m/>
    <x v="0"/>
    <x v="2"/>
    <x v="0"/>
    <s v="92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n v="1842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-192847.64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2159.12"/>
    <m/>
    <x v="0"/>
    <m/>
    <x v="0"/>
    <x v="2"/>
    <x v="0"/>
    <s v="13"/>
    <x v="2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573462.55000000005"/>
    <m/>
    <x v="0"/>
    <m/>
    <x v="1"/>
    <x v="1"/>
    <x v="0"/>
    <s v="51"/>
    <x v="1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15000"/>
    <m/>
    <x v="0"/>
    <m/>
    <x v="0"/>
    <x v="0"/>
    <x v="0"/>
    <s v="3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m/>
    <x v="0"/>
    <n v="217178.27"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n v="-10381.68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n v="-58209.65"/>
    <m/>
    <x v="0"/>
    <m/>
    <x v="0"/>
    <x v="0"/>
    <x v="2"/>
    <s v="13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m/>
    <n v="89103.87"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3971"/>
    <m/>
    <x v="0"/>
    <m/>
    <x v="0"/>
    <x v="0"/>
    <x v="0"/>
    <s v="3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n v="21598.6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n v="84264.28"/>
    <m/>
    <x v="0"/>
    <m/>
    <x v="0"/>
    <x v="0"/>
    <x v="4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n v="63525"/>
    <n v="63525"/>
    <m/>
    <x v="0"/>
    <m/>
    <x v="0"/>
    <x v="0"/>
    <x v="0"/>
    <s v="14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m/>
    <m/>
    <n v="1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m/>
    <m/>
    <n v="2900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n v="2501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n v="667000"/>
    <n v="667000"/>
    <m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n v="5000"/>
    <n v="5000"/>
    <m/>
    <x v="0"/>
    <m/>
    <x v="0"/>
    <x v="0"/>
    <x v="0"/>
    <s v="9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m/>
    <m/>
    <n v="63121"/>
    <x v="0"/>
    <m/>
    <x v="0"/>
    <x v="2"/>
    <x v="0"/>
    <s v="9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m/>
    <m/>
    <n v="8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4102"/>
    <x v="0"/>
    <m/>
    <x v="0"/>
    <x v="0"/>
    <x v="0"/>
    <s v="4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6000"/>
    <m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2710"/>
    <m/>
    <x v="0"/>
    <m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218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304097.0399999999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m/>
    <x v="0"/>
    <m/>
    <x v="0"/>
    <x v="0"/>
    <x v="0"/>
    <s v="35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n v="211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398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m/>
    <n v="153071.74"/>
    <x v="0"/>
    <m/>
    <x v="0"/>
    <x v="0"/>
    <x v="0"/>
    <s v="9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n v="10000"/>
    <m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n v="1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50275.5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m/>
    <n v="49739.67"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m/>
    <n v="305.94"/>
    <x v="0"/>
    <m/>
    <x v="0"/>
    <x v="2"/>
    <x v="0"/>
    <s v="04"/>
    <x v="2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-494226.0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m/>
    <x v="0"/>
    <x v="0"/>
    <x v="0"/>
    <s v="92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m/>
    <n v="274811.62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n v="-3010.5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4215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Dst Aids - PAM"/>
    <m/>
    <n v="41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-18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8109"/>
    <m/>
    <x v="0"/>
    <m/>
    <x v="0"/>
    <x v="0"/>
    <x v="0"/>
    <s v="14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n v="-73312"/>
    <m/>
    <x v="0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n v="1445490.16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85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n v="334400"/>
    <m/>
    <x v="0"/>
    <m/>
    <x v="0"/>
    <x v="0"/>
    <x v="2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m/>
    <m/>
    <n v="1300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m/>
    <m/>
    <n v="5431097"/>
    <x v="0"/>
    <m/>
    <x v="0"/>
    <x v="2"/>
    <x v="0"/>
    <s v="11"/>
    <x v="2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m/>
    <m/>
    <n v="350000"/>
    <x v="0"/>
    <m/>
    <x v="0"/>
    <x v="0"/>
    <x v="0"/>
    <s v="39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m/>
    <m/>
    <n v="70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m/>
    <m/>
    <n v="47262"/>
    <x v="0"/>
    <m/>
    <x v="0"/>
    <x v="3"/>
    <x v="0"/>
    <s v="22"/>
    <x v="3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n v="2320269"/>
    <n v="232026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m/>
    <m/>
    <n v="1769692"/>
    <x v="0"/>
    <m/>
    <x v="0"/>
    <x v="3"/>
    <x v="0"/>
    <s v="21"/>
    <x v="3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9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m/>
    <n v="191053.5"/>
    <x v="0"/>
    <m/>
    <x v="1"/>
    <x v="1"/>
    <x v="0"/>
    <s v="4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Recursos de Outras Fontes - Exercício Corrente - Outras Taxas Vinculadas - Taxas de Fiscal"/>
    <m/>
    <n v="348"/>
    <m/>
    <m/>
    <n v="0"/>
    <x v="0"/>
    <m/>
    <x v="0"/>
    <x v="0"/>
    <x v="0"/>
    <s v="33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m/>
    <n v="767275.2"/>
    <x v="0"/>
    <m/>
    <x v="1"/>
    <x v="1"/>
    <x v="0"/>
    <s v="51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n v="38000"/>
    <m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m/>
    <n v="524.4400000000000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m/>
    <n v="125000"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m/>
    <x v="18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m/>
    <n v="0"/>
    <x v="0"/>
    <m/>
    <x v="0"/>
    <x v="2"/>
    <x v="2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200"/>
    <m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6503.16999999999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2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13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n v="40000"/>
    <m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n v="10000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-38430.6"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n v="-75955.48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n v="-75083.199999999997"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n v="-69036.84"/>
    <m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n v="-28728.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n v="-328217.18"/>
    <m/>
    <x v="0"/>
    <m/>
    <x v="0"/>
    <x v="2"/>
    <x v="2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n v="30676.32"/>
    <m/>
    <x v="0"/>
    <m/>
    <x v="0"/>
    <x v="0"/>
    <x v="0"/>
    <s v="08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n v="19000"/>
    <m/>
    <x v="0"/>
    <m/>
    <x v="0"/>
    <x v="0"/>
    <x v="0"/>
    <s v="5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n v="-127006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n v="1500000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m/>
    <n v="5100000"/>
    <x v="0"/>
    <m/>
    <x v="0"/>
    <x v="0"/>
    <x v="0"/>
    <s v="37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n v="-4104"/>
    <m/>
    <x v="0"/>
    <m/>
    <x v="0"/>
    <x v="0"/>
    <x v="0"/>
    <s v="93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611"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0"/>
    <x v="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6953"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34"/>
    <s v="Outras Desp. Pessoal Decor. Contr. Terceirização"/>
    <s v="0128000000"/>
    <s v="Outros convênios, ajustes e acordos administrativos - rec tesouro - exercício corrente"/>
    <x v="0"/>
    <n v="120"/>
    <n v="150000"/>
    <n v="15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0"/>
    <x v="0"/>
    <x v="0"/>
    <n v="782"/>
    <s v="449034"/>
    <s v="Outras Desp. Pessoal Decor. Contr. Terceirização"/>
    <s v="0191000000"/>
    <s v="Operações de crédito interna - recursos do tesouro - exercício corrente"/>
    <x v="0"/>
    <n v="140"/>
    <n v="16953"/>
    <n v="16953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9"/>
    <s v="Outros Serviços Terceiros - Pessoa Jurídica"/>
    <s v="0299000000"/>
    <s v="Outras receitas não primárias - recursos de outras fontes - exercício corrente"/>
    <x v="0"/>
    <n v="900"/>
    <n v="50000"/>
    <n v="50000"/>
    <m/>
    <m/>
    <x v="0"/>
    <x v="0"/>
  </r>
  <r>
    <s v="410001"/>
    <s v="00001"/>
    <s v="Casa Civil"/>
    <s v="Gestão Geral"/>
    <x v="1"/>
    <x v="1"/>
    <x v="4"/>
    <s v="Realização de campanhas"/>
    <x v="4"/>
    <x v="4"/>
    <x v="3"/>
    <n v="131"/>
    <s v="339039"/>
    <s v="Outros Serviços Terceiros - Pessoa Jurídica"/>
    <s v="0100000000"/>
    <s v="Recursos ordinários - recursos do tesouro - RLD"/>
    <x v="0"/>
    <n v="810"/>
    <n v="68000000"/>
    <n v="68000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39"/>
    <s v="Outros Serviços Terceiros - Pessoa Jurídica"/>
    <s v="0100000000"/>
    <s v="Recursos ordinários - recursos do tesouro - RLD"/>
    <x v="0"/>
    <n v="880"/>
    <n v="666500"/>
    <n v="6665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9"/>
    <s v="Outros Serviços Terceiros - Pessoa Jurídica"/>
    <s v="0100000000"/>
    <s v="Recursos ordinários - recursos do tesouro - RLD"/>
    <x v="0"/>
    <n v="900"/>
    <n v="800000"/>
    <n v="80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9"/>
    <s v="Outros Serviços Terceiros - Pessoa Jurídica"/>
    <s v="0240000000"/>
    <s v="Recursos de serviços - recursos de outras fontes - exercício corrente"/>
    <x v="0"/>
    <n v="850"/>
    <n v="129767"/>
    <n v="12976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9"/>
    <s v="Outros Serviços Terceiros - Pessoa Jurídica"/>
    <s v="0240000000"/>
    <s v="Recursos de serviços - recursos de outras fontes - exercício corrente"/>
    <x v="0"/>
    <n v="900"/>
    <n v="1066307"/>
    <n v="1066307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9"/>
    <s v="Outros Serviços Terceiros - Pessoa Jurídica"/>
    <s v="0223000000"/>
    <s v="Convênio - Sistema Único Saúde - recursos de outras fontes - Exercício Corrente"/>
    <x v="0"/>
    <n v="430"/>
    <n v="22260000"/>
    <n v="2226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339039"/>
    <s v="Outros Serviços Terceiros - Pessoa Jurídica"/>
    <s v="0269000000"/>
    <s v="Outros recursos primários - recursos de outras fontes - exercício corrente"/>
    <x v="0"/>
    <n v="400"/>
    <n v="2000000"/>
    <n v="20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9"/>
    <s v="Outros Serviços Terceiros - Pessoa Jurídica"/>
    <s v="0100000000"/>
    <s v="Recursos ordinários - recursos do tesouro - RLD"/>
    <x v="0"/>
    <n v="12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39"/>
    <s v="Outros Serviços Terceiros - Pessoa Jurídica"/>
    <s v="0240000000"/>
    <s v="Recursos de serviços - recursos de outras fontes - exercício corrente"/>
    <x v="0"/>
    <n v="930"/>
    <m/>
    <m/>
    <n v="3855248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m/>
    <n v="158928.9"/>
    <m/>
    <x v="0"/>
    <x v="0"/>
  </r>
  <r>
    <s v="270023"/>
    <s v="00001"/>
    <s v="Junta Comercial do Estado de Santa Catarina"/>
    <s v="Gestão Geral"/>
    <x v="0"/>
    <x v="0"/>
    <x v="14"/>
    <s v="Saúde e segurança no contexto ocupacional"/>
    <x v="15"/>
    <x v="15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728000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9"/>
    <s v="Outros Serviços Terceiros - Pessoa Jurídica"/>
    <s v="0240000000"/>
    <s v="Recursos de serviços - recursos de outras fontes - exercício corrente"/>
    <x v="0"/>
    <n v="630"/>
    <m/>
    <m/>
    <n v="865273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18"/>
    <x v="18"/>
    <x v="10"/>
    <n v="573"/>
    <s v="339039"/>
    <s v="Outros Serviços Terceiros - Pessoa Jurídica"/>
    <s v="0100000000"/>
    <s v="Recursos ordinários - recursos do tesouro - RLD"/>
    <x v="0"/>
    <n v="230"/>
    <m/>
    <m/>
    <n v="268303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339039"/>
    <s v="Outros Serviços Terceiros - Pessoa Jurídica"/>
    <s v="0111000000"/>
    <s v="Taxas da Segurança Pública - recursos do tesouro - exercício corrente"/>
    <x v="0"/>
    <n v="704"/>
    <n v="2750000"/>
    <n v="2750000"/>
    <m/>
    <m/>
    <x v="0"/>
    <x v="0"/>
  </r>
  <r>
    <s v="270001"/>
    <s v="00001"/>
    <s v="Secretaria de Estado do Desenvolvimento Econômico Sustentável"/>
    <s v="Gestão Geral"/>
    <x v="1"/>
    <x v="1"/>
    <x v="14"/>
    <s v="Saúde e segurança no contexto ocupacional"/>
    <x v="21"/>
    <x v="21"/>
    <x v="3"/>
    <n v="331"/>
    <s v="339039"/>
    <s v="Outros Serviços Terceiros - Pessoa Jurídica"/>
    <s v="0100000000"/>
    <s v="Recursos ordinários - recursos do tesouro - RLD"/>
    <x v="0"/>
    <n v="855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9"/>
    <s v="Outros Serviços Terceiros - Pessoa Jurídica"/>
    <s v="0219000000"/>
    <s v="Outras Taxas Vinculadas - Recursos de Outras Fontes - Exercício Corrente"/>
    <x v="0"/>
    <n v="900"/>
    <n v="2872230"/>
    <n v="287223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85000000"/>
    <s v="Remuneração de disp bancária - Executivo - rec vinculados-rec outras fontes-exerc corrente"/>
    <x v="0"/>
    <n v="340"/>
    <n v="38170"/>
    <n v="3817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39"/>
    <s v="Outros Serviços Terceiros - Pessoa Jurídica"/>
    <s v="0100000000"/>
    <s v="Recursos ordinários - recursos do tesouro - RLD"/>
    <x v="0"/>
    <n v="900"/>
    <n v="25000"/>
    <n v="25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9"/>
    <s v="Outros Serviços Terceiros - Pessoa Jurídica"/>
    <s v="0261000000"/>
    <s v="Receitas diversas - FUNDOSOCIAL - recursos de outras fontes - exercício corrente"/>
    <x v="0"/>
    <n v="660"/>
    <n v="300000"/>
    <n v="30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9"/>
    <s v="Outros Serviços Terceiros - Pessoa Jurídica"/>
    <s v="0219000000"/>
    <s v="Outras Taxas Vinculadas - Recursos de Outras Fontes - Exercício Corrente"/>
    <x v="0"/>
    <n v="315"/>
    <n v="75000"/>
    <n v="7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240000000"/>
    <s v="Recursos de serviços - recursos de outras fontes - exercício corrente"/>
    <x v="0"/>
    <n v="900"/>
    <n v="2375"/>
    <n v="2375"/>
    <m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m/>
    <m/>
    <m/>
    <m/>
    <x v="1"/>
    <x v="0"/>
  </r>
  <r>
    <s v="160091"/>
    <s v="16091"/>
    <s v="Fundo para Melhoria da Segurança Pública"/>
    <s v="Fundo para Melhoria da Segurança Pública"/>
    <x v="1"/>
    <x v="1"/>
    <x v="23"/>
    <s v="Gestão de pessoal terceirizado"/>
    <x v="29"/>
    <x v="29"/>
    <x v="11"/>
    <n v="181"/>
    <s v="339037"/>
    <s v="Locação de Mão-de-Obra"/>
    <s v="0111000000"/>
    <s v="Taxas da Segurança Pública - recursos do tesouro - exercício corrente"/>
    <x v="0"/>
    <n v="704"/>
    <n v="4969884"/>
    <n v="4969884"/>
    <m/>
    <m/>
    <x v="0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228000000"/>
    <s v="Outros convênios, ajustes e acordos administrativos - rec outras fontes-exercício corrente"/>
    <x v="0"/>
    <n v="770"/>
    <n v="3600000"/>
    <n v="360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4042"/>
    <s v="Auxílios"/>
    <s v="0140000000"/>
    <s v="Outros serviços - recursos do tesouro - exercício corrente"/>
    <x v="0"/>
    <n v="115"/>
    <n v="20000"/>
    <n v="2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93"/>
    <s v="Indenizações e Restituições"/>
    <s v="0100000000"/>
    <s v="Recursos ordinários - recursos do tesouro - RLD"/>
    <x v="0"/>
    <n v="920"/>
    <n v="2000000"/>
    <n v="2000000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33"/>
    <x v="34"/>
    <x v="12"/>
    <n v="544"/>
    <s v="339040"/>
    <s v="Serviços de Tecnologia da Informação e Comunicação - Pessoa Jurídica"/>
    <s v="0122000000"/>
    <s v="Cota-parte da compensação financeira dos rec hídricos - rec tesouro - exercício corrente"/>
    <x v="0"/>
    <n v="350"/>
    <n v="2500000"/>
    <n v="25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40"/>
    <s v="Serviços de Tecnologia da Informação e Comunicação - Pessoa Jurídica"/>
    <s v="0131000000"/>
    <s v="Recursos do FUNDEB"/>
    <x v="0"/>
    <n v="610"/>
    <n v="16000000"/>
    <n v="16000000"/>
    <m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500000"/>
    <m/>
    <x v="0"/>
    <x v="0"/>
  </r>
  <r>
    <s v="470030"/>
    <s v="00001"/>
    <s v="Fundação Escola de Governo - ENA"/>
    <s v="Gestão Geral"/>
    <x v="0"/>
    <x v="0"/>
    <x v="29"/>
    <s v="Conexão de talentos com a gestão pública estadual"/>
    <x v="36"/>
    <x v="37"/>
    <x v="9"/>
    <n v="364"/>
    <s v="339040"/>
    <s v="Serviços de Tecnologia da Informação e Comunicação - Pessoa Jurídica"/>
    <s v="0240000000"/>
    <s v="Recursos de serviços - recursos de outras fontes - exercício corrente"/>
    <x v="0"/>
    <n v="627"/>
    <m/>
    <m/>
    <n v="1000"/>
    <m/>
    <x v="0"/>
    <x v="0"/>
  </r>
  <r>
    <s v="470030"/>
    <s v="00001"/>
    <s v="Fundação Escola de Governo - ENA"/>
    <s v="Gestão Geral"/>
    <x v="1"/>
    <x v="1"/>
    <x v="29"/>
    <s v="Conexão de talentos com a gestão pública estadual"/>
    <x v="36"/>
    <x v="37"/>
    <x v="9"/>
    <n v="364"/>
    <s v="339040"/>
    <s v="Serviços de Tecnologia da Informação e Comunicação - Pessoa Jurídica"/>
    <s v="0240000000"/>
    <s v="Recursos de serviços - recursos de outras fontes - exercício corrente"/>
    <x v="0"/>
    <n v="627"/>
    <n v="1000"/>
    <n v="1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240000000"/>
    <s v="Recursos de serviços - recursos de outras fontes - exercício corrente"/>
    <x v="0"/>
    <n v="31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7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40"/>
    <s v="Serviços de Tecnologia da Informação e Comunicação - Pessoa Jurídica"/>
    <s v="0100000000"/>
    <s v="Recursos ordinários - recursos do tesouro - RLD"/>
    <x v="0"/>
    <n v="925"/>
    <n v="3000000"/>
    <n v="3000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449040"/>
    <s v="Serviços de Tecnologia da Informação e Comunicação - Pessoa Jurídica"/>
    <s v="0100000000"/>
    <s v="Recursos ordinários - recursos do tesouro - RLD"/>
    <x v="0"/>
    <n v="935"/>
    <n v="200000"/>
    <n v="200000"/>
    <m/>
    <m/>
    <x v="0"/>
    <x v="0"/>
  </r>
  <r>
    <s v="470093"/>
    <s v="47093"/>
    <s v="Fundo Patrimonial"/>
    <s v="Fundo Patrimonial"/>
    <x v="1"/>
    <x v="1"/>
    <x v="33"/>
    <s v="Manutenção e modernização de sistema"/>
    <x v="41"/>
    <x v="42"/>
    <x v="3"/>
    <n v="126"/>
    <s v="449040"/>
    <s v="Serviços de Tecnologia da Informação e Comunicação - Pessoa Jurídica"/>
    <s v="0298000000"/>
    <s v="Receita da alienação de bens - recursos de outras fontes - exercício corrente"/>
    <x v="0"/>
    <n v="900"/>
    <n v="1287007"/>
    <n v="1287007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449040"/>
    <s v="Serviços de Tecnologia da Informação e Comunicação - Pessoa Jurídica"/>
    <s v="0100000000"/>
    <s v="Recursos ordinários - recursos do tesouro - RLD"/>
    <x v="0"/>
    <n v="830"/>
    <n v="10000000"/>
    <n v="1000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2"/>
    <s v="Material, Bem ou Serviço de Distribuição Gratuita"/>
    <s v="0100000000"/>
    <s v="Recursos ordinários - recursos do tesouro - RLD"/>
    <x v="0"/>
    <n v="920"/>
    <n v="600000"/>
    <n v="6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2"/>
    <s v="Material, Bem ou Serviço de Distribuição Gratuita"/>
    <s v="0100000000"/>
    <s v="Recursos ordinários - recursos do tesouro - RLD"/>
    <x v="0"/>
    <n v="900"/>
    <n v="1759"/>
    <n v="1759"/>
    <m/>
    <m/>
    <x v="0"/>
    <x v="0"/>
  </r>
  <r>
    <s v="480092"/>
    <s v="48092"/>
    <s v="Fundo Catarinense para o Desenvolvimento da Saúde-INVESTSAÚDE"/>
    <s v="Fundo Catarinense para o Desenvolvimento da Saude"/>
    <x v="0"/>
    <x v="0"/>
    <x v="35"/>
    <s v="Ampliação, reforma e readequação"/>
    <x v="43"/>
    <x v="44"/>
    <x v="6"/>
    <n v="302"/>
    <s v="445042"/>
    <s v="Auxílios"/>
    <s v="0191000000"/>
    <s v="Operações de crédito interna - recursos do tesouro - exercício corrente"/>
    <x v="0"/>
    <n v="101"/>
    <m/>
    <m/>
    <n v="1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6"/>
    <s v="Outras Despesas Variáveis-Pessoal Civil"/>
    <s v="0100000000"/>
    <s v="Recursos ordinários - recursos do tesouro - RLD"/>
    <x v="0"/>
    <n v="930"/>
    <m/>
    <m/>
    <n v="3263354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6"/>
    <s v="Outras Despesas Variáveis-Pessoal Civil"/>
    <s v="0131000000"/>
    <s v="Recursos do FUNDEB"/>
    <x v="0"/>
    <n v="625"/>
    <m/>
    <m/>
    <n v="100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6"/>
    <s v="Outras Despesas Variáveis-Pessoal Civil"/>
    <s v="0100000000"/>
    <s v="Recursos ordinários - recursos do tesouro - RLD"/>
    <x v="0"/>
    <n v="850"/>
    <m/>
    <m/>
    <n v="43347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6"/>
    <s v="Outras Despesas Variáveis-Pessoal Civil"/>
    <s v="0100000000"/>
    <s v="Recursos ordinários - recursos do tesouro - RLD"/>
    <x v="0"/>
    <n v="850"/>
    <n v="46050"/>
    <n v="4605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3"/>
    <s v="Obrigações Patronais"/>
    <s v="0100000000"/>
    <s v="Recursos ordinários - recursos do tesouro - RLD"/>
    <x v="0"/>
    <n v="920"/>
    <n v="21384901"/>
    <n v="21384901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13"/>
    <s v="Obrigações Patronais"/>
    <s v="0100000000"/>
    <s v="Recursos ordinários - recursos do tesouro - RLD"/>
    <x v="0"/>
    <n v="850"/>
    <n v="1591807"/>
    <n v="1591807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100000000"/>
    <s v="Recursos ordinários - recursos do tesouro - RLD"/>
    <x v="0"/>
    <n v="211"/>
    <m/>
    <m/>
    <n v="300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3"/>
    <s v="Obrigações Patronais"/>
    <s v="0100000000"/>
    <s v="Recursos ordinários - recursos do tesouro - RLD"/>
    <x v="0"/>
    <n v="850"/>
    <m/>
    <m/>
    <n v="4231863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3"/>
    <s v="Obrigações Patronais"/>
    <s v="0100000000"/>
    <s v="Recursos ordinários - recursos do tesouro - RLD"/>
    <x v="0"/>
    <n v="935"/>
    <n v="3500000"/>
    <n v="35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13"/>
    <s v="Obrigações Patronais"/>
    <s v="0100000000"/>
    <s v="Recursos ordinários - recursos do tesouro - RLD"/>
    <x v="0"/>
    <n v="850"/>
    <n v="1000"/>
    <n v="1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129000000"/>
    <s v="Outras transferências - recursos do tesouro - exercício corrente"/>
    <x v="0"/>
    <n v="230"/>
    <n v="10000"/>
    <n v="1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269000000"/>
    <s v="Outros recursos primários - recursos de outras fontes - exercício corrente"/>
    <x v="0"/>
    <n v="230"/>
    <n v="83639"/>
    <n v="83639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335041"/>
    <s v="Contribuições"/>
    <s v="0100000000"/>
    <s v="Recursos ordinários - recursos do tesouro - RLD"/>
    <x v="0"/>
    <n v="430"/>
    <n v="387400000"/>
    <n v="387400000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40"/>
    <s v="Repasse financeiro para centros"/>
    <x v="56"/>
    <x v="58"/>
    <x v="6"/>
    <n v="302"/>
    <s v="335041"/>
    <s v="Contribuições"/>
    <s v="0100000000"/>
    <s v="Recursos ordinários - recursos do tesouro - RLD"/>
    <x v="0"/>
    <n v="430"/>
    <n v="3130800"/>
    <n v="31308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269000000"/>
    <s v="Outros recursos primários - recursos de outras fontes - exercício corrente"/>
    <x v="0"/>
    <n v="230"/>
    <m/>
    <m/>
    <n v="83639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7"/>
    <x v="59"/>
    <x v="13"/>
    <n v="606"/>
    <s v="335041"/>
    <s v="Contribuições"/>
    <s v="0266000000"/>
    <s v="Receitas diversas - receita Agroindustrial - FDR"/>
    <x v="0"/>
    <n v="320"/>
    <n v="500000"/>
    <n v="5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335041"/>
    <s v="Contribuições"/>
    <s v="0100000000"/>
    <s v="Recursos ordinários - recursos do tesouro - RLD"/>
    <x v="0"/>
    <n v="430"/>
    <n v="39194401"/>
    <n v="39194401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30"/>
    <s v="Material de Consumo"/>
    <s v="0240000000"/>
    <s v="Recursos de serviços - recursos de outras fontes - exercício corrente"/>
    <x v="0"/>
    <n v="900"/>
    <m/>
    <m/>
    <n v="32500"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92"/>
    <s v="Despesas de Exercícios Anteriores"/>
    <s v="0100000000"/>
    <s v="Recursos ordinários - recursos do tesouro - RLD"/>
    <x v="0"/>
    <n v="925"/>
    <n v="500000"/>
    <n v="5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05"/>
    <s v="Outros Benefícios Previdenciários"/>
    <s v="0100000000"/>
    <s v="Recursos ordinários - recursos do tesouro - RLD"/>
    <x v="0"/>
    <n v="850"/>
    <n v="93197"/>
    <n v="93197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94"/>
    <s v="Indenizações e Restituições Trabalhistas"/>
    <s v="0131000000"/>
    <s v="Recursos do FUNDEB"/>
    <x v="0"/>
    <n v="850"/>
    <n v="211469"/>
    <n v="211469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15"/>
    <s v="Diárias - Militar"/>
    <s v="0111000000"/>
    <s v="Taxas da Segurança Pública - recursos do tesouro - exercício corrente"/>
    <x v="0"/>
    <n v="704"/>
    <n v="444973"/>
    <n v="444973"/>
    <m/>
    <m/>
    <x v="0"/>
    <x v="0"/>
  </r>
  <r>
    <s v="470076"/>
    <s v="47076"/>
    <s v="Fundo Financeiro"/>
    <s v="Fundo Financeiro"/>
    <x v="1"/>
    <x v="1"/>
    <x v="44"/>
    <s v="Encargos com inativos"/>
    <x v="63"/>
    <x v="65"/>
    <x v="14"/>
    <n v="272"/>
    <s v="319001"/>
    <s v="Aposentadorias, Reserva Remunerada e Reformas"/>
    <s v="0250000000"/>
    <s v="Contribuição previdenciária - recursos de outras fontes - exercício corrente"/>
    <x v="0"/>
    <n v="860"/>
    <n v="17000000"/>
    <n v="17000000"/>
    <m/>
    <m/>
    <x v="0"/>
    <x v="0"/>
  </r>
  <r>
    <s v="470076"/>
    <s v="47076"/>
    <s v="Fundo Financeiro"/>
    <s v="Fundo Financeiro"/>
    <x v="1"/>
    <x v="1"/>
    <x v="45"/>
    <s v="Encargos com inativos"/>
    <x v="64"/>
    <x v="66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92"/>
    <s v="Despesas de Exercícios Anteriores"/>
    <s v="0100000000"/>
    <s v="Recursos ordinários - recursos do tesouro - RLD"/>
    <x v="0"/>
    <n v="750"/>
    <n v="1483832"/>
    <n v="1483832"/>
    <m/>
    <m/>
    <x v="0"/>
    <x v="0"/>
  </r>
  <r>
    <s v="470076"/>
    <s v="47076"/>
    <s v="Fundo Financeiro"/>
    <s v="Fundo Financeiro"/>
    <x v="0"/>
    <x v="0"/>
    <x v="45"/>
    <s v="Encargos com inativos"/>
    <x v="66"/>
    <x v="68"/>
    <x v="14"/>
    <n v="272"/>
    <s v="319092"/>
    <s v="Despesas de Exercícios Anteriores"/>
    <s v="0100000000"/>
    <s v="Recursos ordinários - recursos do tesouro - RLD"/>
    <x v="0"/>
    <n v="860"/>
    <m/>
    <m/>
    <n v="9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2"/>
    <s v="Despesas de Exercícios Anteriores"/>
    <s v="0250000000"/>
    <s v="Contribuição previdenciária - recursos de outras fontes - exercício corrente"/>
    <x v="0"/>
    <n v="850"/>
    <n v="250000"/>
    <n v="250000"/>
    <m/>
    <m/>
    <x v="0"/>
    <x v="0"/>
  </r>
  <r>
    <s v="470076"/>
    <s v="47076"/>
    <s v="Fundo Financeiro"/>
    <s v="Fundo Financeiro"/>
    <x v="1"/>
    <x v="1"/>
    <x v="44"/>
    <s v="Encargos com inativos"/>
    <x v="68"/>
    <x v="70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4"/>
    <s v="Contratação por Tempo Determinado"/>
    <s v="0100000000"/>
    <s v="Recursos ordinários - recursos do tesouro - RLD"/>
    <x v="0"/>
    <n v="850"/>
    <n v="33739286"/>
    <n v="33739286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46"/>
    <s v="Auxílio-Alimentação"/>
    <s v="0212000000"/>
    <s v="Selos de Fiscalização de Atos Notariais e Registrais - Recursos de Outras Fontes - Exercício Corrente"/>
    <x v="0"/>
    <n v="930"/>
    <n v="434300"/>
    <n v="4343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47"/>
    <s v="Obrigações Tributárias e Contributivas"/>
    <s v="0240000000"/>
    <s v="Recursos de serviços - recursos de outras fontes - exercício corrente"/>
    <x v="0"/>
    <n v="900"/>
    <n v="216385"/>
    <n v="216385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47"/>
    <s v="Obrigações Tributárias e Contributivas"/>
    <s v="0100000000"/>
    <s v="Recursos ordinários - recursos do tesouro - RLD"/>
    <x v="0"/>
    <n v="910"/>
    <m/>
    <m/>
    <n v="39500"/>
    <m/>
    <x v="0"/>
    <x v="0"/>
  </r>
  <r>
    <s v="470022"/>
    <s v="00001"/>
    <s v="Instituto de Previdência do Estado de Santa Catarina"/>
    <s v="Gestão Geral"/>
    <x v="1"/>
    <x v="1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n v="55000000"/>
    <n v="550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113"/>
    <s v="Obrigações Patronais"/>
    <s v="0100000000"/>
    <s v="Recursos ordinários - recursos do tesouro - RLD"/>
    <x v="0"/>
    <n v="310"/>
    <n v="4048"/>
    <n v="4048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113"/>
    <s v="Obrigações Patronais"/>
    <s v="0100000000"/>
    <s v="Recursos ordinários - recursos do tesouro - RLD"/>
    <x v="0"/>
    <n v="935"/>
    <m/>
    <m/>
    <n v="50000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113"/>
    <s v="Obrigações Patronais"/>
    <s v="0240000000"/>
    <s v="Recursos de serviços - recursos de outras fontes - exercício corrente"/>
    <x v="0"/>
    <n v="850"/>
    <m/>
    <m/>
    <n v="1598808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113"/>
    <s v="Obrigações Patronais"/>
    <s v="0100000000"/>
    <s v="Recursos ordinários - recursos do tesouro - RLD"/>
    <x v="0"/>
    <n v="850"/>
    <m/>
    <m/>
    <n v="1715014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113"/>
    <s v="Obrigações Patronais"/>
    <s v="0100000000"/>
    <s v="Recursos ordinários - recursos do tesouro - RLD"/>
    <x v="0"/>
    <n v="850"/>
    <n v="942996"/>
    <n v="94299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113"/>
    <s v="Obrigações Patronais"/>
    <s v="0100000000"/>
    <s v="Recursos ordinários - recursos do tesouro - RLD"/>
    <x v="0"/>
    <n v="625"/>
    <n v="2900000"/>
    <n v="29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0"/>
    <s v="Material de Consumo"/>
    <s v="0100000000"/>
    <s v="Recursos ordinários - recursos do tesouro - RLD"/>
    <x v="0"/>
    <n v="935"/>
    <n v="1600000"/>
    <n v="16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0"/>
    <s v="Material de Consumo"/>
    <s v="0269000000"/>
    <s v="Outros recursos primários - recursos de outras fontes - exercício corrente"/>
    <x v="0"/>
    <n v="900"/>
    <n v="13520"/>
    <n v="1352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0"/>
    <s v="Material de Consumo"/>
    <s v="0225000000"/>
    <s v="Convênio - Programa de Assistência Social - recursos de outras fontes - exercício corrente"/>
    <x v="0"/>
    <n v="560"/>
    <n v="11695"/>
    <n v="11695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0"/>
    <s v="Material de Consumo"/>
    <s v="0269000000"/>
    <s v="Outros recursos primários - recursos de outras fontes - exercício corrente"/>
    <x v="0"/>
    <n v="900"/>
    <n v="135118"/>
    <n v="135118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0"/>
    <s v="Material de Consumo"/>
    <s v="0100000000"/>
    <s v="Recursos ordinários - recursos do tesouro - RLD"/>
    <x v="0"/>
    <n v="900"/>
    <n v="597436"/>
    <n v="597436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24000000"/>
    <s v="Convênio - Programas de Educação - recursos do tesouro - exercício corrente"/>
    <x v="0"/>
    <n v="610"/>
    <n v="42080592"/>
    <n v="42080592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0"/>
    <s v="Material de Consumo"/>
    <s v="0100000000"/>
    <s v="Recursos ordinários - recursos do tesouro - RLD"/>
    <x v="0"/>
    <n v="630"/>
    <n v="48379"/>
    <n v="48379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19000000"/>
    <s v="Recursos do Tesouro - Exercício Corrente - Outras Taxas - Vinculadas"/>
    <x v="0"/>
    <n v="900"/>
    <n v="400000"/>
    <n v="400000"/>
    <m/>
    <m/>
    <x v="0"/>
    <x v="0"/>
  </r>
  <r>
    <s v="160085"/>
    <s v="16085"/>
    <s v="Fundo de Melhoria do Corpo de Bombeiros Militar"/>
    <s v="Fundo de Melhoria do Corpo de Bombeiros Militar"/>
    <x v="0"/>
    <x v="0"/>
    <x v="49"/>
    <s v="Gestão de acordos e convênios"/>
    <x v="85"/>
    <x v="87"/>
    <x v="11"/>
    <n v="181"/>
    <s v="339030"/>
    <s v="Material de Consumo"/>
    <s v="0111000000"/>
    <s v="Taxas da Segurança Pública - recursos do tesouro - exercício corrente"/>
    <x v="0"/>
    <n v="703"/>
    <m/>
    <m/>
    <n v="2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69000000"/>
    <s v="Outros recursos primários - recursos de outras fontes - exercício corrente"/>
    <x v="0"/>
    <n v="702"/>
    <m/>
    <m/>
    <n v="60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0"/>
    <s v="Material de Consumo"/>
    <s v="0100000000"/>
    <s v="Recursos ordinários - recursos do tesouro - RLD"/>
    <x v="0"/>
    <n v="650"/>
    <m/>
    <m/>
    <n v="5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0"/>
    <s v="Material de Consumo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0"/>
    <s v="Material de Consumo"/>
    <s v="0120000000"/>
    <s v="Cota-parte da contribuição do Salário-Educação - recursos do tesouro - exercício corrente"/>
    <x v="0"/>
    <n v="625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30"/>
    <s v="Material de Consumo"/>
    <s v="0100000000"/>
    <s v="Recursos ordinários - recursos do tesouro - RLD"/>
    <x v="0"/>
    <n v="730"/>
    <n v="198200"/>
    <n v="1982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0"/>
    <s v="Material de Consumo"/>
    <s v="0100000000"/>
    <s v="Recursos ordinários - recursos do tesouro - RLD"/>
    <x v="0"/>
    <n v="900"/>
    <n v="821140"/>
    <n v="82114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0"/>
    <s v="Material de Consumo"/>
    <s v="0100000000"/>
    <s v="Recursos ordinários - recursos do tesouro - RLD"/>
    <x v="0"/>
    <n v="900"/>
    <n v="30000"/>
    <n v="3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0"/>
    <s v="Material de Consumo"/>
    <s v="0100000000"/>
    <s v="Recursos ordinários - recursos do tesouro - RLD"/>
    <x v="0"/>
    <n v="900"/>
    <n v="619230"/>
    <n v="619230"/>
    <m/>
    <m/>
    <x v="0"/>
    <x v="0"/>
  </r>
  <r>
    <s v="470093"/>
    <s v="47093"/>
    <s v="Fundo Patrimonial"/>
    <s v="Fundo Patrimonial"/>
    <x v="3"/>
    <x v="3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m/>
    <n v="2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3"/>
    <s v="Passagens e Despesas com Locomoção"/>
    <s v="0269000000"/>
    <s v="Outros recursos primários - recursos de outras fontes - exercício corrente"/>
    <x v="0"/>
    <n v="56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3"/>
    <s v="Passagens e Despesas com Locomoção"/>
    <s v="0219000000"/>
    <s v="Outras Taxas Vinculadas - Recursos de Outras Fontes - Exercício Corrente"/>
    <x v="0"/>
    <n v="702"/>
    <m/>
    <m/>
    <n v="50000"/>
    <m/>
    <x v="0"/>
    <x v="0"/>
  </r>
  <r>
    <s v="260093"/>
    <s v="26093"/>
    <s v="Fundo Estadual de Assistência Social"/>
    <s v="Fundo Estadual de Assistência Social"/>
    <x v="0"/>
    <x v="0"/>
    <x v="54"/>
    <s v="Controle social"/>
    <x v="98"/>
    <x v="100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6063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3"/>
    <s v="Passagens e Despesas com Locomoção"/>
    <s v="0129000000"/>
    <s v="Outras transferências - recursos do tesouro - exercício corrente"/>
    <x v="0"/>
    <n v="900"/>
    <m/>
    <m/>
    <n v="1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3"/>
    <s v="Passagens e Despesas com Locomoção"/>
    <s v="0228000000"/>
    <s v="Outros convênios, ajustes e acordos administrativos - rec outras fontes-exercício corrente"/>
    <x v="0"/>
    <n v="211"/>
    <m/>
    <m/>
    <n v="1800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3"/>
    <s v="Passagens e Despesas com Locomoção"/>
    <s v="0240000000"/>
    <s v="Recursos de serviços - recursos de outras fontes - exercício corrente"/>
    <x v="0"/>
    <n v="900"/>
    <n v="82000"/>
    <n v="82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1"/>
    <n v="910"/>
    <m/>
    <n v="63093.01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9"/>
    <s v="Auxílio-Transporte"/>
    <s v="0240000000"/>
    <s v="Recursos de serviços - recursos de outras fontes - exercício corrente"/>
    <x v="0"/>
    <n v="310"/>
    <n v="8942"/>
    <n v="8942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n v="150000"/>
    <n v="1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92"/>
    <s v="Despesas de Exercícios Anteriores"/>
    <s v="0100000000"/>
    <s v="Recursos ordinários - recursos do tesouro - RLD"/>
    <x v="0"/>
    <n v="930"/>
    <m/>
    <m/>
    <n v="11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92"/>
    <s v="Despesas de Exercícios Anteriores"/>
    <s v="0111000000"/>
    <s v="Taxas da Segurança Pública - recursos do tesouro - exercício corrente"/>
    <x v="0"/>
    <n v="704"/>
    <m/>
    <m/>
    <n v="15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92"/>
    <s v="Despesas de Exercícios Anteriores"/>
    <s v="0269000000"/>
    <s v="Outros recursos primários - recursos de outras fontes - exercício corrente"/>
    <x v="0"/>
    <n v="702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92"/>
    <s v="Despesas de Exercícios Anteriores"/>
    <s v="0240000000"/>
    <s v="Recursos de serviços - recursos de outras fontes - exercício corrente"/>
    <x v="0"/>
    <n v="310"/>
    <m/>
    <m/>
    <n v="18648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92"/>
    <s v="Despesas de Exercícios Anteriores"/>
    <s v="0100000000"/>
    <s v="Recursos ordinários - recursos do tesouro - RLD"/>
    <x v="0"/>
    <n v="900"/>
    <m/>
    <m/>
    <n v="2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92"/>
    <s v="Despesas de Exercícios Anteriores"/>
    <s v="0111000000"/>
    <s v="Taxas da Segurança Pública - recursos do tesouro - exercício corrente"/>
    <x v="0"/>
    <n v="704"/>
    <n v="150000"/>
    <n v="1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2"/>
    <s v="Despesas de Exercícios Anteriores"/>
    <s v="0240000000"/>
    <s v="Recursos de serviços - recursos de outras fontes - exercício corrente"/>
    <x v="0"/>
    <n v="310"/>
    <n v="90000"/>
    <n v="9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92"/>
    <s v="Despesas de Exercícios Anteriores"/>
    <s v="0269000000"/>
    <s v="Outros recursos primários - recursos de outras fontes - exercício corrente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n v="-423752.9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6"/>
    <s v="Ressarcimento Despesa Pessoal Requisitado"/>
    <s v="0100000000"/>
    <s v="Recursos ordinários - recursos do tesouro - RLD"/>
    <x v="0"/>
    <n v="920"/>
    <n v="2000000"/>
    <n v="2000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18"/>
    <s v="Auxílio Financeiro a Estudantes"/>
    <s v="0124000000"/>
    <s v="Convênio - Programas de Educação - recursos do tesouro - exercício corrente"/>
    <x v="0"/>
    <n v="610"/>
    <m/>
    <m/>
    <n v="1000000"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329021"/>
    <s v="Juros sobre a Dívida por Contrato"/>
    <s v="0100000000"/>
    <s v="Recursos ordinários - recursos do tesouro - RLD"/>
    <x v="0"/>
    <n v="990"/>
    <n v="80679470"/>
    <n v="8067947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3000000"/>
    <s v="Recursos Ordinários - Desvinculação de Receitas do Estado (DREM)"/>
    <x v="0"/>
    <n v="990"/>
    <n v="100000000"/>
    <n v="100000000"/>
    <m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2100000000"/>
    <s v="Contrapartida - BID - recursos do tesouro - exercício corrente"/>
    <x v="0"/>
    <n v="110"/>
    <n v="200000"/>
    <n v="200000"/>
    <m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5"/>
    <s v="Serviços de Consultoria"/>
    <s v="0100000000"/>
    <s v="Recursos ordinários - recursos do tesouro - RLD"/>
    <x v="0"/>
    <n v="850"/>
    <n v="20000"/>
    <n v="20000"/>
    <m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5"/>
    <s v="Serviços de Consultoria"/>
    <s v="0100000000"/>
    <s v="Recursos ordinários - recursos do tesouro - RLD"/>
    <x v="0"/>
    <n v="900"/>
    <m/>
    <m/>
    <n v="40000"/>
    <m/>
    <x v="0"/>
    <x v="0"/>
  </r>
  <r>
    <s v="480091"/>
    <s v="48091"/>
    <s v="Fundo Estadual de Saúde"/>
    <s v="Fundo Estadual de Saúde"/>
    <x v="1"/>
    <x v="1"/>
    <x v="65"/>
    <s v="Implantação de rede"/>
    <x v="116"/>
    <x v="118"/>
    <x v="6"/>
    <n v="302"/>
    <s v="334141"/>
    <s v="Contribuições"/>
    <s v="0223000000"/>
    <s v="Convênio - Sistema Único Saúde - recursos de outras fontes - Exercício Corrente"/>
    <x v="0"/>
    <n v="450"/>
    <n v="11776150"/>
    <n v="1177615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39113"/>
    <s v="Obrigações Patronais"/>
    <s v="0100000000"/>
    <s v="Recursos ordinários - recursos do tesouro - RLD"/>
    <x v="0"/>
    <n v="850"/>
    <n v="1000"/>
    <n v="1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08"/>
    <s v="Outros Benefícios Assistenciais"/>
    <s v="0100000000"/>
    <s v="Recursos ordinários - recursos do tesouro - RLD"/>
    <x v="0"/>
    <n v="310"/>
    <n v="4289027"/>
    <n v="4289027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14"/>
    <s v="Diárias - Civil"/>
    <s v="0100000000"/>
    <s v="Recursos ordinários - recursos do tesouro - RLD"/>
    <x v="0"/>
    <n v="910"/>
    <n v="1250000"/>
    <n v="125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14"/>
    <s v="Diárias - Civil"/>
    <s v="0219000000"/>
    <s v="Outras Taxas Vinculadas - Recursos de Outras Fontes - Exercício Corrente"/>
    <x v="0"/>
    <n v="90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14"/>
    <s v="Diárias - Civil"/>
    <s v="0111000033"/>
    <s v="Receitas -  Fundo de Melhoria da Policia Civil"/>
    <x v="0"/>
    <n v="702"/>
    <m/>
    <m/>
    <n v="0"/>
    <m/>
    <x v="0"/>
    <x v="0"/>
  </r>
  <r>
    <s v="270021"/>
    <s v="00001"/>
    <s v="Instituto do Meio Ambiente do Estado de Santa Catarina - IMA"/>
    <s v="Gestão Geral"/>
    <x v="0"/>
    <x v="0"/>
    <x v="7"/>
    <s v="Capacitação profissional dos agentes públicos"/>
    <x v="123"/>
    <x v="125"/>
    <x v="12"/>
    <n v="128"/>
    <s v="339014"/>
    <s v="Diárias - Civil"/>
    <s v="0219000000"/>
    <s v="Outras Taxas Vinculadas - Recursos de Outras Fontes - Exercício Corrente"/>
    <x v="0"/>
    <n v="850"/>
    <m/>
    <m/>
    <n v="52793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14"/>
    <s v="Diárias - Civil"/>
    <s v="0283000000"/>
    <s v="Remuneração de depósitos bancários da conta única  do Tribunal de Justiça"/>
    <x v="0"/>
    <n v="930"/>
    <n v="14000"/>
    <n v="14000"/>
    <m/>
    <m/>
    <x v="0"/>
    <x v="0"/>
  </r>
  <r>
    <s v="410011"/>
    <s v="00001"/>
    <s v="Agência de Desenvolvimento do Turismo de Santa Catarina"/>
    <s v="Gestão Geral"/>
    <x v="1"/>
    <x v="1"/>
    <x v="25"/>
    <s v="Elaboração de estudos"/>
    <x v="126"/>
    <x v="128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14"/>
    <s v="Diárias - Civil"/>
    <s v="0100000000"/>
    <s v="Recursos ordinários - recursos do tesouro - RLD"/>
    <x v="0"/>
    <n v="315"/>
    <n v="35000"/>
    <n v="35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14"/>
    <s v="Diárias - Civil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92"/>
    <s v="Despesas de Exercícios Anteriores"/>
    <s v="0100000000"/>
    <s v="Recursos ordinários - recursos do tesouro - RLD"/>
    <x v="0"/>
    <n v="920"/>
    <n v="2000000"/>
    <n v="2000000"/>
    <m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329022"/>
    <s v="Outros Encargos sobre Dívida por Contrato"/>
    <s v="0100000000"/>
    <s v="Recursos ordinários - recursos do tesouro - RLD"/>
    <x v="0"/>
    <n v="99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n v="37600"/>
    <n v="376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93"/>
    <s v="Indenizações e Restituições"/>
    <s v="0111000000"/>
    <s v="Taxas da Segurança Pública - recursos do tesouro - exercício corrente"/>
    <x v="0"/>
    <n v="855"/>
    <m/>
    <m/>
    <n v="9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93"/>
    <s v="Indenizações e Restituições"/>
    <s v="0100000000"/>
    <s v="Recursos ordinários - recursos do tesouro - RLD"/>
    <x v="0"/>
    <n v="850"/>
    <m/>
    <m/>
    <n v="4877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3"/>
    <s v="Indenizações e Restituições"/>
    <s v="0219000000"/>
    <s v="Outras Taxas Vinculadas - Recursos de Outras Fontes - Exercício Corrente"/>
    <x v="0"/>
    <n v="315"/>
    <m/>
    <m/>
    <n v="764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285000000"/>
    <s v="Remuneração de disp bancária - Executivo - rec vinculados-rec outras fontes-exerc corrente"/>
    <x v="0"/>
    <n v="230"/>
    <n v="58160"/>
    <n v="5816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1"/>
    <s v="Vencim. e Vantagens Fixas - Pessoal Civil"/>
    <s v="0228000000"/>
    <s v="Outros convênios, ajustes e acordos administrativos - rec outras fontes-exercício corrente"/>
    <x v="0"/>
    <n v="211"/>
    <n v="10000000"/>
    <n v="100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11"/>
    <s v="Vencim. e Vantagens Fixas - Pessoal Civil"/>
    <s v="0100000000"/>
    <s v="Recursos ordinários - recursos do tesouro - RLD"/>
    <x v="0"/>
    <n v="880"/>
    <n v="19666337"/>
    <n v="19666337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1"/>
    <s v="Vencim. e Vantagens Fixas - Pessoal Civil"/>
    <s v="0131000000"/>
    <s v="Recursos do FUNDEB"/>
    <x v="0"/>
    <n v="625"/>
    <n v="366469136"/>
    <n v="366469136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2"/>
    <s v="Vencim. e Vantagens Fixas - Pessoal Militar"/>
    <s v="0100000000"/>
    <s v="Recursos ordinários - recursos do tesouro - RLD"/>
    <x v="0"/>
    <n v="850"/>
    <m/>
    <m/>
    <n v="260000"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4041"/>
    <s v="Contribuições"/>
    <s v="0122000000"/>
    <s v="Cota-parte da compensação financeira dos rec hídricos - rec tesouro - exercício corrente"/>
    <x v="0"/>
    <n v="350"/>
    <n v="300298"/>
    <n v="300298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334041"/>
    <s v="Contribuições"/>
    <s v="0100000000"/>
    <s v="Recursos ordinários - recursos do tesouro - RLD"/>
    <x v="0"/>
    <n v="430"/>
    <n v="20000000"/>
    <n v="2000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4041"/>
    <s v="Contribuições"/>
    <s v="0269000000"/>
    <s v="Outros recursos primários - recursos de outras fontes - exercício corrente"/>
    <x v="0"/>
    <n v="915"/>
    <m/>
    <m/>
    <n v="137346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6"/>
    <s v="Outros Serviços Terceiros-Pessoa Física"/>
    <s v="0219000000"/>
    <s v="Outras Taxas Vinculadas - Recursos de Outras Fontes - Exercício Corrente"/>
    <x v="0"/>
    <n v="931"/>
    <n v="4987"/>
    <n v="4987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100000000"/>
    <s v="Recursos ordinários - recursos do tesouro - RLD"/>
    <x v="0"/>
    <n v="900"/>
    <n v="132395"/>
    <n v="132395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6"/>
    <s v="Outros Serviços Terceiros-Pessoa Física"/>
    <s v="0219000000"/>
    <s v="Outras Taxas Vinculadas - Recursos de Outras Fontes - Exercício Corrente"/>
    <x v="0"/>
    <n v="315"/>
    <n v="40000"/>
    <n v="4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36"/>
    <s v="Outros Serviços Terceiros-Pessoa Física"/>
    <s v="0100000000"/>
    <s v="Recursos ordinários - recursos do tesouro - RLD"/>
    <x v="0"/>
    <n v="850"/>
    <n v="306746"/>
    <n v="306746"/>
    <m/>
    <m/>
    <x v="0"/>
    <x v="0"/>
  </r>
  <r>
    <s v="470022"/>
    <s v="00001"/>
    <s v="Instituto de Previdência do Estado de Santa Catarina"/>
    <s v="Gestão Geral"/>
    <x v="1"/>
    <x v="1"/>
    <x v="75"/>
    <s v="Encargos com estagiários"/>
    <x v="141"/>
    <x v="143"/>
    <x v="14"/>
    <n v="128"/>
    <s v="339036"/>
    <s v="Outros Serviços Terceiros-Pessoa Física"/>
    <s v="0250000000"/>
    <s v="Contribuição previdenciária - recursos de outras fontes - exercício corrente"/>
    <x v="0"/>
    <n v="850"/>
    <n v="640000"/>
    <n v="640000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36"/>
    <s v="Outros Serviços Terceiros-Pessoa Física"/>
    <s v="0100000000"/>
    <s v="Recursos ordinários - recursos do tesouro - RLD"/>
    <x v="0"/>
    <n v="915"/>
    <m/>
    <m/>
    <n v="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6"/>
    <s v="Outros Serviços Terceiros-Pessoa Física"/>
    <s v="0100000000"/>
    <s v="Recursos ordinários - recursos do tesouro - RLD"/>
    <x v="0"/>
    <n v="745"/>
    <m/>
    <m/>
    <n v="15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6"/>
    <s v="Outros Serviços Terceiros-Pessoa Física"/>
    <s v="0111000000"/>
    <s v="Taxas da Segurança Pública - recursos do tesouro - exercício corrente"/>
    <x v="0"/>
    <n v="701"/>
    <m/>
    <m/>
    <n v="45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n v="978563"/>
    <n v="978563"/>
    <m/>
    <m/>
    <x v="0"/>
    <x v="0"/>
  </r>
  <r>
    <s v="440022"/>
    <s v="00001"/>
    <s v="Companhia Integrada de Desenvolvimento Agrícola de Santa Catarina"/>
    <s v="Gestão Geral"/>
    <x v="6"/>
    <x v="6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m/>
    <m/>
    <m/>
    <n v="118400"/>
    <x v="0"/>
    <x v="0"/>
  </r>
  <r>
    <s v="470001"/>
    <s v="00001"/>
    <s v="Secretaria de Estado da Administração"/>
    <s v="Gestão Geral"/>
    <x v="1"/>
    <x v="1"/>
    <x v="80"/>
    <s v="Pagamento de pensão"/>
    <x v="149"/>
    <x v="151"/>
    <x v="3"/>
    <n v="274"/>
    <s v="339059"/>
    <s v="Pensões Especiais"/>
    <s v="0100000000"/>
    <s v="Recursos ordinários - recursos do tesouro - RLD"/>
    <x v="0"/>
    <n v="870"/>
    <n v="169220"/>
    <n v="16922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139"/>
    <s v="Outros Serviços Terceiros Pessoa Jurídica"/>
    <s v="0100000000"/>
    <s v="Recursos ordinários - recursos do tesouro - RLD"/>
    <x v="0"/>
    <n v="745"/>
    <n v="5939"/>
    <n v="5939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139"/>
    <s v="Outros Serviços Terceiros Pessoa Jurídica"/>
    <s v="0111000000"/>
    <s v="Taxas da Segurança Pública - recursos do tesouro - exercício corrente"/>
    <x v="0"/>
    <n v="900"/>
    <n v="61840"/>
    <n v="6184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39"/>
    <s v="Outros Serviços Terceiros Pessoa Jurídica"/>
    <s v="0219000000"/>
    <s v="Outras Taxas Vinculadas - Recursos de Outras Fontes - Exercício Corrente"/>
    <x v="0"/>
    <n v="900"/>
    <m/>
    <m/>
    <n v="19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9"/>
    <s v="Outros Serviços Terceiros Pessoa Jurídica"/>
    <s v="0131000000"/>
    <s v="Recursos do FUNDEB"/>
    <x v="0"/>
    <n v="610"/>
    <m/>
    <m/>
    <n v="51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00000000"/>
    <s v="Recursos ordinários - recursos do tesouro - RLD"/>
    <x v="0"/>
    <n v="900"/>
    <n v="400000"/>
    <n v="4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337239"/>
    <s v="Outros Serviços Terceiros - Pessoa Jurídica"/>
    <s v="0100000000"/>
    <s v="Recursos ordinários - recursos do tesouro - RLD"/>
    <x v="0"/>
    <n v="130"/>
    <m/>
    <m/>
    <n v="495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152"/>
    <x v="154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449051"/>
    <s v="Obras e Instalações"/>
    <s v="0100000000"/>
    <s v="Recursos ordinários - recursos do tesouro - RLD"/>
    <x v="0"/>
    <n v="730"/>
    <n v="500000"/>
    <n v="5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449051"/>
    <s v="Obras e Instalações"/>
    <s v="0233000000"/>
    <s v="Investimento na Rede de Serviços Públicos de Saúde"/>
    <x v="0"/>
    <n v="410"/>
    <n v="30000"/>
    <n v="3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155"/>
    <x v="157"/>
    <x v="7"/>
    <n v="61"/>
    <s v="449051"/>
    <s v="Obras e Instalações"/>
    <s v="0219000000"/>
    <s v="Outras Taxas Vinculadas - Recursos de Outras Fontes - Exercício Corrente"/>
    <x v="0"/>
    <n v="931"/>
    <m/>
    <m/>
    <n v="304139"/>
    <m/>
    <x v="0"/>
    <x v="0"/>
  </r>
  <r>
    <s v="160091"/>
    <s v="16091"/>
    <s v="Fundo para Melhoria da Segurança Pública"/>
    <s v="Fundo para Melhoria da Segurança Pública"/>
    <x v="0"/>
    <x v="0"/>
    <x v="86"/>
    <s v="Construção de instalações físicas"/>
    <x v="156"/>
    <x v="158"/>
    <x v="11"/>
    <n v="181"/>
    <s v="449051"/>
    <s v="Obras e Instalações"/>
    <s v="0191000000"/>
    <s v="Operações de crédito interna - recursos do tesouro - exercício corrente"/>
    <x v="0"/>
    <n v="101"/>
    <m/>
    <m/>
    <n v="5413195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449051"/>
    <s v="Obras e Instalações"/>
    <s v="0100000000"/>
    <s v="Recursos ordinários - recursos do tesouro - RLD"/>
    <x v="0"/>
    <n v="900"/>
    <m/>
    <m/>
    <n v="5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0100000000"/>
    <s v="Recursos ordinários - recursos do tesouro - RLD"/>
    <x v="0"/>
    <n v="610"/>
    <m/>
    <m/>
    <n v="8000000"/>
    <m/>
    <x v="0"/>
    <x v="0"/>
  </r>
  <r>
    <s v="530001"/>
    <s v="00001"/>
    <s v="Secretaria de Estado da Infraestrutura e Mobilidade"/>
    <s v="Gestão Geral"/>
    <x v="0"/>
    <x v="0"/>
    <x v="88"/>
    <s v="Investimento em equipamento"/>
    <x v="158"/>
    <x v="160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470022"/>
    <s v="00001"/>
    <s v="Instituto de Previdência do Estado de Santa Catarina"/>
    <s v="Gestão Geral"/>
    <x v="1"/>
    <x v="1"/>
    <x v="89"/>
    <s v="Manutenção, aquisição e ampliação de imóvel"/>
    <x v="159"/>
    <x v="161"/>
    <x v="14"/>
    <n v="122"/>
    <s v="449051"/>
    <s v="Obras e Instalações"/>
    <s v="0285000000"/>
    <s v="Remuneração de disp bancária - Executivo - rec vinculados-rec outras fontes-exerc corrente"/>
    <x v="0"/>
    <n v="900"/>
    <n v="800000"/>
    <n v="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160"/>
    <x v="162"/>
    <x v="0"/>
    <n v="782"/>
    <s v="449051"/>
    <s v="Obras e Instalações"/>
    <s v="0100000000"/>
    <s v="Recursos ordinários - recursos do tesouro - RLD"/>
    <x v="0"/>
    <n v="110"/>
    <n v="100000"/>
    <n v="1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1"/>
    <s v="Obras e Instalações"/>
    <s v="0100000000"/>
    <s v="Recursos ordinários - recursos do tesouro - RLD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261000000"/>
    <s v="Receitas diversas - FUNDOSOCIAL - recursos de outras fontes - exercício corrente"/>
    <x v="0"/>
    <n v="101"/>
    <n v="18800000"/>
    <n v="188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449052"/>
    <s v="Equipamentos e Material Permanente"/>
    <s v="0111000000"/>
    <s v="Taxas da Segurança Pública - recursos do tesouro - exercício corrente"/>
    <x v="0"/>
    <n v="704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228000000"/>
    <s v="Outros convênios, ajustes e acordos administrativos - rec outras fontes-exercício corrente"/>
    <x v="0"/>
    <n v="701"/>
    <n v="947685"/>
    <n v="947685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69000000"/>
    <s v="Outros recursos primários - recursos de outras fontes - exercício corrente"/>
    <x v="0"/>
    <n v="400"/>
    <n v="9000000"/>
    <n v="900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449052"/>
    <s v="Equipamentos e Material Permanente"/>
    <s v="0169000000"/>
    <s v="Outros Recursos Primários - Recursos do Tesouro"/>
    <x v="0"/>
    <n v="130"/>
    <n v="1500000"/>
    <n v="15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52"/>
    <s v="Equipamentos e Material Permanente"/>
    <s v="0100000000"/>
    <s v="Recursos ordinários - recursos do tesouro - RLD"/>
    <x v="0"/>
    <n v="920"/>
    <m/>
    <m/>
    <n v="3500000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320734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449052"/>
    <s v="Equipamentos e Material Permanente"/>
    <s v="0219000000"/>
    <s v="Outras Taxas Vinculadas - Recursos de Outras Fontes - Exercício Corrente"/>
    <x v="0"/>
    <n v="890"/>
    <m/>
    <m/>
    <n v="1563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449052"/>
    <s v="Equipamentos e Material Permanente"/>
    <s v="0122000000"/>
    <s v="Cota-parte da compensação financeira dos rec hídricos - rec tesouro - exercício corrente"/>
    <x v="0"/>
    <n v="350"/>
    <m/>
    <m/>
    <n v="20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2"/>
    <s v="Equipamentos e Material Permanente"/>
    <s v="0100000000"/>
    <s v="Recursos ordinários - recursos do tesouro - RLD"/>
    <x v="0"/>
    <n v="665"/>
    <m/>
    <m/>
    <n v="6357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85000000"/>
    <s v="Remuneração de disp bancária - Executivo - rec vinculados - rec tesouro - exerc corrente"/>
    <x v="0"/>
    <n v="610"/>
    <m/>
    <m/>
    <n v="949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449052"/>
    <s v="Equipamentos e Material Permanente"/>
    <s v="0298000000"/>
    <s v="Receita da alienação de bens - recursos de outras fontes - exercício corrente"/>
    <x v="0"/>
    <n v="900"/>
    <n v="102000"/>
    <n v="102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20000000"/>
    <s v="Cota-parte da contribuição do Salário-Educação - recursos do tesouro - exercício corrente"/>
    <x v="0"/>
    <n v="610"/>
    <n v="3000000"/>
    <n v="3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n v="-8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m/>
    <m/>
    <m/>
    <n v="1306000"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91"/>
    <s v="Sentenças Judiciais"/>
    <s v="0100000000"/>
    <s v="Recursos ordinários - recursos do tesouro - RLD"/>
    <x v="0"/>
    <n v="560"/>
    <m/>
    <m/>
    <n v="242414"/>
    <m/>
    <x v="0"/>
    <x v="0"/>
  </r>
  <r>
    <s v="480091"/>
    <s v="48091"/>
    <s v="Fundo Estadual de Saúde"/>
    <s v="Fundo Estadual de Saúde"/>
    <x v="1"/>
    <x v="1"/>
    <x v="103"/>
    <s v="Encargos com precatórios"/>
    <x v="176"/>
    <x v="178"/>
    <x v="6"/>
    <n v="846"/>
    <s v="339091"/>
    <s v="Sentenças Judiciais"/>
    <s v="0100000000"/>
    <s v="Recursos ordinários - recursos do tesouro - RLD"/>
    <x v="0"/>
    <n v="990"/>
    <n v="11000000"/>
    <n v="11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8"/>
    <x v="180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39"/>
    <s v="Outros Serviços Terceiros - Pessoa Jurídica"/>
    <s v="0283000000"/>
    <s v="Remuneração de depósitos bancários da conta única  do Tribunal de Justiça"/>
    <x v="0"/>
    <n v="931"/>
    <n v="569397"/>
    <n v="569397"/>
    <m/>
    <m/>
    <x v="0"/>
    <x v="0"/>
  </r>
  <r>
    <s v="410011"/>
    <s v="00001"/>
    <s v="Agência de Desenvolvimento do Turismo de Santa Catarina"/>
    <s v="Gestão Geral"/>
    <x v="1"/>
    <x v="1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n v="240000"/>
    <n v="240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39"/>
    <s v="Outros Serviços Terceiros - Pessoa Jurídica"/>
    <s v="0240000000"/>
    <s v="Recursos de serviços - recursos de outras fontes - exercício corrente"/>
    <x v="0"/>
    <n v="230"/>
    <n v="2000"/>
    <n v="2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40000000"/>
    <s v="Recursos de serviços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106"/>
    <s v="Ações de readequação e qualificação"/>
    <x v="184"/>
    <x v="186"/>
    <x v="6"/>
    <n v="124"/>
    <s v="339039"/>
    <s v="Outros Serviços Terceiros - Pessoa Jurídica"/>
    <s v="0223000000"/>
    <s v="Convênio - Sistema Único Saúde - recursos de outras fontes - Exercício Corrente"/>
    <x v="0"/>
    <n v="40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n v="470530.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040001"/>
    <s v="00001"/>
    <s v="Ministério Público do Estado de Santa Catarina"/>
    <s v="Gestão Geral"/>
    <x v="0"/>
    <x v="0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2"/>
    <n v="910"/>
    <m/>
    <m/>
    <n v="739644.68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9"/>
    <s v="Outros Serviços Terceiros - Pessoa Jurídica"/>
    <s v="0240000000"/>
    <s v="Recursos de serviços - recursos de outras fontes - exercício corrente"/>
    <x v="0"/>
    <n v="704"/>
    <m/>
    <m/>
    <n v="1000000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39"/>
    <s v="Outros Serviços Terceiros - Pessoa Jurídica"/>
    <s v="0100000000"/>
    <s v="Recursos ordinários - recursos do tesouro - RLD"/>
    <x v="0"/>
    <n v="900"/>
    <m/>
    <m/>
    <n v="25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9"/>
    <s v="Outros Serviços Terceiros - Pessoa Jurídica"/>
    <s v="0100000000"/>
    <s v="Recursos ordinários - recursos do tesouro - RLD"/>
    <x v="0"/>
    <n v="640"/>
    <m/>
    <m/>
    <n v="2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87000000"/>
    <s v="Remuneração de disponibilidade bancária Salário Educação"/>
    <x v="0"/>
    <n v="610"/>
    <m/>
    <m/>
    <n v="5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339039"/>
    <s v="Outros Serviços Terceiros - Pessoa Jurídica"/>
    <s v="0121000000"/>
    <s v="Cota-parte contrib intervenção no domínio econ CIDE-Estadual - rec tesouro -exerc corrente"/>
    <x v="0"/>
    <n v="110"/>
    <m/>
    <m/>
    <n v="2000000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40000000"/>
    <s v="Recursos de serviços - recursos de outras fontes - exercício corrente"/>
    <x v="0"/>
    <n v="900"/>
    <n v="187000"/>
    <n v="187000"/>
    <m/>
    <m/>
    <x v="0"/>
    <x v="0"/>
  </r>
  <r>
    <s v="270001"/>
    <s v="00001"/>
    <s v="Secretaria de Estado do Desenvolvimento Econômico Sustentável"/>
    <s v="Gestão Geral"/>
    <x v="1"/>
    <x v="1"/>
    <x v="111"/>
    <s v="Apoio, qualificação e capacitação"/>
    <x v="194"/>
    <x v="196"/>
    <x v="4"/>
    <n v="128"/>
    <s v="339039"/>
    <s v="Outros Serviços Terceiros - Pessoa Jurídica"/>
    <s v="0100000000"/>
    <s v="Recursos ordinários - recursos do tesouro - RLD"/>
    <x v="0"/>
    <n v="342"/>
    <n v="100000"/>
    <n v="1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n v="500000"/>
    <n v="5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9"/>
    <s v="Outros Serviços Terceiros - Pessoa Jurídica"/>
    <s v="0100000000"/>
    <s v="Recursos ordinários - recursos do tesouro - RLD"/>
    <x v="0"/>
    <n v="855"/>
    <n v="144557"/>
    <n v="144557"/>
    <m/>
    <m/>
    <x v="0"/>
    <x v="0"/>
  </r>
  <r>
    <s v="040001"/>
    <s v="00001"/>
    <s v="Ministério Público do Estado de Santa Catarina"/>
    <s v="Gestão Geral"/>
    <x v="5"/>
    <x v="5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n v="-20023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7"/>
    <s v="Locação de Mão-de-Obra"/>
    <s v="0111000000"/>
    <s v="Taxas da Segurança Pública - recursos do tesouro - exercício corrente"/>
    <x v="0"/>
    <n v="704"/>
    <m/>
    <m/>
    <n v="1515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7"/>
    <s v="Locação de Mão-de-Obra"/>
    <s v="0100000000"/>
    <s v="Recursos ordinários - recursos do tesouro - RLD"/>
    <x v="0"/>
    <n v="900"/>
    <m/>
    <m/>
    <n v="60000"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7"/>
    <s v="Locação de Mão-de-Obra"/>
    <s v="0100000000"/>
    <s v="Recursos ordinários - recursos do tesouro - RLD"/>
    <x v="0"/>
    <n v="900"/>
    <n v="1001915"/>
    <n v="1001915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192"/>
    <s v="Despesas de Exercícios Anteriores"/>
    <s v="0100000000"/>
    <s v="Recursos ordinários - recursos do tesouro - RLD"/>
    <x v="0"/>
    <n v="930"/>
    <n v="60000"/>
    <n v="6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192"/>
    <s v="Despesas de Exercícios Anteriores"/>
    <s v="0111000000"/>
    <s v="Taxas da Segurança Pública - recursos do tesouro - exercício corrente"/>
    <x v="0"/>
    <n v="704"/>
    <m/>
    <m/>
    <n v="5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92"/>
    <s v="Despesas de Exercícios Anteriores"/>
    <s v="0240000000"/>
    <s v="Recursos de serviços - recursos de outras fontes - exercício corrente"/>
    <x v="0"/>
    <n v="900"/>
    <m/>
    <m/>
    <n v="1502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192"/>
    <s v="Despesas de Exercícios Anteriores"/>
    <s v="0240000000"/>
    <s v="Recursos de serviços - recursos de outras fontes - exercício corrente"/>
    <x v="0"/>
    <n v="900"/>
    <m/>
    <m/>
    <n v="33333"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92"/>
    <s v="Despesas de Exercícios Anteriores"/>
    <s v="0250000000"/>
    <s v="Contribuição previdenciária - recursos de outras fontes - exercício corrente"/>
    <x v="0"/>
    <n v="900"/>
    <n v="5000"/>
    <n v="5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193"/>
    <s v="Indenizações e Restituições"/>
    <s v="0283000000"/>
    <s v="Remuneração de depósitos bancários da conta única  do Tribunal de Justiça"/>
    <x v="0"/>
    <n v="930"/>
    <n v="228000"/>
    <n v="228000"/>
    <m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147"/>
    <s v="Obrigações Tributárias e Contributivas"/>
    <s v="0240000000"/>
    <s v="Recursos de serviços - recursos de outras fontes - exercício corrente"/>
    <x v="0"/>
    <n v="630"/>
    <m/>
    <m/>
    <n v="57381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40"/>
    <s v="Serviços de Tecnologia da Informação e Comunicação - Pessoa Jurídica"/>
    <s v="0100000000"/>
    <s v="Recursos ordinários - recursos do tesouro - RLD"/>
    <x v="0"/>
    <n v="910"/>
    <m/>
    <m/>
    <n v="63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40"/>
    <s v="Serviços de Tecnologia da Informação e Comunicação - Pessoa Jurídica"/>
    <s v="0269000000"/>
    <s v="Outros recursos primários - recursos de outras fontes - exercício corrente"/>
    <x v="0"/>
    <n v="875"/>
    <m/>
    <m/>
    <n v="85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40"/>
    <s v="Serviços de Tecnologia da Informação e Comunicação - Pessoa Jurídica"/>
    <s v="0100000000"/>
    <s v="Recursos ordinários - recursos do tesouro - RLD"/>
    <x v="0"/>
    <n v="900"/>
    <m/>
    <m/>
    <n v="338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n v="10239926"/>
    <n v="10239926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498581"/>
    <n v="498581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m/>
    <n v="0"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m/>
    <n v="2500000"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2"/>
    <s v="Material, Bem ou Serviço de Distribuição Gratuita"/>
    <s v="0100000000"/>
    <s v="Recursos ordinários - recursos do tesouro - RLD"/>
    <x v="0"/>
    <n v="730"/>
    <n v="300000"/>
    <n v="3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6"/>
    <s v="Outras Despesas Variáveis-Pessoal Civil"/>
    <s v="0111000000"/>
    <s v="Taxas da Segurança Pública - recursos do tesouro - exercício corrente"/>
    <x v="0"/>
    <n v="704"/>
    <n v="28362"/>
    <n v="28362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6"/>
    <s v="Outras Despesas Variáveis-Pessoal Civil"/>
    <s v="0100000000"/>
    <s v="Recursos ordinários - recursos do tesouro - RLD"/>
    <x v="0"/>
    <n v="704"/>
    <n v="41248"/>
    <n v="41248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3"/>
    <s v="Obrigações Patronais"/>
    <s v="0100000000"/>
    <s v="Recursos ordinários - recursos do tesouro - RLD"/>
    <x v="0"/>
    <n v="850"/>
    <m/>
    <m/>
    <n v="2464084"/>
    <m/>
    <x v="0"/>
    <x v="0"/>
  </r>
  <r>
    <s v="030091"/>
    <s v="03091"/>
    <s v="Fundo de Reaparelhamento da Justiça"/>
    <s v="Fundo de Reaparelhamento da Justiça"/>
    <x v="0"/>
    <x v="0"/>
    <x v="119"/>
    <s v="Expansão da estrutura judiciária"/>
    <x v="211"/>
    <x v="213"/>
    <x v="7"/>
    <n v="61"/>
    <s v="459061"/>
    <s v="Aquisição de Imóveis"/>
    <s v="0219000000"/>
    <s v="Outras Taxas Vinculadas - Recursos de Outras Fontes - Exercício Corrente"/>
    <x v="0"/>
    <n v="931"/>
    <m/>
    <m/>
    <n v="1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30"/>
    <s v="Material de Consumo"/>
    <s v="0100000000"/>
    <s v="Recursos ordinários - recursos do tesouro - RLD"/>
    <x v="0"/>
    <n v="900"/>
    <m/>
    <m/>
    <n v="27000"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1"/>
    <s v="Premiações Culturais, Artísticas, Científicas, Desportivas e Outras"/>
    <s v="0100000000"/>
    <s v="Recursos ordinários - recursos do tesouro - RLD"/>
    <x v="0"/>
    <n v="650"/>
    <n v="100000"/>
    <n v="100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93"/>
    <s v="Indenizações e Restituições"/>
    <s v="0100000000"/>
    <s v="Recursos ordinários - recursos do tesouro - RLD"/>
    <x v="0"/>
    <n v="730"/>
    <n v="45325"/>
    <n v="45325"/>
    <m/>
    <m/>
    <x v="0"/>
    <x v="0"/>
  </r>
  <r>
    <s v="520002"/>
    <s v="00001"/>
    <s v="Encargos Gerais do Estado"/>
    <s v="Gestão Geral"/>
    <x v="1"/>
    <x v="1"/>
    <x v="121"/>
    <s v="Participação no capital social"/>
    <x v="213"/>
    <x v="215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94"/>
    <s v="Indenizações e Restituições Trabalhistas"/>
    <s v="0131000000"/>
    <s v="Recursos do FUNDEB"/>
    <x v="0"/>
    <n v="625"/>
    <n v="3500000"/>
    <n v="35000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94"/>
    <s v="Indenizações e Restituições Trabalhistas"/>
    <s v="0219000000"/>
    <s v="Outras Taxas Vinculadas - Recursos de Outras Fontes - Exercício Corrente"/>
    <x v="0"/>
    <n v="890"/>
    <n v="2845"/>
    <n v="2845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15"/>
    <s v="Diárias - Militar"/>
    <s v="0111000000"/>
    <s v="Taxas da Segurança Pública - recursos do tesouro - exercício corrente"/>
    <x v="0"/>
    <n v="703"/>
    <m/>
    <m/>
    <n v="54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15"/>
    <s v="Diárias - Militar"/>
    <s v="0111000000"/>
    <s v="Taxas da Segurança Pública - recursos do tesouro - exercício corrente"/>
    <x v="0"/>
    <n v="770"/>
    <m/>
    <m/>
    <n v="105497"/>
    <m/>
    <x v="0"/>
    <x v="0"/>
  </r>
  <r>
    <s v="470076"/>
    <s v="47076"/>
    <s v="Fundo Financeiro"/>
    <s v="Fundo Financeiro"/>
    <x v="0"/>
    <x v="0"/>
    <x v="45"/>
    <s v="Encargos com inativos"/>
    <x v="218"/>
    <x v="22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6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92"/>
    <s v="Despesas de Exercícios Anteriores"/>
    <s v="0100000000"/>
    <s v="Recursos ordinários - recursos do tesouro - RLD"/>
    <x v="0"/>
    <n v="850"/>
    <m/>
    <m/>
    <n v="87737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92"/>
    <s v="Despesas de Exercícios Anteriores"/>
    <s v="0100000000"/>
    <s v="Recursos ordinários - recursos do tesouro - RLD"/>
    <x v="0"/>
    <n v="850"/>
    <n v="1213120"/>
    <n v="121312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4"/>
    <s v="Contratação por Tempo Determinado"/>
    <s v="0100000000"/>
    <s v="Recursos ordinários - recursos do tesouro - RLD"/>
    <x v="0"/>
    <n v="850"/>
    <m/>
    <m/>
    <n v="33739286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04"/>
    <s v="Contratação por Tempo Determinado"/>
    <s v="0131000000"/>
    <s v="Recursos do FUNDEB"/>
    <x v="0"/>
    <n v="703"/>
    <n v="17041906"/>
    <n v="17041906"/>
    <m/>
    <m/>
    <x v="0"/>
    <x v="0"/>
  </r>
  <r>
    <s v="470076"/>
    <s v="47076"/>
    <s v="Fundo Financeiro"/>
    <s v="Fundo Financeiro"/>
    <x v="1"/>
    <x v="1"/>
    <x v="125"/>
    <s v="Sentenças judiciais"/>
    <x v="220"/>
    <x v="222"/>
    <x v="14"/>
    <n v="272"/>
    <s v="319091"/>
    <s v="Sentenças Judiciais"/>
    <s v="0100000000"/>
    <s v="Recursos ordinários - recursos do tesouro - RLD"/>
    <x v="0"/>
    <n v="860"/>
    <n v="4500000"/>
    <n v="450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39046"/>
    <s v="Auxílio-Alimentação"/>
    <s v="0100000000"/>
    <s v="Recursos ordinários - recursos do tesouro - RLD"/>
    <x v="0"/>
    <n v="850"/>
    <m/>
    <m/>
    <n v="3168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7"/>
    <s v="Obrigações Tributárias e Contributivas"/>
    <s v="0240000000"/>
    <s v="Recursos de serviços - recursos de outras fontes - exercício corrente"/>
    <x v="0"/>
    <n v="90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47"/>
    <s v="Obrigações Tributárias e Contributivas"/>
    <s v="0219000000"/>
    <s v="Outras Taxas Vinculadas - Recursos de Outras Fontes - Exercício Corrente"/>
    <x v="0"/>
    <n v="930"/>
    <m/>
    <m/>
    <n v="41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47"/>
    <s v="Obrigações Tributárias e Contributivas"/>
    <s v="0240000000"/>
    <s v="Recursos de serviços - recursos de outras fontes - exercício corrente"/>
    <x v="0"/>
    <n v="900"/>
    <m/>
    <m/>
    <n v="200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m/>
    <m/>
    <m/>
    <n v="7020000"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113"/>
    <s v="Obrigações Patronais"/>
    <s v="0100000000"/>
    <s v="Recursos ordinários - recursos do tesouro - RLD"/>
    <x v="0"/>
    <n v="704"/>
    <n v="84000000"/>
    <n v="8400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113"/>
    <s v="Obrigações Patronais"/>
    <s v="0100000000"/>
    <s v="Recursos ordinários - recursos do tesouro - RLD"/>
    <x v="0"/>
    <n v="850"/>
    <n v="2004104"/>
    <n v="2004104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30"/>
    <s v="Material de Consumo"/>
    <s v="0111000000"/>
    <s v="Taxas da Segurança Pública - recursos do tesouro - exercício corrente"/>
    <x v="0"/>
    <n v="703"/>
    <n v="264450"/>
    <n v="26445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0"/>
    <s v="Material de Consumo"/>
    <s v="0129000000"/>
    <s v="Outras transferências - recursos do tesouro - exercício corrente"/>
    <x v="0"/>
    <n v="900"/>
    <n v="100000"/>
    <n v="10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30"/>
    <s v="Material de Consumo"/>
    <s v="0240000000"/>
    <s v="Recursos de serviços - recursos de outras fontes - exercício corrente"/>
    <x v="0"/>
    <n v="900"/>
    <n v="2000"/>
    <n v="2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0"/>
    <s v="Material de Consumo"/>
    <s v="0269000000"/>
    <s v="Outros recursos primários - recursos de outras fontes - exercício corrente"/>
    <x v="0"/>
    <n v="875"/>
    <n v="442462"/>
    <n v="442462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30"/>
    <s v="Material de Consumo"/>
    <s v="0283000000"/>
    <s v="Remuneração de depósitos bancários da conta única  do Tribunal de Justiça"/>
    <x v="0"/>
    <n v="931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30"/>
    <s v="Material de Consumo"/>
    <s v="0111000000"/>
    <s v="Taxas da Segurança Pública - recursos do tesouro - exercício corrente"/>
    <x v="0"/>
    <n v="703"/>
    <m/>
    <m/>
    <n v="264450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0"/>
    <s v="Material de Consumo"/>
    <s v="0228000000"/>
    <s v="Outros convênios, ajustes e acordos administrativos - rec outras fontes-exercício corrente"/>
    <x v="0"/>
    <n v="211"/>
    <m/>
    <m/>
    <n v="70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30"/>
    <s v="Material de Consumo"/>
    <s v="0100000000"/>
    <s v="Recursos ordinários - recursos do tesouro - RLD"/>
    <x v="0"/>
    <n v="900"/>
    <m/>
    <m/>
    <n v="700934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240000000"/>
    <s v="Recursos de serviços - recursos de outras fontes - exercício corrente"/>
    <x v="0"/>
    <n v="900"/>
    <m/>
    <m/>
    <n v="1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260000000"/>
    <s v="Recursos patrimoniais primários - recursos de outras fontes - exercício corrente"/>
    <x v="0"/>
    <n v="900"/>
    <m/>
    <m/>
    <n v="10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0"/>
    <s v="Material de Consumo"/>
    <s v="0100000000"/>
    <s v="Recursos ordinários - recursos do tesouro - RLD"/>
    <x v="0"/>
    <n v="855"/>
    <m/>
    <m/>
    <n v="1932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69000000"/>
    <s v="Outros Recursos Primários - Recursos do Tesouro"/>
    <x v="0"/>
    <n v="900"/>
    <m/>
    <m/>
    <n v="5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0"/>
    <s v="Material de Consumo"/>
    <s v="0100000000"/>
    <s v="Recursos ordinários - recursos do tesouro - RLD"/>
    <x v="0"/>
    <n v="920"/>
    <n v="5000000"/>
    <n v="5000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0"/>
    <s v="Material de Consumo"/>
    <s v="0100000000"/>
    <s v="Recursos ordinários - recursos do tesouro - RLD"/>
    <x v="0"/>
    <n v="935"/>
    <n v="650000"/>
    <n v="65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0"/>
    <s v="Material de Consumo"/>
    <s v="0100000000"/>
    <s v="Recursos ordinários - recursos do tesouro - RLD"/>
    <x v="0"/>
    <n v="230"/>
    <n v="30000"/>
    <n v="3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0"/>
    <s v="Material de Consumo"/>
    <s v="0100000000"/>
    <s v="Recursos ordinários - recursos do tesouro - RLD"/>
    <x v="0"/>
    <n v="900"/>
    <n v="15706"/>
    <n v="15706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0"/>
    <s v="Material de Consumo"/>
    <s v="0131000000"/>
    <s v="Recursos do FUNDEB"/>
    <x v="0"/>
    <n v="610"/>
    <n v="500000"/>
    <n v="500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2"/>
    <x v="234"/>
    <x v="6"/>
    <n v="303"/>
    <s v="339030"/>
    <s v="Material de Consumo"/>
    <s v="0100000000"/>
    <s v="Recursos ordinários - recursos do tesouro - RLD"/>
    <x v="0"/>
    <n v="440"/>
    <n v="75000"/>
    <n v="75000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249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m/>
    <m/>
    <m/>
    <n v="100000"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3"/>
    <s v="Passagens e Despesas com Locomoção"/>
    <s v="0219000000"/>
    <s v="Outras Taxas Vinculadas - Recursos de Outras Fontes - Exercício Corrente"/>
    <x v="0"/>
    <n v="702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3"/>
    <s v="Passagens e Despesas com Locomoção"/>
    <s v="0100000000"/>
    <s v="Recursos ordinários - recursos do tesouro - RLD"/>
    <x v="0"/>
    <n v="900"/>
    <m/>
    <m/>
    <n v="24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3"/>
    <s v="Passagens e Despesas com Locomoção"/>
    <s v="0100000000"/>
    <s v="Recursos ordinários - recursos do tesouro - RLD"/>
    <x v="0"/>
    <n v="900"/>
    <m/>
    <m/>
    <n v="253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3"/>
    <s v="Passagens e Despesas com Locomoção"/>
    <s v="0100000000"/>
    <s v="Recursos ordinários - recursos do tesouro - RLD"/>
    <x v="0"/>
    <n v="920"/>
    <n v="4452131"/>
    <n v="4452131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92"/>
    <s v="Despesas de Exercícios Anteriores"/>
    <s v="0100000000"/>
    <s v="Recursos ordinários - recursos do tesouro - RLD"/>
    <x v="0"/>
    <n v="900"/>
    <n v="98165"/>
    <n v="98165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92"/>
    <s v="Despesas de Exercícios Anteriores"/>
    <s v="0100000000"/>
    <s v="Recursos ordinários - recursos do tesouro - RLD"/>
    <x v="0"/>
    <n v="850"/>
    <n v="44664"/>
    <n v="44664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92"/>
    <s v="Despesas de Exercícios Anteriores"/>
    <s v="0100000000"/>
    <s v="Recursos ordinários - recursos do tesouro - RLD"/>
    <x v="0"/>
    <n v="440"/>
    <n v="2000000"/>
    <n v="200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92"/>
    <s v="Despesas de Exercícios Anteriores"/>
    <s v="0100000000"/>
    <s v="Recursos ordinários - recursos do tesouro - RLD"/>
    <x v="0"/>
    <n v="930"/>
    <m/>
    <m/>
    <n v="1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19000000"/>
    <s v="Outras Taxas Vinculadas - Recursos de Outras Fontes - Exercício Corrente"/>
    <x v="0"/>
    <n v="900"/>
    <m/>
    <m/>
    <n v="99558.22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92"/>
    <s v="Despesas de Exercícios Anteriores"/>
    <s v="0100000000"/>
    <s v="Recursos ordinários - recursos do tesouro - RLD"/>
    <x v="0"/>
    <n v="640"/>
    <m/>
    <m/>
    <n v="5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92"/>
    <s v="Despesas de Exercícios Anteriores"/>
    <s v="0100000000"/>
    <s v="Recursos ordinários - recursos do tesouro - RLD"/>
    <x v="0"/>
    <n v="900"/>
    <m/>
    <m/>
    <n v="1896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92"/>
    <s v="Despesas de Exercícios Anteriores"/>
    <s v="0269000000"/>
    <s v="Outros recursos primários - recursos de outras fontes - exercício corrente"/>
    <x v="0"/>
    <n v="702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2"/>
    <s v="Despesas de Exercícios Anteriores"/>
    <s v="0100000000"/>
    <s v="Recursos ordinários - recursos do tesouro - RLD"/>
    <x v="0"/>
    <n v="625"/>
    <n v="25310"/>
    <n v="25310"/>
    <m/>
    <m/>
    <x v="0"/>
    <x v="0"/>
  </r>
  <r>
    <s v="520002"/>
    <s v="00001"/>
    <s v="Encargos Gerais do Estado"/>
    <s v="Gestão Geral"/>
    <x v="1"/>
    <x v="1"/>
    <x v="132"/>
    <s v="Benefícios a servidores"/>
    <x v="239"/>
    <x v="241"/>
    <x v="3"/>
    <n v="123"/>
    <s v="339092"/>
    <s v="Despesas de Exercícios Anteriores"/>
    <s v="0100000000"/>
    <s v="Recursos ordinários - recursos do tesouro - RLD"/>
    <x v="0"/>
    <n v="990"/>
    <n v="22650000"/>
    <n v="2265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96"/>
    <s v="Ressarcimento Despesa Pessoal Requisitado"/>
    <s v="0228000000"/>
    <s v="Outros convênios, ajustes e acordos administrativos - rec outras fontes-exercício corrente"/>
    <x v="0"/>
    <n v="211"/>
    <n v="300000"/>
    <n v="30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6"/>
    <s v="Ressarcimento Despesa Pessoal Requisitado"/>
    <s v="0100000000"/>
    <s v="Recursos ordinários - recursos do tesouro - RLD"/>
    <x v="0"/>
    <n v="850"/>
    <n v="100000"/>
    <n v="1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18"/>
    <s v="Auxílio Financeiro a Estudantes"/>
    <s v="0124000000"/>
    <s v="Convênio - Programas de Educação - recursos do tesouro - exercício corrente"/>
    <x v="0"/>
    <n v="610"/>
    <n v="1000000"/>
    <n v="1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1000000"/>
    <s v="Recursos ordinários - diversos"/>
    <x v="0"/>
    <n v="990"/>
    <n v="8000000"/>
    <n v="8000000"/>
    <m/>
    <m/>
    <x v="0"/>
    <x v="0"/>
  </r>
  <r>
    <s v="530001"/>
    <s v="00001"/>
    <s v="Secretaria de Estado da Infraestrutura e Mobilidade"/>
    <s v="Gestão Geral"/>
    <x v="1"/>
    <x v="1"/>
    <x v="133"/>
    <s v="Gerenciamento de programa de financiamento"/>
    <x v="241"/>
    <x v="243"/>
    <x v="0"/>
    <n v="782"/>
    <s v="339034"/>
    <s v="Outras Desp. Pessoal Decor. Contr. Terceirização"/>
    <s v="0191000000"/>
    <s v="Operações de crédito interna - recursos do tesouro - exercício corrente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0185000000"/>
    <s v="Remuneração de disp bancária - Executivo - rec vinculados - rec tesouro - exerc corrente"/>
    <x v="0"/>
    <n v="110"/>
    <n v="385919"/>
    <n v="385919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113"/>
    <s v="Obrigações Patronais"/>
    <s v="0100000000"/>
    <s v="Recursos ordinários - recursos do tesouro - RLD"/>
    <x v="0"/>
    <n v="850"/>
    <n v="961259"/>
    <n v="961259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113"/>
    <s v="Obrigações Patronais"/>
    <s v="0100000000"/>
    <s v="Recursos ordinários - recursos do tesouro - RLD"/>
    <x v="0"/>
    <n v="920"/>
    <m/>
    <m/>
    <n v="2000000"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113"/>
    <s v="Obrigações Patronais"/>
    <s v="0100000000"/>
    <s v="Recursos ordinários - recursos do tesouro - RLD"/>
    <x v="0"/>
    <n v="930"/>
    <m/>
    <m/>
    <n v="3466900"/>
    <m/>
    <x v="0"/>
    <x v="0"/>
  </r>
  <r>
    <s v="450021"/>
    <s v="00001"/>
    <s v="Fundação Catarinense de Educação Especial"/>
    <s v="Gestão Geral"/>
    <x v="1"/>
    <x v="1"/>
    <x v="134"/>
    <s v="Assessoria técnica"/>
    <x v="243"/>
    <x v="246"/>
    <x v="5"/>
    <n v="367"/>
    <s v="339014"/>
    <s v="Diárias - Civil"/>
    <s v="0120000000"/>
    <s v="Cota-parte da contribuição do Salário-Educação - recursos do tesouro - exercício corrente"/>
    <x v="0"/>
    <n v="520"/>
    <n v="40000"/>
    <n v="4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14"/>
    <s v="Diárias - Civil"/>
    <s v="0283000000"/>
    <s v="Remuneração de depósitos bancários da conta única  do Tribunal de Justiça"/>
    <x v="0"/>
    <n v="931"/>
    <m/>
    <m/>
    <n v="1818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14"/>
    <s v="Diárias - Civil"/>
    <s v="0129000000"/>
    <s v="Outras transferências - recursos do tesouro - exercício corrente"/>
    <x v="0"/>
    <n v="348"/>
    <m/>
    <m/>
    <n v="50000"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14"/>
    <s v="Diárias - Civil"/>
    <s v="0111000000"/>
    <s v="Taxas da Segurança Pública - recursos do tesouro - exercício corrente"/>
    <x v="0"/>
    <n v="750"/>
    <n v="4000000"/>
    <n v="4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n v="-50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n v="40000"/>
    <n v="4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093"/>
    <s v="Indenizações e Restituições"/>
    <s v="0100000000"/>
    <s v="Recursos ordinários - recursos do tesouro - RLD"/>
    <x v="0"/>
    <n v="850"/>
    <m/>
    <m/>
    <n v="11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93"/>
    <s v="Indenizações e Restituições"/>
    <s v="0250000000"/>
    <s v="Contribuição previdenciária - recursos de outras fontes - exercício corrente"/>
    <x v="0"/>
    <n v="850"/>
    <m/>
    <m/>
    <n v="15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093"/>
    <s v="Indenizações e Restituições"/>
    <s v="0100000000"/>
    <s v="Recursos ordinários - recursos do tesouro - RLD"/>
    <x v="0"/>
    <n v="850"/>
    <n v="27059673"/>
    <n v="27059673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1"/>
    <s v="Vencim. e Vantagens Fixas - Pessoal Civil"/>
    <s v="0100000000"/>
    <s v="Recursos ordinários - recursos do tesouro - RLD"/>
    <x v="0"/>
    <n v="850"/>
    <m/>
    <m/>
    <n v="15792732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248"/>
    <x v="251"/>
    <x v="5"/>
    <n v="573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9020"/>
    <s v="Auxílio Financeiro a Pesquisadores"/>
    <s v="0219000000"/>
    <s v="Outras Taxas Vinculadas - Recursos de Outras Fontes - Exercício Corrente"/>
    <x v="0"/>
    <n v="348"/>
    <n v="624014"/>
    <n v="624014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6"/>
    <s v="Outros Serviços Terceiros-Pessoa Física"/>
    <s v="0100000000"/>
    <s v="Recursos ordinários - recursos do tesouro - RLD"/>
    <x v="0"/>
    <n v="910"/>
    <n v="44581"/>
    <n v="44581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n v="1650000"/>
    <n v="1650000"/>
    <m/>
    <m/>
    <x v="0"/>
    <x v="0"/>
  </r>
  <r>
    <s v="270024"/>
    <s v="00001"/>
    <s v="Fundação de Amparo à Pesquisa e Inovação do Estado de Santa Catarina"/>
    <s v="Gestão Geral"/>
    <x v="1"/>
    <x v="1"/>
    <x v="75"/>
    <s v="Encargos com estagiários"/>
    <x v="251"/>
    <x v="254"/>
    <x v="10"/>
    <n v="128"/>
    <s v="339036"/>
    <s v="Outros Serviços Terceiros-Pessoa Física"/>
    <s v="0100000000"/>
    <s v="Recursos ordinários - recursos do tesouro - RLD"/>
    <x v="0"/>
    <n v="850"/>
    <n v="37145"/>
    <n v="37145"/>
    <m/>
    <m/>
    <x v="0"/>
    <x v="0"/>
  </r>
  <r>
    <s v="410010"/>
    <s v="00001"/>
    <s v="Fundação Catarinense de Esporte"/>
    <s v="Gestão Geral"/>
    <x v="1"/>
    <x v="1"/>
    <x v="140"/>
    <s v="Apoio a atletas"/>
    <x v="252"/>
    <x v="255"/>
    <x v="5"/>
    <n v="811"/>
    <s v="339036"/>
    <s v="Outros Serviços Terceiros-Pessoa Física"/>
    <s v="0100000000"/>
    <s v="Recursos ordinários - recursos do tesouro - RLD"/>
    <x v="0"/>
    <n v="635"/>
    <n v="150000"/>
    <n v="150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6"/>
    <s v="Outros Serviços Terceiros-Pessoa Física"/>
    <s v="0111000000"/>
    <s v="Taxas da Segurança Pública - recursos do tesouro - exercício corrente"/>
    <x v="0"/>
    <n v="770"/>
    <n v="78434"/>
    <n v="78434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6"/>
    <s v="Outros Serviços Terceiros-Pessoa Física"/>
    <s v="0100000000"/>
    <s v="Recursos ordinários - recursos do tesouro - RLD"/>
    <x v="0"/>
    <n v="900"/>
    <n v="460000"/>
    <n v="460000"/>
    <m/>
    <m/>
    <x v="0"/>
    <x v="0"/>
  </r>
  <r>
    <s v="450022"/>
    <s v="00001"/>
    <s v="Fundação Universidade do Estado de Santa Catarina"/>
    <s v="Gestão Geral"/>
    <x v="1"/>
    <x v="1"/>
    <x v="142"/>
    <s v="Bolsas de estudo"/>
    <x v="254"/>
    <x v="257"/>
    <x v="5"/>
    <n v="364"/>
    <s v="339036"/>
    <s v="Outros Serviços Terceiros-Pessoa Física"/>
    <s v="0100000000"/>
    <s v="Recursos ordinários - recursos do tesouro - RLD"/>
    <x v="0"/>
    <n v="630"/>
    <n v="7636424"/>
    <n v="7636424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40001"/>
    <s v="00001"/>
    <s v="Secretaria de Estado da Agricultura, Pesca e Desenvolvimento Rural"/>
    <s v="Gestão Geral"/>
    <x v="0"/>
    <x v="0"/>
    <x v="75"/>
    <s v="Encargos com estagiários"/>
    <x v="256"/>
    <x v="259"/>
    <x v="13"/>
    <n v="128"/>
    <s v="339036"/>
    <s v="Outros Serviços Terceiros-Pessoa Física"/>
    <s v="0100000000"/>
    <s v="Recursos ordinários - recursos do tesouro - RLD"/>
    <x v="0"/>
    <n v="300"/>
    <m/>
    <m/>
    <n v="186000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6"/>
    <s v="Outros Serviços Terceiros-Pessoa Física"/>
    <s v="0100000000"/>
    <s v="Recursos ordinários - recursos do tesouro - RLD"/>
    <x v="0"/>
    <n v="935"/>
    <n v="150000"/>
    <n v="150000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82000000"/>
    <s v="Remuneração de disponibilidade bancária - Judiciário -rec outras fontes-exercício corrente"/>
    <x v="0"/>
    <n v="930"/>
    <n v="6079262"/>
    <n v="6079262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6"/>
    <s v="Outros Serviços Terceiros-Pessoa Física"/>
    <s v="0298000000"/>
    <s v="Receita da alienação de bens - recursos de outras fontes - exercício corrente"/>
    <x v="0"/>
    <n v="900"/>
    <n v="3000"/>
    <n v="3000"/>
    <m/>
    <m/>
    <x v="0"/>
    <x v="0"/>
  </r>
  <r>
    <s v="450021"/>
    <s v="00001"/>
    <s v="Fundação Catarinense de Educação Especial"/>
    <s v="Gestão Geral"/>
    <x v="1"/>
    <x v="1"/>
    <x v="143"/>
    <s v="Encargos com residência"/>
    <x v="259"/>
    <x v="262"/>
    <x v="5"/>
    <n v="367"/>
    <s v="339036"/>
    <s v="Outros Serviços Terceiros-Pessoa Física"/>
    <s v="0100000000"/>
    <s v="Recursos ordinários - recursos do tesouro - RLD"/>
    <x v="0"/>
    <n v="520"/>
    <n v="50000"/>
    <n v="5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39"/>
    <s v="Outros Serviços Terceiros Pessoa Jurídica"/>
    <s v="0100000000"/>
    <s v="Recursos ordinários - recursos do tesouro - RLD"/>
    <x v="0"/>
    <n v="935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00000000"/>
    <s v="Recursos ordinários - recursos do tesouro - RLD"/>
    <x v="0"/>
    <n v="900"/>
    <m/>
    <m/>
    <n v="400000"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139"/>
    <s v="Outros Serviços Terceiros Pessoa Jurídica"/>
    <s v="0100000000"/>
    <s v="Recursos ordinários - recursos do tesouro - RLD"/>
    <x v="0"/>
    <n v="900"/>
    <n v="486999"/>
    <n v="486999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139"/>
    <s v="Outros Serviços Terceiros Pessoa Jurídica"/>
    <s v="0240000000"/>
    <s v="Recursos de serviços - recursos de outras fontes - exercício corrente"/>
    <x v="0"/>
    <n v="900"/>
    <n v="20000"/>
    <n v="2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260"/>
    <x v="263"/>
    <x v="7"/>
    <n v="61"/>
    <s v="449051"/>
    <s v="Obras e Instalações"/>
    <s v="0219000000"/>
    <s v="Outras Taxas Vinculadas - Recursos de Outras Fontes - Exercício Corrente"/>
    <x v="0"/>
    <n v="931"/>
    <n v="467843"/>
    <n v="467843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1"/>
    <x v="264"/>
    <x v="0"/>
    <n v="782"/>
    <s v="449051"/>
    <s v="Obras e Instalações"/>
    <s v="0132000000"/>
    <s v="Transferências da União - sit de emergência e calamidade - rec do tesouro - exerc corrente"/>
    <x v="0"/>
    <n v="140"/>
    <n v="20181572"/>
    <n v="2018157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261000000"/>
    <s v="Receitas diversas - FUNDOSOCIAL - recursos de outras fontes - exercício corrente"/>
    <x v="0"/>
    <n v="105"/>
    <n v="2000000"/>
    <n v="2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263"/>
    <x v="266"/>
    <x v="7"/>
    <n v="61"/>
    <s v="449051"/>
    <s v="Obras e Instalações"/>
    <s v="0219000000"/>
    <s v="Outras Taxas Vinculadas - Recursos de Outras Fontes - Exercício Corrente"/>
    <x v="0"/>
    <n v="931"/>
    <m/>
    <m/>
    <n v="752204"/>
    <m/>
    <x v="0"/>
    <x v="0"/>
  </r>
  <r>
    <s v="160091"/>
    <s v="16091"/>
    <s v="Fundo para Melhoria da Segurança Pública"/>
    <s v="Fundo para Melhoria da Segurança Pública"/>
    <x v="0"/>
    <x v="0"/>
    <x v="145"/>
    <s v="Manutenção de instalações físicas"/>
    <x v="264"/>
    <x v="267"/>
    <x v="11"/>
    <n v="122"/>
    <s v="449051"/>
    <s v="Obras e Instalações"/>
    <s v="0111000000"/>
    <s v="Taxas da Segurança Pública - recursos do tesouro - exercício corrente"/>
    <x v="0"/>
    <n v="704"/>
    <m/>
    <m/>
    <n v="25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32000000"/>
    <s v="Transferências da União - sit de emergência e calamidade - rec do tesouro - exerc corrente"/>
    <x v="0"/>
    <n v="130"/>
    <m/>
    <m/>
    <n v="5274232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5"/>
    <x v="268"/>
    <x v="0"/>
    <n v="782"/>
    <s v="449051"/>
    <s v="Obras e Instalações"/>
    <s v="0261000000"/>
    <s v="Receitas diversas - FUNDOSOCIAL - recursos de outras fontes - exercício corrente"/>
    <x v="0"/>
    <n v="140"/>
    <m/>
    <m/>
    <n v="190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100000000"/>
    <s v="Recursos ordinários - recursos do tesouro - RLD"/>
    <x v="0"/>
    <n v="101"/>
    <m/>
    <m/>
    <n v="10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266"/>
    <x v="269"/>
    <x v="7"/>
    <n v="61"/>
    <s v="449051"/>
    <s v="Obras e Instalações"/>
    <s v="0219000000"/>
    <s v="Outras Taxas Vinculadas - Recursos de Outras Fontes - Exercício Corrente"/>
    <x v="0"/>
    <n v="931"/>
    <n v="161254"/>
    <n v="161254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91000000"/>
    <s v="Operações de crédito interna - recursos do tesouro - exercício corrente"/>
    <x v="0"/>
    <n v="140"/>
    <n v="3700000"/>
    <n v="37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46"/>
    <s v="Projetos arquitetônicos"/>
    <x v="268"/>
    <x v="271"/>
    <x v="15"/>
    <n v="421"/>
    <s v="449051"/>
    <s v="Obras e Instalações"/>
    <s v="0219000000"/>
    <s v="Outras Taxas Vinculadas - Recursos de Outras Fontes - Exercício Corrente"/>
    <x v="0"/>
    <n v="750"/>
    <n v="1200000"/>
    <n v="1200000"/>
    <m/>
    <m/>
    <x v="0"/>
    <x v="0"/>
  </r>
  <r>
    <s v="030091"/>
    <s v="03091"/>
    <s v="Fundo de Reaparelhamento da Justiça"/>
    <s v="Fundo de Reaparelhamento da Justiça"/>
    <x v="8"/>
    <x v="7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m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52"/>
    <s v="Equipamentos e Material Permanente"/>
    <s v="0100000000"/>
    <s v="Recursos ordinários - recursos do tesouro - RLD"/>
    <x v="0"/>
    <n v="230"/>
    <n v="300000"/>
    <n v="30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449052"/>
    <s v="Equipamentos e Material Permanente"/>
    <s v="0219000000"/>
    <s v="Outras Taxas Vinculadas - Recursos de Outras Fontes - Exercício Corrente"/>
    <x v="0"/>
    <n v="890"/>
    <n v="156300"/>
    <n v="1563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449052"/>
    <s v="Equipamentos e Material Permanente"/>
    <s v="0298000000"/>
    <s v="Receita da alienação de bens - recursos de outras fontes - exercício corrente"/>
    <x v="0"/>
    <n v="315"/>
    <n v="387500"/>
    <n v="3875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7100000000"/>
    <s v="Contrapartida de Conv.-Recursos Ordinários-Recursos do Tesouro-Exercício Corrente"/>
    <x v="0"/>
    <n v="610"/>
    <n v="100000"/>
    <n v="1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449052"/>
    <s v="Equipamentos e Material Permanente"/>
    <s v="0100000000"/>
    <s v="Recursos ordinários - recursos do tesouro - RLD"/>
    <x v="0"/>
    <n v="665"/>
    <m/>
    <m/>
    <n v="6357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40000000"/>
    <s v="Recursos de serviços - recursos de outras fontes - exercício corrente"/>
    <x v="0"/>
    <n v="900"/>
    <m/>
    <m/>
    <n v="223994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449052"/>
    <s v="Equipamentos e Material Permanente"/>
    <s v="0269000000"/>
    <s v="Outros recursos primários - recursos de outras fontes - exercício corrente"/>
    <x v="0"/>
    <n v="875"/>
    <m/>
    <m/>
    <n v="104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449052"/>
    <s v="Equipamentos e Material Permanente"/>
    <s v="0219000000"/>
    <s v="Outras Taxas Vinculadas - Recursos de Outras Fontes - Exercício Corrente"/>
    <x v="0"/>
    <n v="900"/>
    <n v="274177"/>
    <n v="274177"/>
    <m/>
    <m/>
    <x v="0"/>
    <x v="0"/>
  </r>
  <r>
    <s v="410011"/>
    <s v="00001"/>
    <s v="Agência de Desenvolvimento do Turismo de Santa Catarina"/>
    <s v="Gestão Geral"/>
    <x v="1"/>
    <x v="1"/>
    <x v="148"/>
    <s v="Construção de centro de enventos"/>
    <x v="271"/>
    <x v="274"/>
    <x v="4"/>
    <n v="695"/>
    <s v="449052"/>
    <s v="Equipamentos e Material Permanente"/>
    <s v="0185000000"/>
    <s v="Remuneração de disp bancária - Executivo - rec vinculados - rec tesouro - exerc corrente"/>
    <x v="0"/>
    <n v="640"/>
    <n v="900000"/>
    <n v="9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1"/>
    <s v="Sentenças Judiciais"/>
    <s v="0240000000"/>
    <s v="Recursos de serviços - recursos de outras fontes - exercício corrente"/>
    <x v="0"/>
    <n v="900"/>
    <n v="5933927"/>
    <n v="5933927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1"/>
    <s v="Sentenças Judiciais"/>
    <s v="0100000000"/>
    <s v="Recursos ordinários - recursos do tesouro - RLD"/>
    <x v="0"/>
    <n v="900"/>
    <m/>
    <m/>
    <n v="53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1"/>
    <s v="Sentenças Judiciais"/>
    <s v="0100000000"/>
    <s v="Recursos ordinários - recursos do tesouro - RLD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339039"/>
    <s v="Outros Serviços Terceiros - Pessoa Jurídica"/>
    <s v="0219000000"/>
    <s v="Outras Taxas Vinculadas - Recursos de Outras Fontes - Exercício Corrente"/>
    <x v="0"/>
    <n v="931"/>
    <n v="788417"/>
    <n v="788417"/>
    <m/>
    <m/>
    <x v="0"/>
    <x v="0"/>
  </r>
  <r>
    <s v="160091"/>
    <s v="16091"/>
    <s v="Fundo para Melhoria da Segurança Pública"/>
    <s v="Fundo para Melhoria da Segurança Pública"/>
    <x v="1"/>
    <x v="1"/>
    <x v="18"/>
    <s v="Aperfeiçoamento dos profissionais de segurança pública"/>
    <x v="273"/>
    <x v="276"/>
    <x v="11"/>
    <n v="128"/>
    <s v="339039"/>
    <s v="Outros Serviços Terceiros - Pessoa Jurídica"/>
    <s v="0111000000"/>
    <s v="Taxas da Segurança Pública - recursos do tesouro - exercício corrente"/>
    <x v="0"/>
    <n v="704"/>
    <n v="50000"/>
    <n v="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9"/>
    <s v="Outros Serviços Terceiros - Pessoa Jurídica"/>
    <s v="0100000000"/>
    <s v="Recursos ordinários - recursos do tesouro - RLD"/>
    <x v="0"/>
    <n v="630"/>
    <n v="159425"/>
    <n v="159425"/>
    <m/>
    <m/>
    <x v="0"/>
    <x v="0"/>
  </r>
  <r>
    <s v="470030"/>
    <s v="00001"/>
    <s v="Fundação Escola de Governo - ENA"/>
    <s v="Gestão Geral"/>
    <x v="1"/>
    <x v="1"/>
    <x v="149"/>
    <s v="Nova sede"/>
    <x v="275"/>
    <x v="278"/>
    <x v="3"/>
    <n v="122"/>
    <s v="339039"/>
    <s v="Outros Serviços Terceiros - Pessoa Jurídica"/>
    <s v="0240000000"/>
    <s v="Recursos de serviços - recursos de outras fontes - exercício corrente"/>
    <x v="0"/>
    <n v="835"/>
    <n v="10000"/>
    <n v="10000"/>
    <m/>
    <m/>
    <x v="0"/>
    <x v="0"/>
  </r>
  <r>
    <s v="480091"/>
    <s v="48091"/>
    <s v="Fundo Estadual de Saúde"/>
    <s v="Fundo Estadual de Saúde"/>
    <x v="1"/>
    <x v="1"/>
    <x v="150"/>
    <s v="Realização de atividades"/>
    <x v="276"/>
    <x v="279"/>
    <x v="6"/>
    <n v="302"/>
    <s v="339039"/>
    <s v="Outros Serviços Terceiros - Pessoa Jurídica"/>
    <s v="0100000000"/>
    <s v="Recursos ordinários - recursos do tesouro - RLD"/>
    <x v="0"/>
    <n v="400"/>
    <n v="284706"/>
    <n v="284706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9"/>
    <s v="Outros Serviços Terceiros - Pessoa Jurídica"/>
    <s v="0100000000"/>
    <s v="Recursos ordinários - recursos do tesouro - RLD"/>
    <x v="0"/>
    <n v="430"/>
    <n v="50000"/>
    <n v="50000"/>
    <m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9"/>
    <s v="Outros Serviços Terceiros - Pessoa Jurídica"/>
    <s v="0281000000"/>
    <s v="Remuneração de disponibilidade bancária -  Legislativo"/>
    <x v="0"/>
    <n v="921"/>
    <m/>
    <m/>
    <n v="300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27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19000000"/>
    <s v="Outras Taxas Vinculadas - Recursos de Outras Fontes - Exercício Corrente"/>
    <x v="0"/>
    <n v="340"/>
    <m/>
    <m/>
    <n v="391197"/>
    <m/>
    <x v="0"/>
    <x v="0"/>
  </r>
  <r>
    <s v="410001"/>
    <s v="00001"/>
    <s v="Casa Civil"/>
    <s v="Gestão Geral"/>
    <x v="0"/>
    <x v="0"/>
    <x v="153"/>
    <s v="Realizar publicações legais"/>
    <x v="279"/>
    <x v="282"/>
    <x v="3"/>
    <n v="131"/>
    <s v="339039"/>
    <s v="Outros Serviços Terceiros - Pessoa Jurídica"/>
    <s v="0100000000"/>
    <s v="Recursos ordinários - recursos do tesouro - RLD"/>
    <x v="0"/>
    <n v="810"/>
    <m/>
    <m/>
    <n v="18000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20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85000000"/>
    <s v="Remuneração de disp bancária - Executivo - rec vinculados-rec outras fontes-exerc corrente"/>
    <x v="0"/>
    <n v="900"/>
    <m/>
    <m/>
    <n v="299965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111000000"/>
    <s v="Taxas da Segurança Pública - recursos do tesouro - exercício corrente"/>
    <x v="0"/>
    <n v="770"/>
    <m/>
    <m/>
    <n v="200000"/>
    <m/>
    <x v="0"/>
    <x v="0"/>
  </r>
  <r>
    <s v="410012"/>
    <s v="00001"/>
    <s v="Departamento Estadual de Trânsito"/>
    <s v="Gestão Geral"/>
    <x v="0"/>
    <x v="0"/>
    <x v="7"/>
    <s v="Capacitação profissional dos agentes públicos"/>
    <x v="281"/>
    <x v="284"/>
    <x v="11"/>
    <n v="128"/>
    <s v="339039"/>
    <s v="Outros Serviços Terceiros - Pessoa Jurídica"/>
    <s v="0111000000"/>
    <s v="Taxas da Segurança Pública - recursos do tesouro - exercício corrente"/>
    <x v="0"/>
    <n v="770"/>
    <m/>
    <m/>
    <n v="10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69000000"/>
    <s v="Outros Recursos Primários - Recursos do Tesouro"/>
    <x v="0"/>
    <n v="115"/>
    <m/>
    <m/>
    <n v="250000"/>
    <m/>
    <x v="0"/>
    <x v="0"/>
  </r>
  <r>
    <s v="270001"/>
    <s v="00001"/>
    <s v="Secretaria de Estado do Desenvolvimento Econômico Sustentável"/>
    <s v="Gestão Geral"/>
    <x v="1"/>
    <x v="1"/>
    <x v="155"/>
    <s v="Implementar programa"/>
    <x v="283"/>
    <x v="286"/>
    <x v="10"/>
    <n v="572"/>
    <s v="339039"/>
    <s v="Outros Serviços Terceiros - Pessoa Jurídica"/>
    <s v="0129000000"/>
    <s v="Outras transferências - recursos do tesouro - exercício corrente"/>
    <x v="0"/>
    <n v="346"/>
    <n v="369213"/>
    <n v="369213"/>
    <m/>
    <m/>
    <x v="0"/>
    <x v="0"/>
  </r>
  <r>
    <s v="270092"/>
    <s v="27092"/>
    <s v="Fundo Estadual de Recursos Hídricos"/>
    <s v="Fundo Estadual de Recursos Hídricos"/>
    <x v="1"/>
    <x v="1"/>
    <x v="156"/>
    <s v="Elaboração e implementação de planos"/>
    <x v="284"/>
    <x v="287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100000"/>
    <n v="2100000"/>
    <m/>
    <m/>
    <x v="0"/>
    <x v="0"/>
  </r>
  <r>
    <s v="410001"/>
    <s v="00001"/>
    <s v="Casa Civil"/>
    <s v="Gestão Geral"/>
    <x v="1"/>
    <x v="1"/>
    <x v="53"/>
    <s v="Manutenção de serviços"/>
    <x v="285"/>
    <x v="288"/>
    <x v="3"/>
    <n v="122"/>
    <s v="339039"/>
    <s v="Outros Serviços Terceiros - Pessoa Jurídica"/>
    <s v="0100000000"/>
    <s v="Recursos ordinários - recursos do tesouro - RLD"/>
    <x v="0"/>
    <n v="900"/>
    <n v="490000"/>
    <n v="49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039"/>
    <s v="Outros Serviços Terceiros - Pessoa Jurídica"/>
    <s v="0100000000"/>
    <s v="Recursos ordinários - recursos do tesouro - RLD"/>
    <x v="0"/>
    <n v="750"/>
    <n v="1074472"/>
    <n v="1074472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7"/>
    <s v="Locação de Mão-de-Obra"/>
    <s v="0240000000"/>
    <s v="Recursos de serviços - recursos de outras fontes - exercício corrente"/>
    <x v="0"/>
    <n v="900"/>
    <m/>
    <m/>
    <n v="58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7"/>
    <s v="Locação de Mão-de-Obra"/>
    <s v="0100000000"/>
    <s v="Recursos ordinários - recursos do tesouro - RLD"/>
    <x v="0"/>
    <n v="925"/>
    <n v="30000"/>
    <n v="30000"/>
    <m/>
    <m/>
    <x v="0"/>
    <x v="0"/>
  </r>
  <r>
    <s v="040001"/>
    <s v="00001"/>
    <s v="Ministério Público do Estado de Santa Catarina"/>
    <s v="Gestão Geral"/>
    <x v="0"/>
    <x v="0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2"/>
    <n v="910"/>
    <m/>
    <m/>
    <n v="4743902"/>
    <m/>
    <x v="0"/>
    <x v="0"/>
  </r>
  <r>
    <s v="410094"/>
    <s v="41094"/>
    <s v="Fundo de Desenvolvimento Social"/>
    <s v="Fundo de Desenvolvimento Social"/>
    <x v="1"/>
    <x v="1"/>
    <x v="159"/>
    <s v="Apoio ao sistema viário"/>
    <x v="291"/>
    <x v="294"/>
    <x v="0"/>
    <n v="782"/>
    <s v="444042"/>
    <s v="Auxílios"/>
    <s v="0261000000"/>
    <s v="Receitas diversas - FUNDOSOCIAL - recursos de outras fontes - exercício corrente"/>
    <x v="0"/>
    <n v="110"/>
    <n v="85446755"/>
    <n v="85446755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92"/>
    <s v="Despesas de Exercícios Anteriores"/>
    <s v="0120000000"/>
    <s v="Cota-parte da contribuição do Salário-Educação - recursos do tesouro - exercício corrente"/>
    <x v="0"/>
    <n v="610"/>
    <m/>
    <m/>
    <n v="500000"/>
    <m/>
    <x v="0"/>
    <x v="0"/>
  </r>
  <r>
    <s v="030001"/>
    <s v="00001"/>
    <s v="Tribunal de Justiça do Estado"/>
    <s v="Gestão Geral"/>
    <x v="1"/>
    <x v="1"/>
    <x v="96"/>
    <s v="Modernização de TI"/>
    <x v="292"/>
    <x v="295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9000"/>
    <n v="9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0"/>
    <s v="Serviços de Tecnologia da Informação e Comunicação - Pessoa Jurídica"/>
    <s v="0240000000"/>
    <s v="Recursos de serviços - recursos de outras fontes - exercício corrente"/>
    <x v="0"/>
    <n v="310"/>
    <n v="10296"/>
    <n v="10296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40"/>
    <s v="Serviços de Tecnologia da Informação e Comunicação - Pessoa Jurídica"/>
    <s v="0240000000"/>
    <s v="Recursos de serviços - recursos de outras fontes - exercício corrente"/>
    <x v="0"/>
    <n v="310"/>
    <n v="1021427"/>
    <n v="1021427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0"/>
    <s v="Serviços de Tecnologia da Informação e Comunicação - Pessoa Jurídica"/>
    <s v="0100000000"/>
    <s v="Recursos ordinários - recursos do tesouro - RLD"/>
    <x v="0"/>
    <n v="900"/>
    <n v="899570"/>
    <n v="899570"/>
    <m/>
    <m/>
    <x v="0"/>
    <x v="0"/>
  </r>
  <r>
    <s v="470001"/>
    <s v="00001"/>
    <s v="Secretaria de Estado da Administração"/>
    <s v="Gestão Geral"/>
    <x v="1"/>
    <x v="1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n v="4000000"/>
    <n v="4000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n v="633713"/>
    <n v="633713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449040"/>
    <s v="Serviços de Tecnologia da Informação e Comunicação - Pessoa Jurídica"/>
    <s v="0111000000"/>
    <s v="Taxas da Segurança Pública - recursos do tesouro - exercício corrente"/>
    <x v="0"/>
    <n v="704"/>
    <n v="10000"/>
    <n v="1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449040"/>
    <s v="Serviços de Tecnologia da Informação e Comunicação - Pessoa Jurídica"/>
    <s v="0269000000"/>
    <s v="Outros recursos primários - recursos de outras fontes - exercício corrente"/>
    <x v="0"/>
    <n v="875"/>
    <n v="1080000"/>
    <n v="1080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296"/>
    <x v="299"/>
    <x v="11"/>
    <n v="182"/>
    <s v="445042"/>
    <s v="Auxílios"/>
    <s v="0261000000"/>
    <s v="Receitas diversas - FUNDOSOCIAL - recursos de outras fontes - exercício corrente"/>
    <x v="0"/>
    <n v="730"/>
    <n v="2000000"/>
    <n v="20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100000000"/>
    <s v="Recursos ordinários - recursos do tesouro - RLD"/>
    <x v="0"/>
    <n v="230"/>
    <n v="300000"/>
    <n v="300000"/>
    <m/>
    <m/>
    <x v="0"/>
    <x v="0"/>
  </r>
  <r>
    <s v="480092"/>
    <s v="48092"/>
    <s v="Fundo Catarinense para o Desenvolvimento da Saúde-INVESTSAÚDE"/>
    <s v="Fundo Catarinense para o Desenvolvimento da Saude"/>
    <x v="1"/>
    <x v="1"/>
    <x v="162"/>
    <s v="Aquisição de equipamentos"/>
    <x v="297"/>
    <x v="300"/>
    <x v="6"/>
    <n v="302"/>
    <s v="445042"/>
    <s v="Auxílios"/>
    <s v="0191000000"/>
    <s v="Operações de crédito interna - recursos do tesouro - exercício corrente"/>
    <x v="0"/>
    <n v="101"/>
    <n v="100000"/>
    <n v="1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6"/>
    <s v="Outras Despesas Variáveis-Pessoal Civil"/>
    <s v="0131000000"/>
    <s v="Recursos do FUNDEB"/>
    <x v="0"/>
    <n v="625"/>
    <m/>
    <m/>
    <n v="62675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n v="50000"/>
    <n v="500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3"/>
    <s v="Obrigações Patronais"/>
    <s v="0100000000"/>
    <s v="Recursos ordinários - recursos do tesouro - RLD"/>
    <x v="0"/>
    <n v="850"/>
    <m/>
    <m/>
    <n v="161056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298"/>
    <x v="301"/>
    <x v="13"/>
    <n v="605"/>
    <s v="335041"/>
    <s v="Contribuições"/>
    <s v="0266000000"/>
    <s v="Receitas diversas - receita Agroindustrial - FDR"/>
    <x v="0"/>
    <n v="320"/>
    <n v="52500000"/>
    <n v="52500000"/>
    <m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92"/>
    <s v="Despesas de Exercícios Anteriores"/>
    <s v="0120000000"/>
    <s v="Cota-parte da contribuição do Salário-Educação - recursos do tesouro - exercício corrente"/>
    <x v="0"/>
    <n v="610"/>
    <m/>
    <m/>
    <n v="2000000"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19005"/>
    <s v="Outros Benefícios Previdenciários"/>
    <s v="0100000000"/>
    <s v="Recursos ordinários - recursos do tesouro - RLD"/>
    <x v="0"/>
    <n v="915"/>
    <m/>
    <n v="10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7"/>
    <s v="Contrib. Entid. Fechadas de Previdência"/>
    <s v="0100000000"/>
    <s v="Recursos ordinários - recursos do tesouro - RLD"/>
    <x v="0"/>
    <n v="850"/>
    <n v="9785"/>
    <n v="9785"/>
    <m/>
    <m/>
    <x v="0"/>
    <x v="0"/>
  </r>
  <r>
    <s v="520002"/>
    <s v="00001"/>
    <s v="Encargos Gerais do Estado"/>
    <s v="Gestão Geral"/>
    <x v="0"/>
    <x v="0"/>
    <x v="121"/>
    <s v="Participação no capital social"/>
    <x v="300"/>
    <x v="303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0"/>
    <x v="0"/>
    <x v="121"/>
    <s v="Participação no capital social"/>
    <x v="301"/>
    <x v="304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94"/>
    <s v="Indenizações e Restituições Trabalhistas"/>
    <s v="0100000000"/>
    <s v="Recursos ordinários - recursos do tesouro - RLD"/>
    <x v="0"/>
    <n v="850"/>
    <m/>
    <m/>
    <n v="49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4"/>
    <s v="Indenizações e Restituições Trabalhistas"/>
    <s v="0131000000"/>
    <s v="Recursos do FUNDEB"/>
    <x v="0"/>
    <n v="625"/>
    <n v="5269000"/>
    <n v="5269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28000000"/>
    <s v="Outros convênios, ajustes e acordos administrativos - rec outras fontes-exercício corrente"/>
    <x v="0"/>
    <n v="230"/>
    <n v="300000"/>
    <n v="300000"/>
    <m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01"/>
    <s v="Aposentadorias, Reserva Remunerada e Reformas"/>
    <s v="0100000000"/>
    <s v="Recursos ordinários - recursos do tesouro - RLD"/>
    <x v="0"/>
    <n v="860"/>
    <n v="1086000000"/>
    <n v="108600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92"/>
    <s v="Despesas de Exercícios Anteriores"/>
    <s v="0100000000"/>
    <s v="Recursos ordinários - recursos do tesouro - RLD"/>
    <x v="0"/>
    <n v="850"/>
    <m/>
    <m/>
    <n v="75125"/>
    <m/>
    <x v="0"/>
    <x v="0"/>
  </r>
  <r>
    <s v="520002"/>
    <s v="00001"/>
    <s v="Encargos Gerais do Estado"/>
    <s v="Gestão Geral"/>
    <x v="0"/>
    <x v="0"/>
    <x v="163"/>
    <s v="Obrigações patronais"/>
    <x v="304"/>
    <x v="307"/>
    <x v="3"/>
    <n v="123"/>
    <s v="319092"/>
    <s v="Despesas de Exercícios Anteriores"/>
    <s v="0100000000"/>
    <s v="Recursos ordinários - recursos do tesouro - RLD"/>
    <x v="0"/>
    <n v="990"/>
    <m/>
    <m/>
    <n v="43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04"/>
    <s v="Contratação por Tempo Determinado"/>
    <s v="0100000000"/>
    <s v="Recursos ordinários - recursos do tesouro - RLD"/>
    <x v="0"/>
    <n v="704"/>
    <n v="364774"/>
    <n v="364774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39046"/>
    <s v="Auxílio-Alimentação"/>
    <s v="0100000000"/>
    <s v="Recursos ordinários - recursos do tesouro - RLD"/>
    <x v="0"/>
    <n v="850"/>
    <n v="342347"/>
    <n v="342347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046"/>
    <s v="Auxílio-Alimentação"/>
    <s v="0100000000"/>
    <s v="Recursos ordinários - recursos do tesouro - RLD"/>
    <x v="0"/>
    <n v="745"/>
    <n v="2692800"/>
    <n v="26928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69000000"/>
    <s v="Outros Recursos Primários - Recursos do Tesouro"/>
    <x v="0"/>
    <n v="900"/>
    <n v="250000"/>
    <n v="2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47"/>
    <s v="Obrigações Tributárias e Contributivas"/>
    <s v="0100000000"/>
    <s v="Recursos ordinários - recursos do tesouro - RLD"/>
    <x v="0"/>
    <n v="930"/>
    <m/>
    <m/>
    <n v="14572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7"/>
    <s v="Obrigações Tributárias e Contributivas"/>
    <s v="0219000000"/>
    <s v="Outras Taxas Vinculadas - Recursos de Outras Fontes - Exercício Corrente"/>
    <x v="0"/>
    <n v="910"/>
    <m/>
    <m/>
    <n v="1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7"/>
    <s v="Obrigações Tributárias e Contributivas"/>
    <s v="0260000000"/>
    <s v="Recursos patrimoniais primários - recursos de outras fontes - exercício corrente"/>
    <x v="0"/>
    <n v="310"/>
    <m/>
    <m/>
    <n v="517737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113"/>
    <s v="Obrigações Patronais"/>
    <s v="0131000000"/>
    <s v="Recursos do FUNDEB"/>
    <x v="0"/>
    <n v="625"/>
    <n v="86050000"/>
    <n v="86050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m/>
    <m/>
    <n v="155876"/>
    <m/>
    <x v="0"/>
    <x v="0"/>
  </r>
  <r>
    <s v="160084"/>
    <s v="16084"/>
    <s v="Fundo de Melhoria da Polícia Civil"/>
    <s v="Fundo de Melhoria da Polícia Civil"/>
    <x v="0"/>
    <x v="0"/>
    <x v="14"/>
    <s v="Saúde e segurança no contexto ocupacional"/>
    <x v="308"/>
    <x v="311"/>
    <x v="11"/>
    <n v="331"/>
    <s v="339030"/>
    <s v="Material de Consumo"/>
    <s v="0111000000"/>
    <s v="Taxas da Segurança Pública - recursos do tesouro - exercício corrente"/>
    <x v="0"/>
    <n v="855"/>
    <m/>
    <m/>
    <n v="30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0"/>
    <s v="Material de Consumo"/>
    <s v="0111000000"/>
    <s v="Taxas da Segurança Pública - recursos do tesouro - exercício corrente"/>
    <x v="0"/>
    <n v="704"/>
    <m/>
    <m/>
    <n v="134656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40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0"/>
    <s v="Material de Consumo"/>
    <s v="0120000000"/>
    <s v="Cota-parte da contribuição do Salário-Educação - recursos do tesouro - exercício corrente"/>
    <x v="0"/>
    <n v="520"/>
    <m/>
    <m/>
    <n v="55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0"/>
    <s v="Material de Consumo"/>
    <s v="0100000000"/>
    <s v="Recursos ordinários - recursos do tesouro - RLD"/>
    <x v="0"/>
    <n v="900"/>
    <m/>
    <m/>
    <n v="2415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60000000"/>
    <s v="Recursos Patrimoniais Primários - recursos do tesouro - Exercício Corrente"/>
    <x v="0"/>
    <n v="130"/>
    <m/>
    <m/>
    <n v="100000"/>
    <m/>
    <x v="0"/>
    <x v="0"/>
  </r>
  <r>
    <s v="150001"/>
    <s v="00001"/>
    <s v="Defensoria Pública do Estado de Santa Catarina"/>
    <s v="Gestão Geral"/>
    <x v="1"/>
    <x v="1"/>
    <x v="3"/>
    <s v="Manutenção e modernização dos serviços de tecnologia da informação e comunicação"/>
    <x v="312"/>
    <x v="315"/>
    <x v="15"/>
    <n v="122"/>
    <s v="339030"/>
    <s v="Material de Consumo"/>
    <s v="0100000000"/>
    <s v="Recursos ordinários - recursos do tesouro - RLD"/>
    <x v="0"/>
    <n v="745"/>
    <n v="80000"/>
    <n v="8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24000000"/>
    <s v="Convênio - Programas de Educação - recursos do tesouro - exercício corrente"/>
    <x v="0"/>
    <n v="610"/>
    <n v="1000000"/>
    <n v="10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0"/>
    <s v="Material de Consumo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0"/>
    <s v="Material de Consumo"/>
    <s v="0131000000"/>
    <s v="Recursos do FUNDEB"/>
    <x v="0"/>
    <n v="625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3"/>
    <s v="Passagens e Despesas com Locomoção"/>
    <s v="0100000000"/>
    <s v="Recursos ordinários - recursos do tesouro - RLD"/>
    <x v="0"/>
    <n v="625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4239"/>
    <s v="Outros Serviços Terceiros Pessoa Jurídica"/>
    <s v="0131000000"/>
    <s v="Recursos do FUNDEB"/>
    <x v="0"/>
    <n v="610"/>
    <m/>
    <m/>
    <n v="110000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317"/>
    <x v="320"/>
    <x v="16"/>
    <n v="243"/>
    <s v="335043"/>
    <s v="Subvenções Sociais"/>
    <s v="0261000000"/>
    <s v="Receitas diversas - FUNDOSOCIAL - recursos de outras fontes - exercício corrente"/>
    <x v="0"/>
    <n v="560"/>
    <m/>
    <m/>
    <n v="1000000"/>
    <m/>
    <x v="0"/>
    <x v="0"/>
  </r>
  <r>
    <s v="440001"/>
    <s v="00001"/>
    <s v="Secretaria de Estado da Agricultura, Pesca e Desenvolvimento Rural"/>
    <s v="Gestão Geral"/>
    <x v="1"/>
    <x v="1"/>
    <x v="75"/>
    <s v="Encargos com estagiários"/>
    <x v="256"/>
    <x v="259"/>
    <x v="13"/>
    <n v="128"/>
    <s v="339049"/>
    <s v="Auxílio-Transporte"/>
    <s v="0100000000"/>
    <s v="Recursos ordinários - recursos do tesouro - RLD"/>
    <x v="0"/>
    <n v="300"/>
    <n v="30000"/>
    <n v="3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49"/>
    <s v="Auxílio-Transporte"/>
    <s v="0269000000"/>
    <s v="Outros recursos primários - recursos de outras fontes - exercício corrente"/>
    <x v="0"/>
    <n v="875"/>
    <m/>
    <m/>
    <n v="350000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100000000"/>
    <s v="Recursos ordinários - recursos do tesouro - RLD"/>
    <x v="0"/>
    <n v="900"/>
    <n v="50000"/>
    <n v="5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92"/>
    <s v="Despesas de Exercícios Anteriores"/>
    <s v="0283000000"/>
    <s v="Remuneração de depósitos bancários da conta única  do Tribunal de Justiça"/>
    <x v="0"/>
    <n v="930"/>
    <n v="15000"/>
    <n v="15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92"/>
    <s v="Despesas de Exercícios Anteriores"/>
    <s v="0111000000"/>
    <s v="Taxas da Segurança Pública - recursos do tesouro - exercício corrente"/>
    <x v="0"/>
    <n v="701"/>
    <m/>
    <m/>
    <n v="4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19000061"/>
    <s v="Taxa de Prestação de Serviços Ambientais -Outras Taxas Vinculadas - Recursos de Outras Fontes - Exercício Corrente"/>
    <x v="0"/>
    <n v="900"/>
    <m/>
    <m/>
    <n v="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92"/>
    <s v="Despesas de Exercícios Anteriores"/>
    <s v="0250000000"/>
    <s v="Contribuição previdenciária - recursos de outras fontes - exercício corrente"/>
    <x v="0"/>
    <n v="900"/>
    <m/>
    <m/>
    <n v="300000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2"/>
    <s v="Despesas de Exercícios Anteriores"/>
    <s v="0100000000"/>
    <s v="Recursos ordinários - recursos do tesouro - RLD"/>
    <x v="0"/>
    <n v="400"/>
    <n v="5000000"/>
    <n v="500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6"/>
    <s v="Ressarcimento Despesa Pessoal Requisitado"/>
    <s v="0100000000"/>
    <s v="Recursos ordinários - recursos do tesouro - RLD"/>
    <x v="0"/>
    <n v="850"/>
    <n v="53186"/>
    <n v="53186"/>
    <m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6"/>
    <s v="Ressarcimento Despesa Pessoal Requisitado"/>
    <s v="0100000000"/>
    <s v="Recursos ordinários - recursos do tesouro - RLD"/>
    <x v="0"/>
    <n v="850"/>
    <m/>
    <m/>
    <n v="1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9018"/>
    <s v="Auxílio Financeiro a Estudantes"/>
    <s v="0100000000"/>
    <s v="Recursos ordinários - recursos do tesouro - RLD"/>
    <x v="0"/>
    <n v="627"/>
    <n v="2000000"/>
    <n v="200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132"/>
    <s v="Material, Bem ou Serviço de Distribuição Gratuita"/>
    <s v="0100000000"/>
    <s v="Recursos ordinários - recursos do tesouro - RLD"/>
    <x v="0"/>
    <n v="900"/>
    <n v="10000"/>
    <n v="1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98000000"/>
    <s v="Receita da alienação de bens - recursos do tesouro - exercício corrente"/>
    <x v="0"/>
    <n v="990"/>
    <m/>
    <m/>
    <n v="190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0"/>
    <x v="0"/>
    <x v="171"/>
    <s v="Ações na área da saúde"/>
    <x v="323"/>
    <x v="326"/>
    <x v="6"/>
    <n v="301"/>
    <s v="334141"/>
    <s v="Contribuições"/>
    <s v="0100000000"/>
    <s v="Recursos ordinários - recursos do tesouro - RLD"/>
    <x v="0"/>
    <n v="420"/>
    <m/>
    <m/>
    <n v="370500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113"/>
    <s v="Obrigações Patronais"/>
    <s v="0100000000"/>
    <s v="Recursos ordinários - recursos do tesouro - RLD"/>
    <x v="0"/>
    <n v="850"/>
    <m/>
    <m/>
    <n v="173353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08"/>
    <s v="Outros Benefícios Assistenciais"/>
    <s v="0111000000"/>
    <s v="Taxas da Segurança Pública - recursos do tesouro - exercício corrente"/>
    <x v="0"/>
    <n v="855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08"/>
    <s v="Outros Benefícios Assistenciais"/>
    <s v="0100000000"/>
    <s v="Recursos ordinários - recursos do tesouro - RLD"/>
    <x v="0"/>
    <n v="704"/>
    <m/>
    <m/>
    <n v="9291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08"/>
    <s v="Outros Benefícios Assistenciais"/>
    <s v="0240000000"/>
    <s v="Recursos de serviços - recursos de outras fontes - exercício corrente"/>
    <x v="0"/>
    <n v="900"/>
    <n v="10000"/>
    <n v="1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14"/>
    <s v="Diárias - Civil"/>
    <s v="0100000000"/>
    <s v="Recursos ordinários - recursos do tesouro - RLD"/>
    <x v="0"/>
    <n v="900"/>
    <n v="70000"/>
    <n v="7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14"/>
    <s v="Diárias - Civil"/>
    <s v="0100000000"/>
    <s v="Recursos ordinários - recursos do tesouro - RLD"/>
    <x v="0"/>
    <n v="900"/>
    <n v="34500"/>
    <n v="34500"/>
    <m/>
    <m/>
    <x v="0"/>
    <x v="0"/>
  </r>
  <r>
    <s v="410011"/>
    <s v="00001"/>
    <s v="Agência de Desenvolvimento do Turismo de Santa Catarina"/>
    <s v="Gestão Geral"/>
    <x v="0"/>
    <x v="0"/>
    <x v="172"/>
    <s v="Formação profissional"/>
    <x v="324"/>
    <x v="327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11"/>
    <s v="00001"/>
    <s v="Agência de Desenvolvimento do Turismo de Santa Catarina"/>
    <s v="Gestão Geral"/>
    <x v="0"/>
    <x v="0"/>
    <x v="173"/>
    <s v="Desenvolvimento de políticas públicas"/>
    <x v="325"/>
    <x v="328"/>
    <x v="5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14"/>
    <s v="Diárias - Civil"/>
    <s v="0100000000"/>
    <s v="Recursos ordinários - recursos do tesouro - RLD"/>
    <x v="0"/>
    <n v="900"/>
    <m/>
    <m/>
    <n v="3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14"/>
    <s v="Diárias - Civil"/>
    <s v="0223000000"/>
    <s v="Convênio - Sistema Único Saúde - recursos de outras fontes - Exercício Corrente"/>
    <x v="0"/>
    <n v="41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14"/>
    <s v="Diárias - Civil"/>
    <s v="0100000000"/>
    <s v="Recursos ordinários - recursos do tesouro - RLD"/>
    <x v="0"/>
    <n v="900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14"/>
    <s v="Diárias - Civil"/>
    <s v="0100000000"/>
    <s v="Recursos ordinários - recursos do tesouro - RLD"/>
    <x v="0"/>
    <n v="900"/>
    <n v="5400"/>
    <n v="54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14"/>
    <s v="Diárias - Civil"/>
    <s v="0100000000"/>
    <s v="Recursos ordinários - recursos do tesouro - RLD"/>
    <x v="0"/>
    <n v="900"/>
    <n v="60000"/>
    <n v="6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14"/>
    <s v="Diárias - Civil"/>
    <s v="0240000000"/>
    <s v="Recursos de serviços - recursos de outras fontes - exercício corrente"/>
    <x v="0"/>
    <n v="900"/>
    <n v="30000"/>
    <n v="3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192"/>
    <s v="Despesas de Exercícios Anteriores"/>
    <s v="0100000000"/>
    <s v="Recursos ordinários - recursos do tesouro - RLD"/>
    <x v="0"/>
    <n v="930"/>
    <m/>
    <m/>
    <n v="504000"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285000000"/>
    <s v="Remuneração de disp bancária - Executivo - rec vinculados-rec outras fontes-exerc corrente"/>
    <x v="0"/>
    <n v="230"/>
    <n v="100000"/>
    <n v="1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69000000"/>
    <s v="Outros recursos primários - recursos de outras fontes - exercício corrente"/>
    <x v="0"/>
    <n v="315"/>
    <n v="156800"/>
    <n v="1568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93"/>
    <s v="Indenizações e Restituições"/>
    <s v="0111000000"/>
    <s v="Taxas da Segurança Pública - recursos do tesouro - exercício corrente"/>
    <x v="0"/>
    <n v="701"/>
    <m/>
    <m/>
    <n v="5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228000000"/>
    <s v="Outros convênios, ajustes e acordos administrativos - rec outras fontes-exercício corrente"/>
    <x v="0"/>
    <n v="230"/>
    <n v="75000"/>
    <n v="75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282000000"/>
    <s v="Remuneração de disponibilidade bancária - Judiciário -rec outras fontes-exercício corrente"/>
    <x v="0"/>
    <n v="930"/>
    <n v="5071656"/>
    <n v="5071656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2"/>
    <s v="Vencim. e Vantagens Fixas - Pessoal Militar"/>
    <s v="0100000000"/>
    <s v="Recursos ordinários - recursos do tesouro - RLD"/>
    <x v="0"/>
    <n v="935"/>
    <m/>
    <m/>
    <n v="6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2"/>
    <s v="Vencim. e Vantagens Fixas - Pessoal Militar"/>
    <s v="0100000000"/>
    <s v="Recursos ordinários - recursos do tesouro - RLD"/>
    <x v="0"/>
    <n v="625"/>
    <m/>
    <m/>
    <n v="1011377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6"/>
    <s v="Outros Serviços Terceiros-Pessoa Física"/>
    <s v="0269000000"/>
    <s v="Outros recursos primários - recursos de outras fontes - exercício corrente"/>
    <x v="0"/>
    <n v="560"/>
    <m/>
    <m/>
    <n v="3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17900"/>
    <m/>
    <x v="0"/>
    <x v="0"/>
  </r>
  <r>
    <s v="450001"/>
    <s v="00001"/>
    <s v="Secretaria de Estado da Educação"/>
    <s v="Gestão Geral"/>
    <x v="0"/>
    <x v="0"/>
    <x v="176"/>
    <s v="Novas oportunidades na Educação Básica"/>
    <x v="334"/>
    <x v="337"/>
    <x v="5"/>
    <n v="368"/>
    <s v="339036"/>
    <s v="Outros Serviços Terceiros-Pessoa Física"/>
    <s v="0131000000"/>
    <s v="Recursos do FUNDEB"/>
    <x v="0"/>
    <n v="610"/>
    <m/>
    <m/>
    <n v="8248837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6"/>
    <s v="Outros Serviços Terceiros-Pessoa Física"/>
    <s v="0100000000"/>
    <s v="Recursos ordinários - recursos do tesouro - RLD"/>
    <x v="0"/>
    <n v="850"/>
    <m/>
    <m/>
    <n v="40144"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6"/>
    <s v="Outros Serviços Terceiros-Pessoa Física"/>
    <s v="0100000000"/>
    <s v="Recursos ordinários - recursos do tesouro - RLD"/>
    <x v="0"/>
    <n v="640"/>
    <n v="20000"/>
    <n v="20000"/>
    <m/>
    <m/>
    <x v="0"/>
    <x v="0"/>
  </r>
  <r>
    <s v="480091"/>
    <s v="48091"/>
    <s v="Fundo Estadual de Saúde"/>
    <s v="Fundo Estadual de Saúde"/>
    <x v="1"/>
    <x v="1"/>
    <x v="75"/>
    <s v="Encargos com estagiários"/>
    <x v="335"/>
    <x v="338"/>
    <x v="6"/>
    <n v="128"/>
    <s v="339036"/>
    <s v="Outros Serviços Terceiros-Pessoa Física"/>
    <s v="0100000000"/>
    <s v="Recursos ordinários - recursos do tesouro - RLD"/>
    <x v="0"/>
    <n v="850"/>
    <n v="2362200"/>
    <n v="23622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39"/>
    <s v="Outros Serviços Terceiros Pessoa Jurídica"/>
    <s v="0250000000"/>
    <s v="Contribuição previdenciária - recursos de outras fontes - exercício corrente"/>
    <x v="0"/>
    <n v="900"/>
    <n v="400000"/>
    <n v="4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139"/>
    <s v="Outros Serviços Terceiros Pessoa Jurídica"/>
    <s v="0100000000"/>
    <s v="Recursos ordinários - recursos do tesouro - RLD"/>
    <x v="0"/>
    <n v="935"/>
    <m/>
    <m/>
    <n v="521892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139"/>
    <s v="Outros Serviços Terceiros Pessoa Jurídica"/>
    <s v="0260000000"/>
    <s v="Recursos patrimoniais primários - recursos de outras fontes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n v="99731"/>
    <n v="99731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336"/>
    <x v="339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337"/>
    <x v="340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520001"/>
    <s v="00001"/>
    <s v="Secretaria de Estado da Fazenda"/>
    <s v="Gestão Geral"/>
    <x v="1"/>
    <x v="1"/>
    <x v="177"/>
    <s v="Adequação de ambiente"/>
    <x v="338"/>
    <x v="341"/>
    <x v="3"/>
    <n v="122"/>
    <s v="449051"/>
    <s v="Obras e Instalações"/>
    <s v="0100000000"/>
    <s v="Recursos ordinários - recursos do tesouro - RLD"/>
    <x v="0"/>
    <n v="9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178"/>
    <s v="Medidas de compensação ambiental"/>
    <x v="339"/>
    <x v="342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1"/>
    <s v="Obras e Instalações"/>
    <s v="0140000000"/>
    <s v="Outros serviços - recursos do tesouro - exercício corrente"/>
    <x v="0"/>
    <n v="115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340"/>
    <x v="343"/>
    <x v="15"/>
    <n v="421"/>
    <s v="449051"/>
    <s v="Obras e Instalações"/>
    <s v="0219000000"/>
    <s v="Outras Taxas Vinculadas - Recursos de Outras Fontes - Exercício Corrente"/>
    <x v="0"/>
    <n v="750"/>
    <n v="2300000"/>
    <n v="23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341"/>
    <x v="344"/>
    <x v="7"/>
    <n v="61"/>
    <s v="449051"/>
    <s v="Obras e Instalações"/>
    <s v="0219000000"/>
    <s v="Outras Taxas Vinculadas - Recursos de Outras Fontes - Exercício Corrente"/>
    <x v="0"/>
    <n v="931"/>
    <m/>
    <m/>
    <n v="25493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342"/>
    <x v="345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343"/>
    <x v="346"/>
    <x v="0"/>
    <n v="782"/>
    <s v="449051"/>
    <s v="Obras e Instalações"/>
    <s v="0261000000"/>
    <s v="Receitas diversas - FUNDOSOCIAL - recursos de outras fontes - exercício corrente"/>
    <x v="0"/>
    <n v="105"/>
    <m/>
    <m/>
    <n v="30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344"/>
    <x v="347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7100000000"/>
    <s v="Contrapartida de Conv.-Recursos Ordinários-Recursos do Tesouro-Exercício Corrente"/>
    <x v="0"/>
    <n v="610"/>
    <n v="1000000"/>
    <n v="10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345"/>
    <x v="348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52"/>
    <s v="Equipamentos e Material Permanente"/>
    <s v="0100000000"/>
    <s v="Recursos ordinários - recursos do tesouro - RLD"/>
    <x v="0"/>
    <n v="230"/>
    <m/>
    <m/>
    <n v="3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480091"/>
    <s v="48091"/>
    <s v="Fundo Estadual de Saúde"/>
    <s v="Fundo Estadual de Saúde"/>
    <x v="0"/>
    <x v="0"/>
    <x v="182"/>
    <s v="Equipar policlínicas"/>
    <x v="346"/>
    <x v="349"/>
    <x v="6"/>
    <n v="302"/>
    <s v="449052"/>
    <s v="Equipamentos e Material Permanente"/>
    <s v="0191000000"/>
    <s v="Operações de crédito interna - recursos do tesouro - exercício corrente"/>
    <x v="0"/>
    <n v="101"/>
    <m/>
    <m/>
    <n v="500000"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n v="3420000"/>
    <n v="34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052"/>
    <s v="Equipamentos e Material Permanente"/>
    <s v="0219000000"/>
    <s v="Outras Taxas Vinculadas - Recursos de Outras Fontes - Exercício Corrente"/>
    <x v="0"/>
    <n v="910"/>
    <n v="1000"/>
    <n v="1000"/>
    <m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449052"/>
    <s v="Equipamentos e Material Permanente"/>
    <s v="0129000000"/>
    <s v="Outras transferências - recursos do tesouro - exercício corrente"/>
    <x v="0"/>
    <n v="342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34"/>
    <s v="Outras Desp. Pessoal Decor. Contr. Terceirização"/>
    <s v="0100000000"/>
    <s v="Recursos ordinários - recursos do tesouro - RLD"/>
    <x v="0"/>
    <n v="140"/>
    <n v="160000"/>
    <n v="16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350"/>
    <x v="353"/>
    <x v="0"/>
    <n v="782"/>
    <s v="449034"/>
    <s v="Outras Desp. Pessoal Decor. Contr. Terceirização"/>
    <s v="0100000000"/>
    <s v="Recursos ordinários - recursos do tesouro - RLD"/>
    <x v="0"/>
    <n v="110"/>
    <m/>
    <m/>
    <n v="15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9"/>
    <s v="Outros Serviços Terceiros - Pessoa Jurídica"/>
    <s v="0111000000"/>
    <s v="Taxas da Segurança Pública - recursos do tesouro - exercício corrente"/>
    <x v="0"/>
    <n v="704"/>
    <n v="259490"/>
    <n v="25949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9"/>
    <s v="Outros Serviços Terceiros - Pessoa Jurídica"/>
    <s v="0240000000"/>
    <s v="Recursos de serviços - recursos de outras fontes - exercício corrente"/>
    <x v="0"/>
    <n v="704"/>
    <n v="1000000"/>
    <n v="100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9"/>
    <s v="Outros Serviços Terceiros - Pessoa Jurídica"/>
    <s v="0219000000"/>
    <s v="Outras Taxas Vinculadas - Recursos de Outras Fontes - Exercício Corrente"/>
    <x v="0"/>
    <n v="890"/>
    <n v="650000"/>
    <n v="650000"/>
    <m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9"/>
    <s v="Outros Serviços Terceiros - Pessoa Jurídica"/>
    <s v="0111000000"/>
    <s v="Taxas da Segurança Pública - recursos do tesouro - exercício corrente"/>
    <x v="0"/>
    <n v="704"/>
    <m/>
    <m/>
    <n v="1897401"/>
    <m/>
    <x v="0"/>
    <x v="0"/>
  </r>
  <r>
    <s v="270092"/>
    <s v="27092"/>
    <s v="Fundo Estadual de Recursos Hídricos"/>
    <s v="Fundo Estadual de Recursos Hídricos"/>
    <x v="0"/>
    <x v="0"/>
    <x v="156"/>
    <s v="Elaboração e implementação de planos"/>
    <x v="284"/>
    <x v="287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100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3000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90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39"/>
    <s v="Outros Serviços Terceiros - Pessoa Jurídica"/>
    <s v="0100000000"/>
    <s v="Recursos ordinários - recursos do tesouro - RLD"/>
    <x v="0"/>
    <n v="730"/>
    <m/>
    <m/>
    <n v="20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31000000"/>
    <s v="Recursos do FUNDEB"/>
    <x v="0"/>
    <n v="625"/>
    <m/>
    <m/>
    <n v="400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9"/>
    <s v="Outros Serviços Terceiros - Pessoa Jurídica"/>
    <s v="0100000000"/>
    <s v="Recursos ordinários - recursos do tesouro - RLD"/>
    <x v="0"/>
    <n v="900"/>
    <m/>
    <m/>
    <n v="487853"/>
    <m/>
    <x v="0"/>
    <x v="0"/>
  </r>
  <r>
    <s v="480091"/>
    <s v="48091"/>
    <s v="Fundo Estadual de Saúde"/>
    <s v="Fundo Estadual de Saúde"/>
    <x v="0"/>
    <x v="0"/>
    <x v="186"/>
    <s v="Manutenção de núcleo"/>
    <x v="354"/>
    <x v="357"/>
    <x v="6"/>
    <n v="573"/>
    <s v="339039"/>
    <s v="Outros Serviços Terceiros - Pessoa Jurídica"/>
    <s v="0223000000"/>
    <s v="Convênio - Sistema Único Saúde - recursos de outras fontes - Exercício Corrente"/>
    <x v="0"/>
    <n v="420"/>
    <m/>
    <m/>
    <n v="100000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9039"/>
    <s v="Outros Serviços Terceiros - Pessoa Jurídica"/>
    <s v="0285000000"/>
    <s v="Remuneração de disp bancária - Executivo - rec vinculados-rec outras fontes-exerc corrente"/>
    <x v="0"/>
    <n v="430"/>
    <m/>
    <m/>
    <n v="16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19000000"/>
    <s v="Recursos do Tesouro - Exercício Corrente - Outras Taxas - Vinculadas"/>
    <x v="0"/>
    <n v="900"/>
    <m/>
    <m/>
    <n v="4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9"/>
    <s v="Outros Serviços Terceiros - Pessoa Jurídica"/>
    <s v="0100000000"/>
    <s v="Recursos ordinários - recursos do tesouro - RLD"/>
    <x v="0"/>
    <n v="920"/>
    <n v="12000000"/>
    <n v="1200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9"/>
    <s v="Outros Serviços Terceiros - Pessoa Jurídica"/>
    <s v="0111000000"/>
    <s v="Taxas da Segurança Pública - recursos do tesouro - exercício corrente"/>
    <x v="0"/>
    <n v="704"/>
    <n v="3630000"/>
    <n v="36300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39"/>
    <s v="Outros Serviços Terceiros - Pessoa Jurídica"/>
    <s v="0111000000"/>
    <s v="Taxas da Segurança Pública - recursos do tesouro - exercício corrente"/>
    <x v="0"/>
    <n v="704"/>
    <n v="60000"/>
    <n v="60000"/>
    <m/>
    <m/>
    <x v="0"/>
    <x v="0"/>
  </r>
  <r>
    <s v="270029"/>
    <s v="00001"/>
    <s v="Agência de Regulação de Serviços Públicos de Santa Catarina - Aresc"/>
    <s v="Gestão Geral"/>
    <x v="1"/>
    <x v="1"/>
    <x v="70"/>
    <s v="Saúde e segurança no contexto ocupacional"/>
    <x v="358"/>
    <x v="361"/>
    <x v="3"/>
    <n v="331"/>
    <s v="339039"/>
    <s v="Outros Serviços Terceiros - Pessoa Jurídica"/>
    <s v="0219000000"/>
    <s v="Outras Taxas Vinculadas - Recursos de Outras Fontes - Exercício Corrente"/>
    <x v="0"/>
    <n v="855"/>
    <n v="12000"/>
    <n v="12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"/>
    <s v="Manutenção e modernização dos serviços de tecnologia da informação e comunicação"/>
    <x v="359"/>
    <x v="362"/>
    <x v="3"/>
    <n v="126"/>
    <s v="339039"/>
    <s v="Outros Serviços Terceiros - Pessoa Jurídica"/>
    <s v="0100000000"/>
    <s v="Recursos ordinários - recursos do tesouro - RLD"/>
    <x v="0"/>
    <n v="900"/>
    <n v="37901"/>
    <n v="37901"/>
    <m/>
    <m/>
    <x v="0"/>
    <x v="0"/>
  </r>
  <r>
    <s v="440001"/>
    <s v="00001"/>
    <s v="Secretaria de Estado da Agricultura, Pesca e Desenvolvimento Rural"/>
    <s v="Gestão Geral"/>
    <x v="1"/>
    <x v="1"/>
    <x v="189"/>
    <s v="Apoio a Central de Abastecimento de Alimentos"/>
    <x v="360"/>
    <x v="363"/>
    <x v="13"/>
    <n v="605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9"/>
    <s v="Outros Serviços Terceiros - Pessoa Jurídica"/>
    <s v="0124000000"/>
    <s v="Convênio - Programas de Educação - recursos do tesouro - exercício corrente"/>
    <x v="0"/>
    <n v="625"/>
    <n v="1000000"/>
    <n v="10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9"/>
    <s v="Outros Serviços Terceiros - Pessoa Jurídica"/>
    <s v="0228000000"/>
    <s v="Outros convênios, ajustes e acordos administrativos - rec outras fontes-exercício corrente"/>
    <x v="0"/>
    <n v="230"/>
    <n v="612936"/>
    <n v="612936"/>
    <m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9"/>
    <s v="Outros Serviços Terceiros - Pessoa Jurídica"/>
    <s v="0240000000"/>
    <s v="Recursos de serviços - recursos de outras fontes - exercício corrente"/>
    <x v="0"/>
    <n v="760"/>
    <n v="180000"/>
    <n v="180000"/>
    <m/>
    <m/>
    <x v="0"/>
    <x v="0"/>
  </r>
  <r>
    <s v="410011"/>
    <s v="00001"/>
    <s v="Agência de Desenvolvimento do Turismo de Santa Catarina"/>
    <s v="Gestão Geral"/>
    <x v="5"/>
    <x v="5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n v="-59037.67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7"/>
    <s v="Locação de Mão-de-Obra"/>
    <s v="0129000000"/>
    <s v="Outras transferências - recursos do tesouro - exercício corrente"/>
    <x v="0"/>
    <n v="348"/>
    <n v="350000"/>
    <n v="35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7"/>
    <s v="Locação de Mão-de-Obra"/>
    <s v="0219000000"/>
    <s v="Outras Taxas Vinculadas - Recursos de Outras Fontes - Exercício Corrente"/>
    <x v="0"/>
    <n v="890"/>
    <n v="1800000"/>
    <n v="1800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7"/>
    <s v="Locação de Mão-de-Obra"/>
    <s v="0219000000"/>
    <s v="Outras Taxas Vinculadas - Recursos de Outras Fontes - Exercício Corrente"/>
    <x v="0"/>
    <n v="890"/>
    <m/>
    <m/>
    <n v="18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7"/>
    <s v="Locação de Mão-de-Obra"/>
    <s v="0100000000"/>
    <s v="Recursos ordinários - recursos do tesouro - RLD"/>
    <x v="0"/>
    <n v="900"/>
    <m/>
    <m/>
    <n v="1001915"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7"/>
    <s v="Locação de Mão-de-Obra"/>
    <s v="0100000000"/>
    <s v="Recursos ordinários - recursos do tesouro - RLD"/>
    <x v="0"/>
    <n v="880"/>
    <n v="404830"/>
    <n v="404830"/>
    <m/>
    <m/>
    <x v="0"/>
    <x v="0"/>
  </r>
  <r>
    <s v="410094"/>
    <s v="41094"/>
    <s v="Fundo de Desenvolvimento Social"/>
    <s v="Fundo de Desenvolvimento Social"/>
    <x v="0"/>
    <x v="0"/>
    <x v="192"/>
    <s v="Apoio às ações de desenvolvimento social, trabalho e renda"/>
    <x v="365"/>
    <x v="368"/>
    <x v="16"/>
    <n v="244"/>
    <s v="444042"/>
    <s v="Auxílios"/>
    <s v="0261000000"/>
    <s v="Receitas diversas - FUNDOSOCIAL - recursos de outras fontes - exercício corrente"/>
    <x v="0"/>
    <n v="560"/>
    <m/>
    <m/>
    <n v="2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192"/>
    <s v="Despesas de Exercícios Anteriores"/>
    <s v="0100000000"/>
    <s v="Recursos ordinários - recursos do tesouro - RLD"/>
    <x v="0"/>
    <n v="910"/>
    <n v="2000"/>
    <n v="2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192"/>
    <s v="Despesas de Exercícios Anteriores"/>
    <s v="0169000000"/>
    <s v="Outros Recursos Primários - Recursos do Tesouro"/>
    <x v="0"/>
    <n v="130"/>
    <n v="300000"/>
    <n v="3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92"/>
    <s v="Despesas de Exercícios Anteriores"/>
    <s v="0120000000"/>
    <s v="Cota-parte da contribuição do Salário-Educação - recursos do tesouro - exercício corrente"/>
    <x v="0"/>
    <n v="610"/>
    <n v="500000"/>
    <n v="50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40"/>
    <s v="Serviços de Tecnologia da Informação e Comunicação - Pessoa Jurídica"/>
    <s v="0100000000"/>
    <s v="Recursos ordinários - recursos do tesouro - RLD"/>
    <x v="0"/>
    <n v="910"/>
    <n v="6300"/>
    <n v="63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40"/>
    <s v="Serviços de Tecnologia da Informação e Comunicação - Pessoa Jurídica"/>
    <s v="0100000000"/>
    <s v="Recursos ordinários - recursos do tesouro - RLD"/>
    <x v="0"/>
    <n v="900"/>
    <n v="636741"/>
    <n v="636741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40"/>
    <s v="Serviços de Tecnologia da Informação e Comunicação - Pessoa Jurídica"/>
    <s v="0100000000"/>
    <s v="Recursos ordinários - recursos do tesouro - RLD"/>
    <x v="0"/>
    <n v="900"/>
    <n v="1042230"/>
    <n v="1042230"/>
    <m/>
    <m/>
    <x v="0"/>
    <x v="0"/>
  </r>
  <r>
    <s v="030001"/>
    <s v="00001"/>
    <s v="Tribunal de Justiça do Estado"/>
    <s v="Gestão Geral"/>
    <x v="5"/>
    <x v="5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528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1717862"/>
    <m/>
    <x v="0"/>
    <x v="0"/>
  </r>
  <r>
    <s v="410092"/>
    <s v="41092"/>
    <s v="Fundo Estadual de Defesa Civil"/>
    <s v="Fundo Estadual da Defesa Civil"/>
    <x v="0"/>
    <x v="0"/>
    <x v="194"/>
    <s v="Aquisição, atualização e manutenção de sistema"/>
    <x v="368"/>
    <x v="371"/>
    <x v="11"/>
    <n v="182"/>
    <s v="449040"/>
    <s v="Serviços de Tecnologia da Informação e Comunicação - Pessoa Jurídica"/>
    <s v="0100000000"/>
    <s v="Recursos ordinários - recursos do tesouro - RLD"/>
    <x v="0"/>
    <n v="73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269000000"/>
    <s v="Outros recursos primários - recursos de outras fontes - exercício corrente"/>
    <x v="0"/>
    <n v="230"/>
    <m/>
    <m/>
    <n v="250916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6"/>
    <s v="Outras Despesas Variáveis-Pessoal Civil"/>
    <s v="0100000000"/>
    <s v="Recursos ordinários - recursos do tesouro - RLD"/>
    <x v="0"/>
    <n v="850"/>
    <n v="30510"/>
    <n v="3051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6"/>
    <s v="Outras Despesas Variáveis-Pessoal Civil"/>
    <s v="0100000000"/>
    <s v="Recursos ordinários - recursos do tesouro - RLD"/>
    <x v="0"/>
    <n v="750"/>
    <m/>
    <m/>
    <n v="54479102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67"/>
    <s v="Depósitos Compulsórios"/>
    <s v="0100000000"/>
    <s v="Recursos ordinários - recursos do tesouro - RLD"/>
    <x v="0"/>
    <n v="310"/>
    <m/>
    <m/>
    <n v="1350455"/>
    <m/>
    <x v="0"/>
    <x v="0"/>
  </r>
  <r>
    <s v="270091"/>
    <s v="27091"/>
    <s v="Fundo Especial de Proteção ao Meio Ambiente"/>
    <s v="Fundo Especial de Proteção ao Meio Ambiente"/>
    <x v="1"/>
    <x v="1"/>
    <x v="138"/>
    <s v="Apoio a projetos"/>
    <x v="369"/>
    <x v="372"/>
    <x v="12"/>
    <n v="541"/>
    <s v="335041"/>
    <s v="Contribuições"/>
    <s v="0269000000"/>
    <s v="Outros recursos primários - recursos de outras fontes - exercício corrente"/>
    <x v="0"/>
    <n v="348"/>
    <n v="640000"/>
    <n v="640000"/>
    <m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370"/>
    <x v="373"/>
    <x v="13"/>
    <n v="606"/>
    <s v="335041"/>
    <s v="Contribuições"/>
    <s v="0266000000"/>
    <s v="Receitas diversas - receita Agroindustrial - FDR"/>
    <x v="0"/>
    <n v="320"/>
    <m/>
    <m/>
    <n v="4000000"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30"/>
    <s v="Material de Consumo"/>
    <s v="0250000000"/>
    <s v="Contribuição previdenciária - recursos de outras fontes - exercício corrente"/>
    <x v="0"/>
    <n v="900"/>
    <n v="5000"/>
    <n v="5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30"/>
    <s v="Material de Consumo"/>
    <s v="0219000000"/>
    <s v="Outras Taxas Vinculadas - Recursos de Outras Fontes - Exercício Corrente"/>
    <x v="0"/>
    <n v="890"/>
    <m/>
    <m/>
    <n v="5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1"/>
    <s v="Premiações Culturais, Artísticas, Científicas, Desportivas e Outras"/>
    <s v="0111000000"/>
    <s v="Taxas da Segurança Pública - recursos do tesouro - exercício corrente"/>
    <x v="0"/>
    <n v="704"/>
    <m/>
    <m/>
    <n v="5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92"/>
    <s v="Despesas de Exercícios Anteriores"/>
    <s v="0100000000"/>
    <s v="Recursos ordinários - recursos do tesouro - RLD"/>
    <x v="0"/>
    <n v="900"/>
    <m/>
    <m/>
    <n v="1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99000000"/>
    <s v="Outras receitas não primárias - recursos do tesouro - exercício corrente"/>
    <x v="0"/>
    <n v="990"/>
    <m/>
    <m/>
    <n v="40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94"/>
    <s v="Indenizações e Restituições Trabalhistas"/>
    <s v="0100000000"/>
    <s v="Recursos ordinários - recursos do tesouro - RLD"/>
    <x v="0"/>
    <n v="745"/>
    <m/>
    <m/>
    <n v="16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4"/>
    <s v="Indenizações e Restituições Trabalhistas"/>
    <s v="0100000000"/>
    <s v="Recursos ordinários - recursos do tesouro - RLD"/>
    <x v="0"/>
    <n v="850"/>
    <m/>
    <m/>
    <n v="10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15"/>
    <s v="Diárias - Militar"/>
    <s v="0111000000"/>
    <s v="Taxas da Segurança Pública - recursos do tesouro - exercício corrente"/>
    <x v="0"/>
    <n v="704"/>
    <m/>
    <m/>
    <n v="18720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15"/>
    <s v="Diárias - Militar"/>
    <s v="0100000000"/>
    <s v="Recursos ordinários - recursos do tesouro - RLD"/>
    <x v="0"/>
    <n v="920"/>
    <n v="300000"/>
    <n v="300000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15"/>
    <s v="Diárias - Militar"/>
    <s v="0111000000"/>
    <s v="Taxas da Segurança Pública - recursos do tesouro - exercício corrente"/>
    <x v="0"/>
    <n v="703"/>
    <n v="54000"/>
    <n v="54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372"/>
    <x v="375"/>
    <x v="5"/>
    <n v="571"/>
    <s v="449020"/>
    <s v="Auxílio Financeiro a Pesquisadores"/>
    <s v="0100000000"/>
    <s v="Recursos ordinários - recursos do tesouro - RLD"/>
    <x v="0"/>
    <n v="230"/>
    <n v="900000"/>
    <n v="900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449030"/>
    <s v="Material de Consumo"/>
    <s v="0111000000"/>
    <s v="Taxas da Segurança Pública - recursos do tesouro - exercício corrente"/>
    <x v="0"/>
    <n v="704"/>
    <n v="100726"/>
    <n v="100726"/>
    <m/>
    <m/>
    <x v="0"/>
    <x v="0"/>
  </r>
  <r>
    <s v="470076"/>
    <s v="47076"/>
    <s v="Fundo Financeiro"/>
    <s v="Fundo Financeiro"/>
    <x v="0"/>
    <x v="0"/>
    <x v="45"/>
    <s v="Encargos com inativos"/>
    <x v="374"/>
    <x v="377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87106567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2"/>
    <s v="Despesas de Exercícios Anteriores"/>
    <s v="0111000000"/>
    <s v="Taxas da Segurança Pública - recursos do tesouro - exercício corrente"/>
    <x v="0"/>
    <n v="704"/>
    <n v="181913"/>
    <n v="181913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092"/>
    <s v="Despesas de Exercícios Anteriores"/>
    <s v="0100000000"/>
    <s v="Recursos ordinários - recursos do tesouro - RLD"/>
    <x v="0"/>
    <n v="930"/>
    <m/>
    <m/>
    <n v="5000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m/>
    <m/>
    <n v="99122.880000000005"/>
    <m/>
    <x v="0"/>
    <x v="0"/>
  </r>
  <r>
    <s v="470076"/>
    <s v="47076"/>
    <s v="Fundo Financeiro"/>
    <s v="Fundo Financeiro"/>
    <x v="0"/>
    <x v="0"/>
    <x v="44"/>
    <s v="Encargos com inativos"/>
    <x v="63"/>
    <x v="65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60000"/>
    <m/>
    <x v="0"/>
    <x v="0"/>
  </r>
  <r>
    <s v="470076"/>
    <s v="47076"/>
    <s v="Fundo Financeiro"/>
    <s v="Fundo Financeiro"/>
    <x v="0"/>
    <x v="0"/>
    <x v="44"/>
    <s v="Encargos com inativos"/>
    <x v="68"/>
    <x v="70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046"/>
    <s v="Auxílio-Alimentação"/>
    <s v="0266000000"/>
    <s v="Receitas diversas - receita Agroindustrial - FDR"/>
    <x v="0"/>
    <n v="300"/>
    <n v="40000"/>
    <n v="4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46"/>
    <s v="Auxílio-Alimentação"/>
    <s v="0100000000"/>
    <s v="Recursos ordinários - recursos do tesouro - RLD"/>
    <x v="0"/>
    <n v="930"/>
    <n v="134112206"/>
    <n v="134112206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7"/>
    <s v="Obrigações Tributárias e Contributivas"/>
    <s v="0284000000"/>
    <s v="Remuneração de disp bancária - Ministério Público - rec outras fontes - exercício corrente"/>
    <x v="0"/>
    <n v="910"/>
    <n v="32000"/>
    <n v="32000"/>
    <m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47"/>
    <s v="Obrigações Tributárias e Contributivas"/>
    <s v="0261000000"/>
    <s v="Receitas diversas - FUNDOSOCIAL - recursos de outras fontes - exercício corrente"/>
    <x v="0"/>
    <n v="665"/>
    <m/>
    <m/>
    <n v="1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7"/>
    <s v="Obrigações Tributárias e Contributivas"/>
    <s v="0100000000"/>
    <s v="Recursos ordinários - recursos do tesouro - RLD"/>
    <x v="0"/>
    <n v="90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n v="1778953"/>
    <n v="1778953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0"/>
    <s v="Material de Consumo"/>
    <s v="0100000000"/>
    <s v="Recursos ordinários - recursos do tesouro - RLD"/>
    <x v="0"/>
    <n v="745"/>
    <n v="550000"/>
    <n v="55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0"/>
    <s v="Material de Consumo"/>
    <s v="0223000000"/>
    <s v="Convênio - Sistema Único Saúde - recursos de outras fontes - Exercício Corrente"/>
    <x v="0"/>
    <n v="430"/>
    <n v="400000"/>
    <n v="4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0"/>
    <s v="Material de Consumo"/>
    <s v="0100000000"/>
    <s v="Recursos ordinários - recursos do tesouro - RLD"/>
    <x v="0"/>
    <n v="935"/>
    <m/>
    <m/>
    <n v="1397628.43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0"/>
    <s v="Material de Consumo"/>
    <s v="0111000000"/>
    <s v="Taxas da Segurança Pública - recursos do tesouro - exercício corrente"/>
    <x v="0"/>
    <n v="704"/>
    <m/>
    <m/>
    <n v="438441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228000000"/>
    <s v="Outros convênios, ajustes e acordos administrativos - rec outras fontes-exercício corrente"/>
    <x v="0"/>
    <n v="701"/>
    <m/>
    <m/>
    <n v="407062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0"/>
    <s v="Material de Consumo"/>
    <s v="0219000000"/>
    <s v="Outras Taxas Vinculadas - Recursos de Outras Fontes - Exercício Corrente"/>
    <x v="0"/>
    <n v="348"/>
    <m/>
    <m/>
    <n v="30000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2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100000000"/>
    <s v="Recursos ordinários - recursos do tesouro - RLD"/>
    <x v="0"/>
    <n v="900"/>
    <m/>
    <m/>
    <n v="372664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0"/>
    <s v="Material de Consumo"/>
    <s v="0240000000"/>
    <s v="Recursos de serviços - recursos de outras fontes - exercício corrente"/>
    <x v="0"/>
    <n v="900"/>
    <m/>
    <m/>
    <n v="37087"/>
    <m/>
    <x v="0"/>
    <x v="0"/>
  </r>
  <r>
    <s v="480091"/>
    <s v="48091"/>
    <s v="Fundo Estadual de Saúde"/>
    <s v="Fundo Estadual de Saúde"/>
    <x v="0"/>
    <x v="0"/>
    <x v="199"/>
    <s v="Realização de exame"/>
    <x v="380"/>
    <x v="383"/>
    <x v="6"/>
    <n v="301"/>
    <s v="339030"/>
    <s v="Material de Consumo"/>
    <s v="0100000000"/>
    <s v="Recursos ordinários - recursos do tesouro - RLD"/>
    <x v="0"/>
    <n v="420"/>
    <m/>
    <m/>
    <n v="243146"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0"/>
    <s v="Material de Consumo"/>
    <s v="0100000000"/>
    <s v="Recursos ordinários - recursos do tesouro - RLD"/>
    <x v="0"/>
    <n v="850"/>
    <n v="10000"/>
    <n v="10000"/>
    <m/>
    <m/>
    <x v="0"/>
    <x v="0"/>
  </r>
  <r>
    <s v="450021"/>
    <s v="00001"/>
    <s v="Fundação Catarinense de Educação Especial"/>
    <s v="Gestão Geral"/>
    <x v="1"/>
    <x v="1"/>
    <x v="200"/>
    <s v="Projetos de extensão"/>
    <x v="381"/>
    <x v="384"/>
    <x v="5"/>
    <n v="367"/>
    <s v="339030"/>
    <s v="Material de Consumo"/>
    <s v="0120000000"/>
    <s v="Cota-parte da contribuição do Salário-Educação - recursos do tesouro - exercício corrente"/>
    <x v="0"/>
    <n v="520"/>
    <n v="5000"/>
    <n v="5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3"/>
    <s v="Passagens e Despesas com Locomoção"/>
    <s v="0111000000"/>
    <s v="Taxas da Segurança Pública - recursos do tesouro - exercício corrente"/>
    <x v="0"/>
    <n v="704"/>
    <n v="126696"/>
    <n v="126696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3"/>
    <s v="Passagens e Despesas com Locomoção"/>
    <s v="0100000000"/>
    <s v="Recursos ordinários - recursos do tesouro - RLD"/>
    <x v="0"/>
    <n v="900"/>
    <n v="200000"/>
    <n v="2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3"/>
    <s v="Passagens e Despesas com Locomoção"/>
    <s v="0100000000"/>
    <s v="Recursos ordinários - recursos do tesouro - RLD"/>
    <x v="0"/>
    <n v="310"/>
    <n v="100000"/>
    <n v="100000"/>
    <m/>
    <m/>
    <x v="0"/>
    <x v="0"/>
  </r>
  <r>
    <s v="450021"/>
    <s v="00001"/>
    <s v="Fundação Catarinense de Educação Especial"/>
    <s v="Gestão Geral"/>
    <x v="0"/>
    <x v="0"/>
    <x v="201"/>
    <s v="Apoio financeiro às APAES"/>
    <x v="382"/>
    <x v="385"/>
    <x v="5"/>
    <n v="367"/>
    <s v="335043"/>
    <s v="Subvenções Sociais"/>
    <s v="0100000000"/>
    <s v="Recursos ordinários - recursos do tesouro - RLD"/>
    <x v="0"/>
    <n v="520"/>
    <m/>
    <m/>
    <n v="3200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92"/>
    <s v="Despesas de Exercícios Anteriores"/>
    <s v="0100000000"/>
    <s v="Recursos ordinários - recursos do tesouro - RLD"/>
    <x v="0"/>
    <n v="925"/>
    <n v="1000000"/>
    <n v="10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n v="498656"/>
    <n v="49865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92"/>
    <s v="Despesas de Exercícios Anteriores"/>
    <s v="0100000000"/>
    <s v="Recursos ordinários - recursos do tesouro - RLD"/>
    <x v="0"/>
    <n v="850"/>
    <n v="21485"/>
    <n v="21485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92"/>
    <s v="Despesas de Exercícios Anteriores"/>
    <s v="0240000000"/>
    <s v="Recursos de serviços - recursos de outras fontes - exercício corrente"/>
    <x v="0"/>
    <n v="900"/>
    <n v="14025"/>
    <n v="14025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92"/>
    <s v="Despesas de Exercícios Anteriores"/>
    <s v="0223000000"/>
    <s v="Convênio - Sistema Único Saúde - recursos de outras fontes - Exercício Corrente"/>
    <x v="0"/>
    <n v="410"/>
    <n v="5000"/>
    <n v="5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92"/>
    <s v="Despesas de Exercícios Anteriores"/>
    <s v="0100000000"/>
    <s v="Recursos ordinários - recursos do tesouro - RLD"/>
    <x v="0"/>
    <n v="900"/>
    <m/>
    <m/>
    <n v="5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92"/>
    <s v="Despesas de Exercícios Anteriores"/>
    <s v="0285000000"/>
    <s v="Remuneração de disp bancária - Executivo - rec vinculados-rec outras fontes-exerc corrente"/>
    <x v="0"/>
    <n v="230"/>
    <m/>
    <m/>
    <n v="124347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92"/>
    <s v="Despesas de Exercícios Anteriores"/>
    <s v="0223000000"/>
    <s v="Convênio - Sistema Único Saúde - recursos de outras fontes - Exercício Corrente"/>
    <x v="0"/>
    <n v="450"/>
    <m/>
    <m/>
    <n v="700000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92"/>
    <s v="Despesas de Exercícios Anteriores"/>
    <s v="0260000000"/>
    <s v="Recursos patrimoniais primários - recursos de outras fontes - exercício corrente"/>
    <x v="0"/>
    <n v="640"/>
    <n v="10000"/>
    <n v="10000"/>
    <m/>
    <m/>
    <x v="0"/>
    <x v="0"/>
  </r>
  <r>
    <s v="520002"/>
    <s v="00001"/>
    <s v="Encargos Gerais do Estado"/>
    <s v="Gestão Geral"/>
    <x v="1"/>
    <x v="1"/>
    <x v="203"/>
    <s v="Transferências constitucionais ou legais"/>
    <x v="385"/>
    <x v="388"/>
    <x v="18"/>
    <n v="846"/>
    <s v="339092"/>
    <s v="Despesas de Exercícios Anteriores"/>
    <s v="0100000000"/>
    <s v="Recursos ordinários - recursos do tesouro - RLD"/>
    <x v="0"/>
    <n v="990"/>
    <n v="48000000"/>
    <n v="480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0000"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4"/>
    <s v="Outras Desp. Pessoal Decor. Contr. Terceirização"/>
    <s v="0100000000"/>
    <s v="Recursos ordinários - recursos do tesouro - RLD"/>
    <x v="0"/>
    <n v="12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113"/>
    <s v="Obrigações Patronais"/>
    <s v="0100000000"/>
    <s v="Recursos ordinários - recursos do tesouro - RLD"/>
    <x v="0"/>
    <n v="930"/>
    <n v="9846500"/>
    <n v="9846500"/>
    <m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39005"/>
    <s v="Outros Benefícios Previdenciários"/>
    <s v="0100000000"/>
    <s v="Recursos ordinários - recursos do tesouro - RLD"/>
    <x v="0"/>
    <n v="915"/>
    <m/>
    <n v="200000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08"/>
    <s v="Outros Benefícios Assistenciais"/>
    <s v="0212000000"/>
    <s v="Selos de Fiscalização de Atos Notariais e Registrais - Recursos de Outras Fontes - Exercício Corrente"/>
    <x v="0"/>
    <n v="930"/>
    <m/>
    <m/>
    <n v="41065"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14"/>
    <s v="Diárias - Civil"/>
    <s v="0212000000"/>
    <s v="Selos de Fiscalização de Atos Notariais e Registrais - Recursos de Outras Fontes - Exercício Corrente"/>
    <x v="0"/>
    <n v="930"/>
    <n v="395300"/>
    <n v="3953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14"/>
    <s v="Diárias - Civil"/>
    <s v="0219000000"/>
    <s v="Outras Taxas Vinculadas - Recursos de Outras Fontes - Exercício Corrente"/>
    <x v="0"/>
    <n v="315"/>
    <n v="55000"/>
    <n v="55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205"/>
    <s v="Gestão de serviços"/>
    <x v="389"/>
    <x v="392"/>
    <x v="11"/>
    <n v="182"/>
    <s v="339093"/>
    <s v="Indenizações e Restituições"/>
    <s v="0100000000"/>
    <s v="Recursos ordinários - recursos do tesouro - RLD"/>
    <x v="0"/>
    <n v="704"/>
    <m/>
    <m/>
    <n v="1459676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1"/>
    <s v="Vencim. e Vantagens Fixas - Pessoal Civil"/>
    <s v="0219000000"/>
    <s v="Outras Taxas Vinculadas - Recursos de Outras Fontes - Exercício Corrente"/>
    <x v="0"/>
    <n v="850"/>
    <n v="13774643"/>
    <n v="13774643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11"/>
    <s v="Vencim. e Vantagens Fixas - Pessoal Civil"/>
    <s v="0240000000"/>
    <s v="Recursos de serviços - recursos de outras fontes - exercício corrente"/>
    <x v="0"/>
    <n v="850"/>
    <n v="7205676"/>
    <n v="7205676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80995572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2"/>
    <s v="Vencim. e Vantagens Fixas - Pessoal Militar"/>
    <s v="0100000000"/>
    <s v="Recursos ordinários - recursos do tesouro - RLD"/>
    <x v="0"/>
    <n v="850"/>
    <m/>
    <m/>
    <n v="7549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69000000"/>
    <s v="Outros recursos primários - recursos de outras fontes - exercício corrente"/>
    <x v="0"/>
    <n v="230"/>
    <m/>
    <m/>
    <n v="750000"/>
    <m/>
    <x v="0"/>
    <x v="0"/>
  </r>
  <r>
    <s v="470030"/>
    <s v="00001"/>
    <s v="Fundação Escola de Governo - ENA"/>
    <s v="Gestão Geral"/>
    <x v="1"/>
    <x v="1"/>
    <x v="206"/>
    <s v="Levantamento de assuntos"/>
    <x v="391"/>
    <x v="394"/>
    <x v="10"/>
    <n v="571"/>
    <s v="339020"/>
    <s v="Auxílio Financeiro a Pesquisadores"/>
    <s v="0100000000"/>
    <s v="Recursos ordinários - recursos do tesouro - RLD"/>
    <x v="0"/>
    <n v="230"/>
    <n v="1000"/>
    <n v="1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4041"/>
    <s v="Contribuições"/>
    <s v="0100000000"/>
    <s v="Recursos ordinários - recursos do tesouro - RLD"/>
    <x v="0"/>
    <n v="560"/>
    <n v="1000000"/>
    <n v="1000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4041"/>
    <s v="Contribuições"/>
    <s v="0100000000"/>
    <s v="Recursos ordinários - recursos do tesouro - RLD"/>
    <x v="0"/>
    <n v="560"/>
    <n v="300000"/>
    <n v="3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36"/>
    <s v="Outros Serviços Terceiros-Pessoa Física"/>
    <s v="0284000000"/>
    <s v="Remuneração de disp bancária - Ministério Público - rec outras fontes - exercício corrente"/>
    <x v="0"/>
    <n v="915"/>
    <m/>
    <m/>
    <n v="106300"/>
    <m/>
    <x v="0"/>
    <x v="0"/>
  </r>
  <r>
    <s v="260001"/>
    <s v="00001"/>
    <s v="Secretaria de Estado de Desenvolvimento Social"/>
    <s v="Gestão Geral"/>
    <x v="0"/>
    <x v="0"/>
    <x v="75"/>
    <s v="Encargos com estagiários"/>
    <x v="396"/>
    <x v="399"/>
    <x v="16"/>
    <n v="128"/>
    <s v="339036"/>
    <s v="Outros Serviços Terceiros-Pessoa Física"/>
    <s v="0100000000"/>
    <s v="Recursos ordinários - recursos do tesouro - RLD"/>
    <x v="0"/>
    <n v="850"/>
    <m/>
    <m/>
    <n v="14400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6"/>
    <s v="Outros Serviços Terceiros-Pessoa Física"/>
    <s v="0269000000"/>
    <s v="Outros recursos primários - recursos de outras fontes - exercício corrente"/>
    <x v="0"/>
    <n v="560"/>
    <m/>
    <m/>
    <n v="20000"/>
    <m/>
    <x v="0"/>
    <x v="0"/>
  </r>
  <r>
    <s v="270025"/>
    <s v="00001"/>
    <s v="Instituto de Metrologia de Santa Catarina"/>
    <s v="Gestão Geral"/>
    <x v="0"/>
    <x v="0"/>
    <x v="75"/>
    <s v="Encargos com estagiários"/>
    <x v="398"/>
    <x v="401"/>
    <x v="3"/>
    <n v="128"/>
    <s v="339036"/>
    <s v="Outros Serviços Terceiros-Pessoa Física"/>
    <s v="0228000000"/>
    <s v="Outros convênios, ajustes e acordos administrativos - rec outras fontes-exercício corrente"/>
    <x v="0"/>
    <n v="211"/>
    <m/>
    <m/>
    <n v="84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130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6"/>
    <s v="Outros Serviços Terceiros-Pessoa Física"/>
    <s v="0261000000"/>
    <s v="Receitas diversas - FUNDOSOCIAL - recursos de outras fontes - exercício corrente"/>
    <x v="0"/>
    <n v="850"/>
    <m/>
    <m/>
    <n v="20000"/>
    <m/>
    <x v="0"/>
    <x v="0"/>
  </r>
  <r>
    <s v="410011"/>
    <s v="00001"/>
    <s v="Agência de Desenvolvimento do Turismo de Santa Catarina"/>
    <s v="Gestão Geral"/>
    <x v="0"/>
    <x v="0"/>
    <x v="75"/>
    <s v="Encargos com estagiários"/>
    <x v="401"/>
    <x v="404"/>
    <x v="4"/>
    <n v="128"/>
    <s v="339036"/>
    <s v="Outros Serviços Terceiros-Pessoa Física"/>
    <s v="0100000000"/>
    <s v="Recursos ordinários - recursos do tesouro - RLD"/>
    <x v="0"/>
    <n v="850"/>
    <m/>
    <m/>
    <n v="21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6"/>
    <s v="Outros Serviços Terceiros-Pessoa Física"/>
    <s v="0269000000"/>
    <s v="Outros recursos primários - recursos de outras fontes - exercício corrente"/>
    <x v="0"/>
    <n v="875"/>
    <m/>
    <m/>
    <n v="1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6"/>
    <s v="Outros Serviços Terceiros-Pessoa Física"/>
    <s v="0100000000"/>
    <s v="Recursos ordinários - recursos do tesouro - RLD"/>
    <x v="0"/>
    <n v="83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39"/>
    <s v="Outros Serviços Terceiros Pessoa Jurídica"/>
    <s v="0240000000"/>
    <s v="Recursos de serviços - recursos de outras fontes - exercício corrente"/>
    <x v="0"/>
    <n v="900"/>
    <n v="44505"/>
    <n v="44505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139"/>
    <s v="Outros Serviços Terceiros Pessoa Jurídica"/>
    <s v="0100000000"/>
    <s v="Recursos ordinários - recursos do tesouro - RLD"/>
    <x v="0"/>
    <n v="935"/>
    <n v="600000"/>
    <n v="60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39"/>
    <s v="Outros Serviços Terceiros Pessoa Jurídica"/>
    <s v="0240000000"/>
    <s v="Recursos de serviços - recursos de outras fontes - exercício corrente"/>
    <x v="0"/>
    <n v="900"/>
    <n v="600500"/>
    <n v="6005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402"/>
    <x v="405"/>
    <x v="0"/>
    <n v="782"/>
    <s v="449051"/>
    <s v="Obras e Instalações"/>
    <s v="0100000000"/>
    <s v="Recursos ordinários - recursos do tesouro - RLD"/>
    <x v="0"/>
    <n v="130"/>
    <n v="600131"/>
    <n v="600131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85000000"/>
    <s v="Remuneração de disp bancária - Executivo - rec vinculados-rec outras fontes-exerc corrente"/>
    <x v="0"/>
    <n v="702"/>
    <m/>
    <m/>
    <n v="162038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1"/>
    <s v="Obras e Instalações"/>
    <s v="0100000000"/>
    <s v="Recursos ordinários - recursos do tesouro - RLD"/>
    <x v="0"/>
    <n v="665"/>
    <m/>
    <m/>
    <n v="5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6000000"/>
    <s v="Remuneração de disponibilidade bancária FUNDEB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449051"/>
    <s v="Obras e Instalações"/>
    <s v="0233000000"/>
    <s v="Investimento na Rede de Serviços Públicos de Saúde"/>
    <x v="0"/>
    <n v="410"/>
    <m/>
    <m/>
    <n v="3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85000000"/>
    <s v="Remuneração de disp bancária - Executivo - rec vinculados - rec tesouro - exerc corrente"/>
    <x v="0"/>
    <n v="130"/>
    <m/>
    <m/>
    <n v="150000"/>
    <m/>
    <x v="0"/>
    <x v="0"/>
  </r>
  <r>
    <s v="530001"/>
    <s v="00001"/>
    <s v="Secretaria de Estado da Infraestrutura e Mobilidade"/>
    <s v="Gestão Geral"/>
    <x v="1"/>
    <x v="1"/>
    <x v="181"/>
    <s v="Obras hidráulicas"/>
    <x v="403"/>
    <x v="406"/>
    <x v="12"/>
    <n v="541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n v="350000"/>
    <m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449052"/>
    <s v="Equipamentos e Material Permanente"/>
    <s v="0100000000"/>
    <s v="Recursos ordinários - recursos do tesouro - RLD"/>
    <x v="0"/>
    <n v="900"/>
    <n v="679121"/>
    <n v="679121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52"/>
    <s v="Equipamentos e Material Permanente"/>
    <s v="0240000000"/>
    <s v="Recursos de serviços - recursos de outras fontes - exercício corrente"/>
    <x v="0"/>
    <n v="310"/>
    <n v="97508"/>
    <n v="97508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7100000000"/>
    <s v="Contrapartida de Conv.-Recursos Ordinários-Recursos do Tesouro-Exercício Corrente"/>
    <x v="0"/>
    <n v="610"/>
    <n v="50000"/>
    <n v="50000"/>
    <m/>
    <m/>
    <x v="0"/>
    <x v="0"/>
  </r>
  <r>
    <s v="440093"/>
    <s v="44093"/>
    <s v="Fundo Estadual de Desenvolvimento Rural"/>
    <s v="Fundo Estadual de Desenvolvimento Rural"/>
    <x v="0"/>
    <x v="0"/>
    <x v="209"/>
    <s v="Apoiar melhorias nas atividades agropastoris e pesqueiras"/>
    <x v="406"/>
    <x v="409"/>
    <x v="13"/>
    <n v="609"/>
    <s v="449052"/>
    <s v="Equipamentos e Material Permanente"/>
    <s v="0266000000"/>
    <s v="Receitas diversas - receita Agroindustrial - FDR"/>
    <x v="0"/>
    <n v="320"/>
    <m/>
    <m/>
    <n v="6613558"/>
    <m/>
    <x v="0"/>
    <x v="0"/>
  </r>
  <r>
    <s v="450022"/>
    <s v="00001"/>
    <s v="Fundação Universidade do Estado de Santa Catarina"/>
    <s v="Gestão Geral"/>
    <x v="0"/>
    <x v="0"/>
    <x v="210"/>
    <s v="Aquisição de equipamentos"/>
    <x v="407"/>
    <x v="410"/>
    <x v="5"/>
    <n v="364"/>
    <s v="449052"/>
    <s v="Equipamentos e Material Permanente"/>
    <s v="0100000000"/>
    <s v="Recursos ordinários - recursos do tesouro - RLD"/>
    <x v="0"/>
    <n v="630"/>
    <m/>
    <m/>
    <n v="3742420"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449052"/>
    <s v="Equipamentos e Material Permanente"/>
    <s v="0228000000"/>
    <s v="Outros convênios, ajustes e acordos administrativos - rec outras fontes-exercício corrente"/>
    <x v="0"/>
    <n v="703"/>
    <n v="2490817"/>
    <n v="2490817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449052"/>
    <s v="Equipamentos e Material Permanente"/>
    <s v="0100000000"/>
    <s v="Recursos ordinários - recursos do tesouro - RLD"/>
    <x v="0"/>
    <n v="900"/>
    <n v="26520"/>
    <n v="26520"/>
    <m/>
    <m/>
    <x v="0"/>
    <x v="0"/>
  </r>
  <r>
    <s v="470093"/>
    <s v="47093"/>
    <s v="Fundo Patrimonial"/>
    <s v="Fundo Patrimonial"/>
    <x v="1"/>
    <x v="1"/>
    <x v="33"/>
    <s v="Manutenção e modernização de sistema"/>
    <x v="41"/>
    <x v="42"/>
    <x v="3"/>
    <n v="126"/>
    <s v="449052"/>
    <s v="Equipamentos e Material Permanente"/>
    <s v="0298000000"/>
    <s v="Receita da alienação de bens - recursos de outras fontes - exercício corrente"/>
    <x v="0"/>
    <n v="900"/>
    <n v="1310000"/>
    <n v="1310000"/>
    <m/>
    <m/>
    <x v="0"/>
    <x v="0"/>
  </r>
  <r>
    <s v="270001"/>
    <s v="00001"/>
    <s v="Secretaria de Estado do Desenvolvimento Econômico Sustentável"/>
    <s v="Gestão Geral"/>
    <x v="1"/>
    <x v="1"/>
    <x v="212"/>
    <s v="Ações ambientais"/>
    <x v="409"/>
    <x v="412"/>
    <x v="12"/>
    <n v="541"/>
    <s v="339039"/>
    <s v="Outros Serviços Terceiros - Pessoa Jurídica"/>
    <s v="0100000000"/>
    <s v="Recursos ordinários - recursos do tesouro - RLD"/>
    <x v="0"/>
    <n v="348"/>
    <n v="50000"/>
    <n v="50000"/>
    <m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9"/>
    <s v="Outros Serviços Terceiros - Pessoa Jurídica"/>
    <s v="0261000000"/>
    <s v="Receitas diversas - FUNDOSOCIAL - recursos de outras fontes - exercício corrente"/>
    <x v="0"/>
    <n v="660"/>
    <n v="2000000"/>
    <n v="2000000"/>
    <m/>
    <m/>
    <x v="0"/>
    <x v="0"/>
  </r>
  <r>
    <s v="440001"/>
    <s v="00001"/>
    <s v="Secretaria de Estado da Agricultura, Pesca e Desenvolvimento Rural"/>
    <s v="Gestão Geral"/>
    <x v="1"/>
    <x v="1"/>
    <x v="213"/>
    <s v="Regularização fundiária"/>
    <x v="410"/>
    <x v="413"/>
    <x v="13"/>
    <n v="606"/>
    <s v="339039"/>
    <s v="Outros Serviços Terceiros - Pessoa Jurídica"/>
    <s v="0100000000"/>
    <s v="Recursos ordinários - recursos do tesouro - RLD"/>
    <x v="0"/>
    <n v="300"/>
    <n v="200000"/>
    <n v="2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9"/>
    <s v="Outros Serviços Terceiros - Pessoa Jurídica"/>
    <s v="0240000000"/>
    <s v="Recursos de serviços - recursos de outras fontes - exercício corrente"/>
    <x v="0"/>
    <n v="310"/>
    <n v="520758"/>
    <n v="520758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39"/>
    <s v="Outros Serviços Terceiros - Pessoa Jurídica"/>
    <s v="0131000000"/>
    <s v="Recursos do FUNDEB"/>
    <x v="0"/>
    <n v="610"/>
    <n v="12000000"/>
    <n v="120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9"/>
    <s v="Outros Serviços Terceiros - Pessoa Jurídica"/>
    <s v="0240000000"/>
    <s v="Recursos de serviços - recursos de outras fontes - exercício corrente"/>
    <x v="0"/>
    <n v="760"/>
    <n v="1000000"/>
    <n v="100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9"/>
    <s v="Outros Serviços Terceiros - Pessoa Jurídica"/>
    <s v="0100000000"/>
    <s v="Recursos ordinários - recursos do tesouro - RLD"/>
    <x v="0"/>
    <n v="925"/>
    <m/>
    <m/>
    <n v="1950300"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m/>
    <n v="14292620.66"/>
    <m/>
    <x v="0"/>
    <x v="0"/>
  </r>
  <r>
    <s v="160084"/>
    <s v="16084"/>
    <s v="Fundo de Melhoria da Polícia Civil"/>
    <s v="Fundo de Melhoria da Polícia Civil"/>
    <x v="0"/>
    <x v="0"/>
    <x v="214"/>
    <s v="Manutenção de veículos"/>
    <x v="412"/>
    <x v="415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500000"/>
    <m/>
    <x v="0"/>
    <x v="0"/>
  </r>
  <r>
    <s v="270001"/>
    <s v="00001"/>
    <s v="Secretaria de Estado do Desenvolvimento Econômico Sustentável"/>
    <s v="Gestão Geral"/>
    <x v="0"/>
    <x v="0"/>
    <x v="111"/>
    <s v="Apoio, qualificação e capacitação"/>
    <x v="194"/>
    <x v="196"/>
    <x v="4"/>
    <n v="128"/>
    <s v="339039"/>
    <s v="Outros Serviços Terceiros - Pessoa Jurídica"/>
    <s v="0100000000"/>
    <s v="Recursos ordinários - recursos do tesouro - RLD"/>
    <x v="0"/>
    <n v="342"/>
    <m/>
    <m/>
    <n v="10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9"/>
    <s v="Outros Serviços Terceiros - Pessoa Jurídica"/>
    <s v="0100000000"/>
    <s v="Recursos ordinários - recursos do tesouro - RLD"/>
    <x v="0"/>
    <n v="900"/>
    <m/>
    <m/>
    <n v="100000"/>
    <m/>
    <x v="0"/>
    <x v="0"/>
  </r>
  <r>
    <s v="270021"/>
    <s v="00001"/>
    <s v="Instituto do Meio Ambiente do Estado de Santa Catarina - IMA"/>
    <s v="Gestão Geral"/>
    <x v="0"/>
    <x v="0"/>
    <x v="215"/>
    <s v="Educação ambiental"/>
    <x v="413"/>
    <x v="416"/>
    <x v="5"/>
    <n v="541"/>
    <s v="339039"/>
    <s v="Outros Serviços Terceiros - Pessoa Jurídica"/>
    <s v="0100000000"/>
    <s v="Recursos ordinários - recursos do tesouro - RLD"/>
    <x v="0"/>
    <n v="340"/>
    <m/>
    <m/>
    <n v="1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85000000"/>
    <s v="Remuneração de disp bancária - Executivo - rec vinculados - rec tesouro - exerc corrente"/>
    <x v="0"/>
    <n v="625"/>
    <m/>
    <m/>
    <n v="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1500000"/>
    <m/>
    <x v="0"/>
    <x v="0"/>
  </r>
  <r>
    <s v="450001"/>
    <s v="00001"/>
    <s v="Secretaria de Estado da Educação"/>
    <s v="Gestão Geral"/>
    <x v="0"/>
    <x v="0"/>
    <x v="176"/>
    <s v="Novas oportunidades na Educação Básica"/>
    <x v="334"/>
    <x v="337"/>
    <x v="5"/>
    <n v="368"/>
    <s v="339039"/>
    <s v="Outros Serviços Terceiros - Pessoa Jurídica"/>
    <s v="0131000000"/>
    <s v="Recursos do FUNDEB"/>
    <x v="0"/>
    <n v="610"/>
    <m/>
    <m/>
    <n v="300000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39"/>
    <s v="Outros Serviços Terceiros - Pessoa Jurídica"/>
    <s v="0100000000"/>
    <s v="Recursos ordinários - recursos do tesouro - RLD"/>
    <x v="0"/>
    <n v="830"/>
    <m/>
    <m/>
    <n v="60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9"/>
    <s v="Outros Serviços Terceiros - Pessoa Jurídica"/>
    <s v="0100000000"/>
    <s v="Recursos ordinários - recursos do tesouro - RLD"/>
    <x v="0"/>
    <n v="900"/>
    <m/>
    <m/>
    <n v="392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339039"/>
    <s v="Outros Serviços Terceiros - Pessoa Jurídica"/>
    <s v="0219000000"/>
    <s v="Outras Taxas Vinculadas - Recursos de Outras Fontes - Exercício Corrente"/>
    <x v="0"/>
    <n v="890"/>
    <n v="900000"/>
    <n v="900000"/>
    <m/>
    <m/>
    <x v="0"/>
    <x v="0"/>
  </r>
  <r>
    <s v="410001"/>
    <s v="00001"/>
    <s v="Casa Civil"/>
    <s v="Gestão Geral"/>
    <x v="1"/>
    <x v="1"/>
    <x v="219"/>
    <s v="Manutenção e promoção de programa"/>
    <x v="417"/>
    <x v="420"/>
    <x v="3"/>
    <n v="122"/>
    <s v="339039"/>
    <s v="Outros Serviços Terceiros - Pessoa Jurídica"/>
    <s v="0100000000"/>
    <s v="Recursos ordinários - recursos do tesouro - RLD"/>
    <x v="0"/>
    <n v="845"/>
    <n v="25000"/>
    <n v="2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31000000"/>
    <s v="Recursos do FUNDEB"/>
    <x v="0"/>
    <n v="610"/>
    <n v="17800000"/>
    <n v="1780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9"/>
    <s v="Outros Serviços Terceiros - Pessoa Jurídica"/>
    <s v="0100000000"/>
    <s v="Recursos ordinários - recursos do tesouro - RLD"/>
    <x v="0"/>
    <n v="630"/>
    <n v="120749"/>
    <n v="120749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"/>
    <s v="Capacitação profissional dos agentes públicos"/>
    <x v="418"/>
    <x v="421"/>
    <x v="3"/>
    <n v="128"/>
    <s v="339039"/>
    <s v="Outros Serviços Terceiros - Pessoa Jurídica"/>
    <s v="0240000000"/>
    <s v="Recursos de serviços - recursos de outras fontes - exercício corrente"/>
    <x v="0"/>
    <n v="850"/>
    <n v="103843"/>
    <n v="103843"/>
    <m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9"/>
    <s v="Outros Serviços Terceiros - Pessoa Jurídica"/>
    <s v="0100000000"/>
    <s v="Recursos ordinários - recursos do tesouro - RLD"/>
    <x v="0"/>
    <n v="750"/>
    <n v="55000000"/>
    <n v="550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n v="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61"/>
    <s v="Aquisição de Imóveis"/>
    <s v="0100000000"/>
    <s v="Recursos ordinários - recursos do tesouro - RLD"/>
    <x v="0"/>
    <n v="610"/>
    <m/>
    <m/>
    <n v="9000000"/>
    <m/>
    <x v="0"/>
    <x v="0"/>
  </r>
  <r>
    <s v="260093"/>
    <s v="26093"/>
    <s v="Fundo Estadual de Assistência Social"/>
    <s v="Fundo Estadual de Assistência Social"/>
    <x v="0"/>
    <x v="0"/>
    <x v="221"/>
    <s v="Serviço de proteção social básica"/>
    <x v="420"/>
    <x v="423"/>
    <x v="16"/>
    <n v="244"/>
    <s v="444141"/>
    <s v="Contribuições"/>
    <s v="0261000000"/>
    <s v="Receitas diversas - FUNDOSOCIAL - recursos de outras fontes - exercício corrente"/>
    <x v="0"/>
    <n v="560"/>
    <m/>
    <m/>
    <n v="3600000"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228000000"/>
    <s v="Outros convênios, ajustes e acordos administrativos - rec outras fontes-exercício corrente"/>
    <x v="0"/>
    <n v="770"/>
    <n v="2600000"/>
    <n v="26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40"/>
    <s v="Serviços de Tecnologia da Informação e Comunicação - Pessoa Jurídica"/>
    <s v="0283000000"/>
    <s v="Remuneração de depósitos bancários da conta única  do Tribunal de Justiça"/>
    <x v="0"/>
    <n v="930"/>
    <m/>
    <m/>
    <n v="425550.85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n v="200000"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6"/>
    <s v="Outras Despesas Variáveis-Pessoal Civil"/>
    <s v="0100000000"/>
    <s v="Recursos ordinários - recursos do tesouro - RLD"/>
    <x v="0"/>
    <n v="300"/>
    <n v="20000"/>
    <n v="2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6"/>
    <s v="Outras Despesas Variáveis-Pessoal Civil"/>
    <s v="0100000000"/>
    <s v="Recursos ordinários - recursos do tesouro - RLD"/>
    <x v="0"/>
    <n v="915"/>
    <n v="167088"/>
    <n v="167088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6"/>
    <s v="Outras Despesas Variáveis-Pessoal Civil"/>
    <s v="0100000000"/>
    <s v="Recursos ordinários - recursos do tesouro - RLD"/>
    <x v="0"/>
    <n v="750"/>
    <n v="54479102"/>
    <n v="54479102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3"/>
    <s v="Obrigações Patronais"/>
    <s v="0100000000"/>
    <s v="Recursos ordinários - recursos do tesouro - RLD"/>
    <x v="0"/>
    <n v="850"/>
    <n v="32844709"/>
    <n v="32844709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3"/>
    <s v="Obrigações Patronais"/>
    <s v="0111000000"/>
    <s v="Taxas da Segurança Pública - recursos do tesouro - exercício corrente"/>
    <x v="0"/>
    <n v="850"/>
    <m/>
    <m/>
    <n v="343986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3"/>
    <s v="Obrigações Patronais"/>
    <s v="0131000000"/>
    <s v="Recursos do FUNDEB"/>
    <x v="0"/>
    <n v="703"/>
    <n v="2100"/>
    <n v="21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7"/>
    <s v="Outras Despesas Variáveis-Pessoal Militar"/>
    <s v="0100000000"/>
    <s v="Recursos ordinários - recursos do tesouro - RLD"/>
    <x v="0"/>
    <n v="930"/>
    <n v="21000"/>
    <n v="21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05"/>
    <s v="Outros Benefícios Previdenciários"/>
    <s v="0100000000"/>
    <s v="Recursos ordinários - recursos do tesouro - RLD"/>
    <x v="0"/>
    <n v="930"/>
    <n v="499000"/>
    <n v="499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07"/>
    <s v="Contrib. Entid. Fechadas de Previdência"/>
    <s v="0240000000"/>
    <s v="Recursos de serviços - recursos de outras fontes - exercício corrente"/>
    <x v="0"/>
    <n v="850"/>
    <n v="4419"/>
    <n v="4419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07"/>
    <s v="Contrib. Entid. Fechadas de Previdência"/>
    <s v="0100000000"/>
    <s v="Recursos ordinários - recursos do tesouro - RLD"/>
    <x v="0"/>
    <n v="310"/>
    <n v="31535691"/>
    <n v="31535691"/>
    <m/>
    <m/>
    <x v="0"/>
    <x v="0"/>
  </r>
  <r>
    <s v="520002"/>
    <s v="00001"/>
    <s v="Encargos Gerais do Estado"/>
    <s v="Gestão Geral"/>
    <x v="1"/>
    <x v="1"/>
    <x v="121"/>
    <s v="Participação no capital social"/>
    <x v="424"/>
    <x v="427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4"/>
    <s v="Indenizações e Restituições Trabalhistas"/>
    <s v="0100000000"/>
    <s v="Recursos ordinários - recursos do tesouro - RLD"/>
    <x v="0"/>
    <n v="850"/>
    <n v="30000"/>
    <n v="3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4"/>
    <s v="Indenizações e Restituições Trabalhistas"/>
    <s v="0100000000"/>
    <s v="Recursos ordinários - recursos do tesouro - RLD"/>
    <x v="0"/>
    <n v="704"/>
    <n v="4572"/>
    <n v="4572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4"/>
    <s v="Indenizações e Restituições Trabalhistas"/>
    <s v="0100000000"/>
    <s v="Recursos ordinários - recursos do tesouro - RLD"/>
    <x v="0"/>
    <n v="875"/>
    <n v="24745"/>
    <n v="24745"/>
    <m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100000000"/>
    <s v="Recursos ordinários - recursos do tesouro - RLD"/>
    <x v="0"/>
    <n v="860"/>
    <n v="116000000"/>
    <n v="116000000"/>
    <m/>
    <m/>
    <x v="0"/>
    <x v="0"/>
  </r>
  <r>
    <s v="470076"/>
    <s v="47076"/>
    <s v="Fundo Financeiro"/>
    <s v="Fundo Financeiro"/>
    <x v="1"/>
    <x v="1"/>
    <x v="45"/>
    <s v="Encargos com inativos"/>
    <x v="427"/>
    <x v="430"/>
    <x v="14"/>
    <n v="272"/>
    <s v="319001"/>
    <s v="Aposentadorias, Reserva Remunerada e Reformas"/>
    <s v="0100000000"/>
    <s v="Recursos ordinários - recursos do tesouro - RLD"/>
    <x v="0"/>
    <n v="860"/>
    <n v="922489854"/>
    <n v="922489854"/>
    <m/>
    <m/>
    <x v="0"/>
    <x v="0"/>
  </r>
  <r>
    <s v="470076"/>
    <s v="47076"/>
    <s v="Fundo Financeiro"/>
    <s v="Fundo Financeiro"/>
    <x v="1"/>
    <x v="1"/>
    <x v="45"/>
    <s v="Encargos com inativos"/>
    <x v="374"/>
    <x v="377"/>
    <x v="14"/>
    <n v="272"/>
    <s v="319092"/>
    <s v="Despesas de Exercícios Anteriores"/>
    <s v="0250000000"/>
    <s v="Contribuição previdenciária - recursos de outras fontes - exercício corrente"/>
    <x v="0"/>
    <n v="860"/>
    <n v="1500000"/>
    <n v="150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92"/>
    <s v="Despesas de Exercícios Anteriores"/>
    <s v="0240000000"/>
    <s v="Recursos de serviços - recursos de outras fontes - exercício corrente"/>
    <x v="0"/>
    <n v="850"/>
    <n v="11979"/>
    <n v="11979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92"/>
    <s v="Despesas de Exercícios Anteriores"/>
    <s v="0100000000"/>
    <s v="Recursos ordinários - recursos do tesouro - RLD"/>
    <x v="0"/>
    <n v="850"/>
    <n v="2000"/>
    <n v="2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1"/>
    <s v="Sentenças Judiciais"/>
    <s v="0100000000"/>
    <s v="Recursos ordinários - recursos do tesouro - RLD"/>
    <x v="0"/>
    <n v="850"/>
    <n v="121532"/>
    <n v="121532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47"/>
    <s v="Obrigações Tributárias e Contributivas"/>
    <s v="0219000000"/>
    <s v="Outras Taxas Vinculadas - Recursos de Outras Fontes - Exercício Corrente"/>
    <x v="0"/>
    <n v="930"/>
    <m/>
    <m/>
    <n v="3710686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47"/>
    <s v="Obrigações Tributárias e Contributivas"/>
    <s v="0100000000"/>
    <s v="Recursos ordinários - recursos do tesouro - RLD"/>
    <x v="0"/>
    <n v="900"/>
    <m/>
    <m/>
    <n v="70000"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47"/>
    <s v="Obrigações Tributárias e Contributivas"/>
    <s v="0240000000"/>
    <s v="Recursos de serviços - recursos de outras fontes - exercício corrente"/>
    <x v="0"/>
    <n v="825"/>
    <n v="15000"/>
    <n v="15000"/>
    <m/>
    <m/>
    <x v="0"/>
    <x v="0"/>
  </r>
  <r>
    <s v="470093"/>
    <s v="47093"/>
    <s v="Fundo Patrimonial"/>
    <s v="Fundo Patrimonial"/>
    <x v="3"/>
    <x v="3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m/>
    <n v="100"/>
    <m/>
    <m/>
    <x v="0"/>
    <x v="0"/>
  </r>
  <r>
    <s v="470022"/>
    <s v="00001"/>
    <s v="Instituto de Previdência do Estado de Santa Catarina"/>
    <s v="Gestão Geral"/>
    <x v="7"/>
    <x v="5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m/>
    <n v="-314736.7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113"/>
    <s v="Obrigações Patronais"/>
    <s v="0100000000"/>
    <s v="Recursos ordinários - recursos do tesouro - RLD"/>
    <x v="0"/>
    <n v="745"/>
    <n v="12347473"/>
    <n v="12347473"/>
    <m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0"/>
    <s v="Material de Consumo"/>
    <s v="0219000000"/>
    <s v="Outras Taxas Vinculadas - Recursos de Outras Fontes - Exercício Corrente"/>
    <x v="0"/>
    <n v="315"/>
    <m/>
    <m/>
    <n v="8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24000000"/>
    <s v="Convênio - Programas de Educação - recursos do tesouro - exercício corrente"/>
    <x v="0"/>
    <n v="610"/>
    <m/>
    <m/>
    <n v="42080592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339030"/>
    <s v="Material de Consumo"/>
    <s v="0100000000"/>
    <s v="Recursos ordinários - recursos do tesouro - RLD"/>
    <x v="0"/>
    <n v="400"/>
    <m/>
    <m/>
    <n v="23667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3"/>
    <s v="Passagens e Despesas com Locomoção"/>
    <s v="0100000000"/>
    <s v="Recursos ordinários - recursos do tesouro - RLD"/>
    <x v="0"/>
    <n v="920"/>
    <m/>
    <m/>
    <n v="835671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80000"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49"/>
    <s v="Auxílio-Transporte"/>
    <s v="0100000000"/>
    <s v="Recursos ordinários - recursos do tesouro - RLD"/>
    <x v="0"/>
    <n v="915"/>
    <n v="2032740"/>
    <n v="203274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9"/>
    <s v="Auxílio-Transporte"/>
    <s v="0100000000"/>
    <s v="Recursos ordinários - recursos do tesouro - RLD"/>
    <x v="0"/>
    <n v="900"/>
    <m/>
    <m/>
    <n v="36507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m/>
    <m/>
    <m/>
    <n v="150000"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92"/>
    <s v="Despesas de Exercícios Anteriores"/>
    <s v="0111000000"/>
    <s v="Taxas da Segurança Pública - recursos do tesouro - exercício corrente"/>
    <x v="0"/>
    <n v="704"/>
    <n v="20000"/>
    <n v="2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92"/>
    <s v="Despesas de Exercícios Anteriores"/>
    <s v="0111000000"/>
    <s v="Taxas da Segurança Pública - recursos do tesouro - exercício corrente"/>
    <x v="0"/>
    <n v="704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92"/>
    <s v="Despesas de Exercícios Anteriores"/>
    <s v="0111000000"/>
    <s v="Taxas da Segurança Pública - recursos do tesouro - exercício corrente"/>
    <x v="0"/>
    <n v="702"/>
    <m/>
    <m/>
    <n v="2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n v="3079634"/>
    <n v="3079634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6"/>
    <s v="Ressarcimento Despesa Pessoal Requisitado"/>
    <s v="0100000000"/>
    <s v="Recursos ordinários - recursos do tesouro - RLD"/>
    <x v="0"/>
    <n v="850"/>
    <n v="541198"/>
    <n v="541198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98000000"/>
    <s v="Receita da alienação de bens - recursos do tesouro - exercício corrente"/>
    <x v="0"/>
    <n v="990"/>
    <n v="190000"/>
    <n v="19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99000000"/>
    <s v="Outras receitas não primárias - recursos do tesouro - exercício corrente"/>
    <x v="0"/>
    <n v="990"/>
    <m/>
    <m/>
    <n v="1500000"/>
    <m/>
    <x v="0"/>
    <x v="0"/>
  </r>
  <r>
    <s v="530001"/>
    <s v="00001"/>
    <s v="Secretaria de Estado da Infraestrutura e Mobilidade"/>
    <s v="Gestão Geral"/>
    <x v="1"/>
    <x v="1"/>
    <x v="225"/>
    <s v="Contratação de consultoria"/>
    <x v="433"/>
    <x v="436"/>
    <x v="0"/>
    <n v="782"/>
    <s v="339034"/>
    <s v="Outras Desp. Pessoal Decor. Contr. Terceirização"/>
    <s v="0160000000"/>
    <s v="Recursos Patrimoniais Primários - recursos do tesouro - Exercício Corrente"/>
    <x v="0"/>
    <n v="145"/>
    <n v="1013477"/>
    <n v="1013477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7"/>
    <s v="Capacitação profissional dos agentes públicos"/>
    <x v="434"/>
    <x v="437"/>
    <x v="3"/>
    <n v="128"/>
    <s v="339035"/>
    <s v="Serviços de Consultoria"/>
    <s v="0129000000"/>
    <s v="Outras transferências - recursos do tesouro - exercício corrente"/>
    <x v="0"/>
    <n v="850"/>
    <n v="70000"/>
    <n v="70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5"/>
    <s v="Serviços de Consultoria"/>
    <s v="0285000000"/>
    <s v="Remuneração de disp bancária - Executivo - rec vinculados-rec outras fontes-exerc corrente"/>
    <x v="0"/>
    <n v="340"/>
    <n v="253463"/>
    <n v="253463"/>
    <m/>
    <m/>
    <x v="0"/>
    <x v="0"/>
  </r>
  <r>
    <s v="480091"/>
    <s v="48091"/>
    <s v="Fundo Estadual de Saúde"/>
    <s v="Fundo Estadual de Saúde"/>
    <x v="1"/>
    <x v="1"/>
    <x v="171"/>
    <s v="Ações na área da saúde"/>
    <x v="435"/>
    <x v="438"/>
    <x v="6"/>
    <n v="301"/>
    <s v="334141"/>
    <s v="Contribuições"/>
    <s v="0100000000"/>
    <s v="Recursos ordinários - recursos do tesouro - RLD"/>
    <x v="0"/>
    <n v="420"/>
    <n v="3000000"/>
    <n v="3000000"/>
    <m/>
    <m/>
    <x v="0"/>
    <x v="0"/>
  </r>
  <r>
    <s v="480091"/>
    <s v="48091"/>
    <s v="Fundo Estadual de Saúde"/>
    <s v="Fundo Estadual de Saúde"/>
    <x v="1"/>
    <x v="1"/>
    <x v="226"/>
    <s v="Implantar e implementar estratégia"/>
    <x v="436"/>
    <x v="439"/>
    <x v="6"/>
    <n v="301"/>
    <s v="334141"/>
    <s v="Contribuições"/>
    <s v="0100000000"/>
    <s v="Recursos ordinários - recursos do tesouro - RLD"/>
    <x v="0"/>
    <n v="4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113"/>
    <s v="Obrigações Patronais"/>
    <s v="0100000000"/>
    <s v="Recursos ordinários - recursos do tesouro - RLD"/>
    <x v="0"/>
    <n v="625"/>
    <n v="25276585"/>
    <n v="25276585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05"/>
    <s v="Outros Benefícios Previdenciários"/>
    <s v="0100000000"/>
    <s v="Recursos ordinários - recursos do tesouro - RLD"/>
    <x v="0"/>
    <n v="920"/>
    <n v="240000"/>
    <n v="24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69000000"/>
    <s v="Outros recursos primários - recursos de outras fontes - exercício corrente"/>
    <x v="0"/>
    <n v="910"/>
    <n v="150661"/>
    <n v="150661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08"/>
    <s v="Outros Benefícios Assistenciais"/>
    <s v="0100000000"/>
    <s v="Recursos ordinários - recursos do tesouro - RLD"/>
    <x v="0"/>
    <n v="900"/>
    <n v="22680"/>
    <n v="2268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14"/>
    <s v="Diárias - Civil"/>
    <s v="0100000000"/>
    <s v="Recursos ordinários - recursos do tesouro - RLD"/>
    <x v="0"/>
    <n v="900"/>
    <n v="25120"/>
    <n v="2512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14"/>
    <s v="Diárias - Civil"/>
    <s v="0240000000"/>
    <s v="Recursos de serviços - recursos de outras fontes - exercício corrente"/>
    <x v="0"/>
    <n v="35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14"/>
    <s v="Diárias - Civil"/>
    <s v="0111000000"/>
    <s v="Taxas da Segurança Pública - recursos do tesouro - exercício corrente"/>
    <x v="0"/>
    <n v="750"/>
    <m/>
    <m/>
    <n v="4000000"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329022"/>
    <s v="Outros Encargos sobre Dívida por Contrato"/>
    <s v="0100000000"/>
    <s v="Recursos ordinários - recursos do tesouro - RLD"/>
    <x v="0"/>
    <n v="990"/>
    <m/>
    <m/>
    <n v="5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93"/>
    <s v="Indenizações e Restituições"/>
    <s v="0100000000"/>
    <s v="Recursos ordinários - recursos do tesouro - RLD"/>
    <x v="0"/>
    <n v="920"/>
    <m/>
    <m/>
    <n v="2400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93"/>
    <s v="Indenizações e Restitui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228000000"/>
    <s v="Outros convênios, ajustes e acordos administrativos - rec outras fontes-exercício corrente"/>
    <x v="0"/>
    <n v="230"/>
    <m/>
    <m/>
    <n v="75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93"/>
    <s v="Indenizações e Restituições"/>
    <s v="0100000000"/>
    <s v="Recursos ordinários - recursos do tesouro - RLD"/>
    <x v="0"/>
    <n v="650"/>
    <m/>
    <m/>
    <n v="3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93"/>
    <s v="Indenizações e Restituições"/>
    <s v="0219000000"/>
    <s v="Outras Taxas Vinculadas - Recursos de Outras Fontes - Exercício Corrente"/>
    <x v="0"/>
    <n v="315"/>
    <m/>
    <m/>
    <n v="1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93"/>
    <s v="Indenizações e Restituições"/>
    <s v="0100000000"/>
    <s v="Recursos ordinários - recursos do tesouro - RLD"/>
    <x v="0"/>
    <n v="920"/>
    <n v="24000000"/>
    <n v="240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281000000"/>
    <s v="Remuneração de disponibilidade bancária -  Legislativo"/>
    <x v="0"/>
    <n v="935"/>
    <m/>
    <m/>
    <n v="3200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11"/>
    <s v="Vencim. e Vantagens Fixas - Pessoal Civil"/>
    <s v="0100000000"/>
    <s v="Recursos ordinários - recursos do tesouro - RLD"/>
    <x v="0"/>
    <n v="850"/>
    <m/>
    <m/>
    <n v="18645447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281000000"/>
    <s v="Remuneração de disponibilidade bancária -  Legislativo"/>
    <x v="0"/>
    <n v="935"/>
    <n v="3200000"/>
    <n v="32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439"/>
    <x v="442"/>
    <x v="5"/>
    <n v="571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20"/>
    <s v="Auxílio Financeiro a Pesquisadores"/>
    <s v="0228000000"/>
    <s v="Outros convênios, ajustes e acordos administrativos - rec outras fontes-exercício corrente"/>
    <x v="0"/>
    <n v="230"/>
    <n v="5894"/>
    <n v="589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269000000"/>
    <s v="Outros recursos primários - recursos de outras fontes - exercício corrente"/>
    <x v="0"/>
    <n v="230"/>
    <n v="501832"/>
    <n v="501832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260000000"/>
    <s v="Recursos patrimoniais primários - recursos de outras fontes - exercício corrente"/>
    <x v="0"/>
    <n v="90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5"/>
    <s v="Encargos com estagiários"/>
    <x v="440"/>
    <x v="443"/>
    <x v="3"/>
    <n v="128"/>
    <s v="339036"/>
    <s v="Outros Serviços Terceiros-Pessoa Física"/>
    <s v="0240000000"/>
    <s v="Recursos de serviços - recursos de outras fontes - exercício corrente"/>
    <x v="0"/>
    <n v="850"/>
    <m/>
    <m/>
    <n v="89009"/>
    <m/>
    <x v="0"/>
    <x v="0"/>
  </r>
  <r>
    <s v="470001"/>
    <s v="00001"/>
    <s v="Secretaria de Estado da Administração"/>
    <s v="Gestão Geral"/>
    <x v="0"/>
    <x v="0"/>
    <x v="80"/>
    <s v="Pagamento de pensão"/>
    <x v="441"/>
    <x v="444"/>
    <x v="16"/>
    <n v="274"/>
    <s v="339059"/>
    <s v="Pensões Especiais"/>
    <s v="0100000000"/>
    <s v="Recursos ordinários - recursos do tesouro - RLD"/>
    <x v="0"/>
    <n v="870"/>
    <m/>
    <m/>
    <n v="40967"/>
    <m/>
    <x v="0"/>
    <x v="0"/>
  </r>
  <r>
    <s v="470001"/>
    <s v="00001"/>
    <s v="Secretaria de Estado da Administração"/>
    <s v="Gestão Geral"/>
    <x v="1"/>
    <x v="1"/>
    <x v="80"/>
    <s v="Pagamento de pensão"/>
    <x v="442"/>
    <x v="445"/>
    <x v="3"/>
    <n v="274"/>
    <s v="339059"/>
    <s v="Pensões Especiais"/>
    <s v="0100000000"/>
    <s v="Recursos ordinários - recursos do tesouro - RLD"/>
    <x v="0"/>
    <n v="870"/>
    <n v="438015"/>
    <n v="438015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39"/>
    <s v="Outros Serviços Terceiros Pessoa Jurídica"/>
    <s v="0219000000"/>
    <s v="Outras Taxas Vinculadas - Recursos de Outras Fontes - Exercício Corrente"/>
    <x v="0"/>
    <n v="890"/>
    <m/>
    <m/>
    <n v="596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3"/>
    <x v="446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4"/>
    <x v="447"/>
    <x v="0"/>
    <n v="784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5"/>
    <x v="448"/>
    <x v="12"/>
    <n v="544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261000000"/>
    <s v="Receitas diversas - FUNDOSOCIAL - recursos de outras fontes - exercício corrente"/>
    <x v="0"/>
    <n v="105"/>
    <m/>
    <m/>
    <n v="2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446"/>
    <x v="449"/>
    <x v="7"/>
    <n v="61"/>
    <s v="449051"/>
    <s v="Obras e Instalações"/>
    <s v="0219000000"/>
    <s v="Outras Taxas Vinculadas - Recursos de Outras Fontes - Exercício Corrente"/>
    <x v="0"/>
    <n v="931"/>
    <n v="96774"/>
    <n v="96774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447"/>
    <x v="450"/>
    <x v="7"/>
    <n v="61"/>
    <s v="449051"/>
    <s v="Obras e Instalações"/>
    <s v="0219000000"/>
    <s v="Outras Taxas Vinculadas - Recursos de Outras Fontes - Exercício Corrente"/>
    <x v="0"/>
    <n v="931"/>
    <n v="36559"/>
    <n v="36559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51"/>
    <s v="Obras e Instalações"/>
    <s v="0192000000"/>
    <s v="Operações de crédito externa - recursos do tesouro - exercício corrente"/>
    <x v="0"/>
    <n v="110"/>
    <n v="950000"/>
    <n v="9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449052"/>
    <s v="Equipamentos e Material Permanente"/>
    <s v="0283000000"/>
    <s v="Remuneração de depósitos bancários da conta única  do Tribunal de Justiça"/>
    <x v="0"/>
    <n v="930"/>
    <n v="1538400"/>
    <n v="15384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2"/>
    <s v="Equipamentos e Material Permanente"/>
    <s v="0261000000"/>
    <s v="Receitas diversas - FUNDOSOCIAL - recursos de outras fontes - exercício corrente"/>
    <x v="0"/>
    <n v="66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52"/>
    <s v="Equipamentos e Material Permanente"/>
    <s v="0298000000"/>
    <s v="Receita da alienação de bens - recursos de outras fontes - exercício corrente"/>
    <x v="0"/>
    <n v="310"/>
    <m/>
    <m/>
    <n v="50720"/>
    <m/>
    <x v="0"/>
    <x v="0"/>
  </r>
  <r>
    <s v="480091"/>
    <s v="48091"/>
    <s v="Fundo Estadual de Saúde"/>
    <s v="Fundo Estadual de Saúde"/>
    <x v="0"/>
    <x v="0"/>
    <x v="228"/>
    <s v="Equipar unidades assistenciais"/>
    <x v="449"/>
    <x v="452"/>
    <x v="6"/>
    <n v="302"/>
    <s v="449052"/>
    <s v="Equipamentos e Material Permanente"/>
    <s v="0191000000"/>
    <s v="Operações de crédito interna - recursos do tesouro - exercício corrente"/>
    <x v="0"/>
    <n v="101"/>
    <m/>
    <m/>
    <n v="3200000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449052"/>
    <s v="Equipamentos e Material Permanente"/>
    <s v="0219000000"/>
    <s v="Outras Taxas Vinculadas - Recursos de Outras Fontes - Exercício Corrente"/>
    <x v="0"/>
    <n v="890"/>
    <n v="200000"/>
    <n v="20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449052"/>
    <s v="Equipamentos e Material Permanente"/>
    <s v="0100000000"/>
    <s v="Recursos ordinários - recursos do tesouro - RLD"/>
    <x v="0"/>
    <n v="900"/>
    <n v="90002"/>
    <n v="90002"/>
    <m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269000000"/>
    <s v="Outros recursos primários - recursos de outras fontes - exercício corrente"/>
    <x v="0"/>
    <n v="400"/>
    <m/>
    <m/>
    <n v="2000000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269000000"/>
    <s v="Outros recursos primários - recursos de outras fontes - exercício corrente"/>
    <x v="0"/>
    <n v="400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n v="7162113"/>
    <n v="7162113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9"/>
    <s v="Outros Serviços Terceiros - Pessoa Jurídica"/>
    <s v="0269000000"/>
    <s v="Outros recursos primários - recursos de outras fontes - exercício corrente"/>
    <x v="0"/>
    <n v="703"/>
    <n v="100000"/>
    <n v="1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85000000"/>
    <s v="Remuneração de disp bancária - Executivo - rec vinculados-rec outras fontes-exerc corrente"/>
    <x v="0"/>
    <n v="900"/>
    <n v="299965"/>
    <n v="299965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9"/>
    <s v="Outros Serviços Terceiros - Pessoa Jurídica"/>
    <s v="0250000000"/>
    <s v="Contribuição previdenciária - recursos de outras fontes - exercício corrente"/>
    <x v="0"/>
    <n v="900"/>
    <n v="3100000"/>
    <n v="310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26885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5000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39"/>
    <s v="Outros Serviços Terceiros - Pessoa Jurídica"/>
    <s v="0219000000"/>
    <s v="Outras Taxas Vinculadas - Recursos de Outras Fontes - Exercício Corrente"/>
    <x v="0"/>
    <n v="890"/>
    <m/>
    <m/>
    <n v="5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115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100000000"/>
    <s v="Recursos ordinários - recursos do tesouro - RLD"/>
    <x v="0"/>
    <n v="900"/>
    <m/>
    <m/>
    <n v="11765397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000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9"/>
    <s v="Outros Serviços Terceiros - Pessoa Jurídica"/>
    <s v="0269000000"/>
    <s v="Outros recursos primários - recursos de outras fontes - exercício corrente"/>
    <x v="0"/>
    <n v="702"/>
    <n v="3000000"/>
    <n v="3000000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9"/>
    <s v="Outros Serviços Terceiros - Pessoa Jurídica"/>
    <s v="0223000000"/>
    <s v="Convênio - Sistema Único Saúde - recursos de outras fontes - Exercício Corrente"/>
    <x v="0"/>
    <n v="430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9"/>
    <s v="Outros Serviços Terceiros - Pessoa Jurídica"/>
    <s v="0128000000"/>
    <s v="Outros convênios, ajustes e acordos administrativos - rec tesouro - exercício corrente"/>
    <x v="0"/>
    <n v="120"/>
    <n v="2000000"/>
    <n v="2000000"/>
    <m/>
    <m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m/>
    <x v="0"/>
    <x v="1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7"/>
    <s v="Locação de Mão-de-Obra"/>
    <s v="0129000000"/>
    <s v="Outras transferências - recursos do tesouro - exercício corrente"/>
    <x v="0"/>
    <n v="900"/>
    <n v="300000"/>
    <n v="3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7"/>
    <s v="Locação de Mão-de-Obra"/>
    <s v="0100000000"/>
    <s v="Recursos ordinários - recursos do tesouro - RLD"/>
    <x v="0"/>
    <n v="900"/>
    <n v="7500000"/>
    <n v="75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m/>
    <m/>
    <n v="2545746.8199999998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7"/>
    <s v="Locação de Mão-de-Obra"/>
    <s v="0100000000"/>
    <s v="Recursos ordinários - recursos do tesouro - RLD"/>
    <x v="0"/>
    <n v="735"/>
    <m/>
    <m/>
    <n v="626491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7"/>
    <s v="Locação de Mão-de-Obra"/>
    <s v="0100000000"/>
    <s v="Recursos ordinários - recursos do tesouro - RLD"/>
    <x v="0"/>
    <n v="900"/>
    <m/>
    <m/>
    <n v="3295447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7"/>
    <s v="Locação de Mão-de-Obra"/>
    <s v="0169000000"/>
    <s v="Outros Recursos Primários - Recursos do Tesouro"/>
    <x v="0"/>
    <n v="900"/>
    <m/>
    <m/>
    <n v="85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7"/>
    <s v="Locação de Mão-de-Obra"/>
    <s v="0100000000"/>
    <s v="Recursos ordinários - recursos do tesouro - RLD"/>
    <x v="0"/>
    <n v="750"/>
    <m/>
    <m/>
    <n v="27500000"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7"/>
    <s v="Locação de Mão-de-Obra"/>
    <s v="0228000000"/>
    <s v="Outros convênios, ajustes e acordos administrativos - rec outras fontes-exercício corrente"/>
    <x v="0"/>
    <n v="211"/>
    <n v="2400000"/>
    <n v="2400000"/>
    <m/>
    <m/>
    <x v="0"/>
    <x v="0"/>
  </r>
  <r>
    <s v="410094"/>
    <s v="41094"/>
    <s v="Fundo de Desenvolvimento Social"/>
    <s v="Fundo de Desenvolvimento Social"/>
    <x v="0"/>
    <x v="0"/>
    <x v="232"/>
    <s v="Aquisição, construção, reforma ou manutenção"/>
    <x v="457"/>
    <x v="460"/>
    <x v="19"/>
    <n v="451"/>
    <s v="444042"/>
    <s v="Auxílios"/>
    <s v="0261000000"/>
    <s v="Receitas diversas - FUNDOSOCIAL - recursos de outras fontes - exercício corrente"/>
    <x v="0"/>
    <n v="300"/>
    <m/>
    <m/>
    <n v="1445850"/>
    <m/>
    <x v="0"/>
    <x v="0"/>
  </r>
  <r>
    <s v="410094"/>
    <s v="41094"/>
    <s v="Fundo de Desenvolvimento Social"/>
    <s v="Fundo de Desenvolvimento Social"/>
    <x v="1"/>
    <x v="1"/>
    <x v="233"/>
    <s v="Apoio a ações"/>
    <x v="458"/>
    <x v="461"/>
    <x v="13"/>
    <n v="606"/>
    <s v="444042"/>
    <s v="Auxílios"/>
    <s v="0261000000"/>
    <s v="Receitas diversas - FUNDOSOCIAL - recursos de outras fontes - exercício corrente"/>
    <x v="0"/>
    <n v="300"/>
    <n v="1962225"/>
    <n v="1962225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269000000"/>
    <s v="Outros recursos primários - recursos de outras fontes - exercício corrente"/>
    <x v="0"/>
    <n v="770"/>
    <n v="35038069"/>
    <n v="35038069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6626271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140"/>
    <s v="Serviços de Tecnologia da Informação e Comunicação - Pessoa Jurídica"/>
    <s v="0100000000"/>
    <s v="Recursos ordinários - recursos do tesouro - RLD"/>
    <x v="0"/>
    <n v="900"/>
    <n v="5000"/>
    <n v="5000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220627"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1400000"/>
    <n v="14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3"/>
    <s v="Manutenção e modernização de sistema"/>
    <x v="460"/>
    <x v="463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n v="110000"/>
    <n v="11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5042"/>
    <s v="Auxílios"/>
    <s v="0284000000"/>
    <s v="Remuneração de disp bancária - Ministério Público - rec outras fontes - exercício corrente"/>
    <x v="0"/>
    <n v="915"/>
    <m/>
    <m/>
    <n v="197886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6"/>
    <s v="Outras Despesas Variáveis-Pessoal Civil"/>
    <s v="0100000000"/>
    <s v="Recursos ordinários - recursos do tesouro - RLD"/>
    <x v="0"/>
    <n v="850"/>
    <m/>
    <m/>
    <n v="13951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6"/>
    <s v="Outras Despesas Variáveis-Pessoal Civil"/>
    <s v="0100000000"/>
    <s v="Recursos ordinários - recursos do tesouro - RLD"/>
    <x v="0"/>
    <n v="850"/>
    <m/>
    <m/>
    <n v="30510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3"/>
    <s v="Obrigações Patronais"/>
    <s v="0100000000"/>
    <s v="Recursos ordinários - recursos do tesouro - RLD"/>
    <x v="0"/>
    <n v="850"/>
    <n v="2953883"/>
    <n v="2953883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67"/>
    <s v="Depósitos Compulsórios"/>
    <s v="0100000000"/>
    <s v="Recursos ordinários - recursos do tesouro - RLD"/>
    <x v="0"/>
    <n v="310"/>
    <n v="1350455"/>
    <n v="1350455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5041"/>
    <s v="Contribuições"/>
    <s v="0285000000"/>
    <s v="Remuneração de disp bancária - Executivo - rec vinculados-rec outras fontes-exerc corrente"/>
    <x v="0"/>
    <n v="627"/>
    <m/>
    <m/>
    <n v="510028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05"/>
    <s v="Outros Benefícios Previdenciários"/>
    <s v="0100000000"/>
    <s v="Recursos ordinários - recursos do tesouro - RLD"/>
    <x v="0"/>
    <n v="930"/>
    <m/>
    <m/>
    <n v="49900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07"/>
    <s v="Contrib. Entid. Fechadas de Previdência"/>
    <s v="0100000000"/>
    <s v="Recursos ordinários - recursos do tesouro - RLD"/>
    <x v="0"/>
    <n v="850"/>
    <n v="2750154"/>
    <n v="2750154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07"/>
    <s v="Contrib. Entid. Fechadas de Previdência"/>
    <s v="0100000000"/>
    <s v="Recursos ordinários - recursos do tesouro - RLD"/>
    <x v="0"/>
    <n v="935"/>
    <m/>
    <m/>
    <n v="5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93"/>
    <s v="Indenizações e Restituições"/>
    <s v="0261000000"/>
    <s v="Receitas diversas - FUNDOSOCIAL - recursos de outras fontes - exercício corrente"/>
    <x v="0"/>
    <n v="101"/>
    <m/>
    <m/>
    <n v="20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094"/>
    <s v="Indenizações e Restituições Trabalhistas"/>
    <s v="0100000000"/>
    <s v="Recursos ordinários - recursos do tesouro - RLD"/>
    <x v="0"/>
    <n v="930"/>
    <n v="980000"/>
    <n v="98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94"/>
    <s v="Indenizações e Restituições Trabalhistas"/>
    <s v="0100000000"/>
    <s v="Recursos ordinários - recursos do tesouro - RLD"/>
    <x v="0"/>
    <n v="850"/>
    <m/>
    <m/>
    <n v="741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m/>
    <n v="388751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85000000"/>
    <s v="Remuneração de disp bancária - Executivo - rec vinculados-rec outras fontes-exerc corrente"/>
    <x v="0"/>
    <n v="230"/>
    <m/>
    <m/>
    <n v="350000"/>
    <m/>
    <x v="0"/>
    <x v="0"/>
  </r>
  <r>
    <s v="470076"/>
    <s v="47076"/>
    <s v="Fundo Financeiro"/>
    <s v="Fundo Financeiro"/>
    <x v="0"/>
    <x v="0"/>
    <x v="44"/>
    <s v="Encargos com inativos"/>
    <x v="465"/>
    <x v="468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50000000"/>
    <s v="Contribuição previdenciária - recursos de outras fontes - exercício corrente"/>
    <x v="0"/>
    <n v="860"/>
    <n v="361971953"/>
    <n v="361971953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92"/>
    <s v="Despesas de Exercícios Anteriores"/>
    <s v="0100000000"/>
    <s v="Recursos ordinários - recursos do tesouro - RLD"/>
    <x v="0"/>
    <n v="850"/>
    <n v="75125"/>
    <n v="75125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92"/>
    <s v="Despesas de Exercícios Anteriores"/>
    <s v="0100000000"/>
    <s v="Recursos ordinários - recursos do tesouro - RLD"/>
    <x v="0"/>
    <n v="704"/>
    <m/>
    <m/>
    <n v="145000"/>
    <m/>
    <x v="0"/>
    <x v="0"/>
  </r>
  <r>
    <s v="030001"/>
    <s v="00001"/>
    <s v="Tribunal de Justiça do Estado"/>
    <s v="Gestão Geral"/>
    <x v="0"/>
    <x v="0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3"/>
    <n v="860"/>
    <m/>
    <m/>
    <n v="718.89"/>
    <m/>
    <x v="0"/>
    <x v="0"/>
  </r>
  <r>
    <s v="480091"/>
    <s v="48091"/>
    <s v="Fundo Estadual de Saúde"/>
    <s v="Fundo Estadual de Saúde"/>
    <x v="1"/>
    <x v="1"/>
    <x v="103"/>
    <s v="Encargos com precatórios"/>
    <x v="176"/>
    <x v="178"/>
    <x v="6"/>
    <n v="846"/>
    <s v="319091"/>
    <s v="Sentenças Judiciais"/>
    <s v="0100000000"/>
    <s v="Recursos ordinários - recursos do tesouro - RLD"/>
    <x v="0"/>
    <n v="990"/>
    <n v="20877716"/>
    <n v="20877716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39046"/>
    <s v="Auxílio-Alimentação"/>
    <s v="0100000000"/>
    <s v="Recursos ordinários - recursos do tesouro - RLD"/>
    <x v="0"/>
    <n v="850"/>
    <m/>
    <m/>
    <n v="342347"/>
    <m/>
    <x v="0"/>
    <x v="0"/>
  </r>
  <r>
    <s v="030001"/>
    <s v="00001"/>
    <s v="Tribunal de Justiça do Estado"/>
    <s v="Gestão Geral"/>
    <x v="9"/>
    <x v="8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m/>
    <m/>
    <m/>
    <x v="0"/>
    <x v="2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47"/>
    <s v="Obrigações Tributárias e Contributivas"/>
    <s v="0250000000"/>
    <s v="Contribuição previdenciária - recursos de outras fontes - exercício corrente"/>
    <x v="0"/>
    <n v="900"/>
    <n v="150000"/>
    <n v="150000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47"/>
    <s v="Obrigações Tributárias e Contributivas"/>
    <s v="0100000000"/>
    <s v="Recursos ordinários - recursos do tesouro - RLD"/>
    <x v="0"/>
    <n v="900"/>
    <m/>
    <m/>
    <n v="100521"/>
    <m/>
    <x v="0"/>
    <x v="0"/>
  </r>
  <r>
    <s v="470022"/>
    <s v="00001"/>
    <s v="Instituto de Previdência do Estado de Santa Catarina"/>
    <s v="Gestão Geral"/>
    <x v="0"/>
    <x v="0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m/>
    <m/>
    <n v="54685263.299999997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113"/>
    <s v="Obrigações Patronais"/>
    <s v="0100000000"/>
    <s v="Recursos ordinários - recursos do tesouro - RLD"/>
    <x v="0"/>
    <n v="850"/>
    <m/>
    <m/>
    <n v="2004104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80000000"/>
    <s v="Remuneração de disponibilidade bancária - Executivo - rec outras fontes-exercício corrente"/>
    <x v="0"/>
    <n v="900"/>
    <n v="20000"/>
    <n v="2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m/>
    <m/>
    <n v="15815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0"/>
    <s v="Material de Consumo"/>
    <s v="0111000000"/>
    <s v="Taxas da Segurança Pública - recursos do tesouro - exercício corrente"/>
    <x v="0"/>
    <n v="704"/>
    <m/>
    <m/>
    <n v="2532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0"/>
    <s v="Material de Consumo"/>
    <s v="0131000000"/>
    <s v="Recursos do FUNDEB"/>
    <x v="0"/>
    <n v="703"/>
    <m/>
    <m/>
    <n v="50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30"/>
    <s v="Material de Consumo"/>
    <s v="0260000000"/>
    <s v="Recursos patrimoniais primários - recursos de outras fontes - exercício corrente"/>
    <x v="0"/>
    <n v="640"/>
    <m/>
    <m/>
    <n v="105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70030"/>
    <s v="00001"/>
    <s v="Fundação Escola de Governo - ENA"/>
    <s v="Gestão Geral"/>
    <x v="0"/>
    <x v="0"/>
    <x v="236"/>
    <s v="Ações educativas"/>
    <x v="469"/>
    <x v="472"/>
    <x v="5"/>
    <n v="368"/>
    <s v="339030"/>
    <s v="Material de Consumo"/>
    <s v="0100000000"/>
    <s v="Recursos ordinários - recursos do tesouro - RLD"/>
    <x v="0"/>
    <n v="835"/>
    <m/>
    <m/>
    <n v="1000"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3"/>
    <s v="Passagens e Despesas com Locomoção"/>
    <s v="0223000000"/>
    <s v="Convênio - Sistema Único Saúde - recursos de outras fontes - Exercício Corrente"/>
    <x v="0"/>
    <n v="410"/>
    <m/>
    <m/>
    <n v="93485"/>
    <m/>
    <x v="0"/>
    <x v="0"/>
  </r>
  <r>
    <s v="470001"/>
    <s v="00001"/>
    <s v="Secretaria de Estado da Administração"/>
    <s v="Gestão Geral"/>
    <x v="1"/>
    <x v="1"/>
    <x v="80"/>
    <s v="Pagamento de pensão"/>
    <x v="470"/>
    <x v="473"/>
    <x v="3"/>
    <n v="274"/>
    <s v="339092"/>
    <s v="Despesas de Exercícios Anteriores"/>
    <s v="0100000000"/>
    <s v="Recursos ordinários - recursos do tesouro - RLD"/>
    <x v="0"/>
    <n v="870"/>
    <n v="48922"/>
    <n v="48922"/>
    <m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92"/>
    <s v="Despesas de Exercícios Anteriores"/>
    <s v="0100000000"/>
    <s v="Recursos ordinários - recursos do tesouro - RLD"/>
    <x v="0"/>
    <n v="900"/>
    <m/>
    <m/>
    <n v="13000"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92"/>
    <s v="Despesas de Exercícios Anteriores"/>
    <s v="0240000000"/>
    <s v="Recursos de serviços - recursos de outras fontes - exercício corrente"/>
    <x v="0"/>
    <n v="310"/>
    <n v="18648"/>
    <n v="18648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96"/>
    <s v="Ressarcimento Despesa Pessoal Requisitado"/>
    <s v="0100000000"/>
    <s v="Recursos ordinários - recursos do tesouro - RLD"/>
    <x v="0"/>
    <n v="850"/>
    <m/>
    <m/>
    <n v="1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6"/>
    <s v="Ressarcimento Despesa Pessoal Requisitado"/>
    <s v="0100000000"/>
    <s v="Recursos ordinários - recursos do tesouro - RLD"/>
    <x v="0"/>
    <n v="850"/>
    <m/>
    <m/>
    <n v="517143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113"/>
    <s v="Obrigações Patronais"/>
    <s v="0100000000"/>
    <s v="Recursos ordinários - recursos do tesouro - RLD"/>
    <x v="0"/>
    <n v="850"/>
    <m/>
    <m/>
    <n v="2454460"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08"/>
    <s v="Outros Benefícios Assistenciais"/>
    <s v="0100000000"/>
    <s v="Recursos ordinários - recursos do tesouro - RLD"/>
    <x v="0"/>
    <n v="930"/>
    <m/>
    <m/>
    <n v="11547507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14"/>
    <s v="Diárias - Civil"/>
    <s v="0283000000"/>
    <s v="Remuneração de depósitos bancários da conta única  do Tribunal de Justiça"/>
    <x v="0"/>
    <n v="931"/>
    <n v="1831800"/>
    <n v="1831800"/>
    <m/>
    <m/>
    <x v="0"/>
    <x v="0"/>
  </r>
  <r>
    <s v="410011"/>
    <s v="00001"/>
    <s v="Agência de Desenvolvimento do Turismo de Santa Catarina"/>
    <s v="Gestão Geral"/>
    <x v="1"/>
    <x v="1"/>
    <x v="172"/>
    <s v="Formação profissional"/>
    <x v="324"/>
    <x v="327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14"/>
    <s v="Diárias - Civil"/>
    <s v="0269000000"/>
    <s v="Outros recursos primários - recursos de outras fontes - exercício corrente"/>
    <x v="0"/>
    <n v="875"/>
    <n v="220000"/>
    <n v="220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14"/>
    <s v="Diárias - Civil"/>
    <s v="0219000000"/>
    <s v="Outras Taxas Vinculadas - Recursos de Outras Fontes - Exercício Corrente"/>
    <x v="0"/>
    <n v="348"/>
    <m/>
    <m/>
    <n v="5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3"/>
    <s v="Indenizações e Restituições"/>
    <s v="0100000000"/>
    <s v="Recursos ordinários - recursos do tesouro - RLD"/>
    <x v="0"/>
    <n v="900"/>
    <m/>
    <m/>
    <n v="53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93"/>
    <s v="Indenizações e Restituições"/>
    <s v="0100000000"/>
    <s v="Recursos ordinários - recursos do tesouro - RLD"/>
    <x v="0"/>
    <n v="900"/>
    <m/>
    <m/>
    <n v="314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1"/>
    <s v="Vencim. e Vantagens Fixas - Pessoal Civil"/>
    <s v="0100000000"/>
    <s v="Recursos ordinários - recursos do tesouro - RLD"/>
    <x v="0"/>
    <n v="745"/>
    <m/>
    <m/>
    <n v="50700967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1"/>
    <s v="Vencim. e Vantagens Fixas - Pessoal Civil"/>
    <s v="0219000000"/>
    <s v="Outras Taxas Vinculadas - Recursos de Outras Fontes - Exercício Corrente"/>
    <x v="0"/>
    <n v="890"/>
    <m/>
    <m/>
    <n v="6549845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1"/>
    <s v="Vencim. e Vantagens Fixas - Pessoal Civil"/>
    <s v="0100000000"/>
    <s v="Recursos ordinários - recursos do tesouro - RLD"/>
    <x v="0"/>
    <n v="850"/>
    <m/>
    <m/>
    <n v="637909617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19012"/>
    <s v="Vencim. e Vantagens Fixas - Pessoal Militar"/>
    <s v="0100000000"/>
    <s v="Recursos ordinários - recursos do tesouro - RLD"/>
    <x v="0"/>
    <n v="701"/>
    <n v="12423727"/>
    <n v="12423727"/>
    <m/>
    <m/>
    <x v="0"/>
    <x v="0"/>
  </r>
  <r>
    <s v="450022"/>
    <s v="00001"/>
    <s v="Fundação Universidade do Estado de Santa Catarina"/>
    <s v="Gestão Geral"/>
    <x v="1"/>
    <x v="1"/>
    <x v="75"/>
    <s v="Encargos com estagiários"/>
    <x v="474"/>
    <x v="477"/>
    <x v="5"/>
    <n v="128"/>
    <s v="339036"/>
    <s v="Outros Serviços Terceiros-Pessoa Física"/>
    <s v="0100000000"/>
    <s v="Recursos ordinários - recursos do tesouro - RLD"/>
    <x v="0"/>
    <n v="850"/>
    <n v="1259434"/>
    <n v="1259434"/>
    <m/>
    <m/>
    <x v="0"/>
    <x v="0"/>
  </r>
  <r>
    <s v="470001"/>
    <s v="00001"/>
    <s v="Secretaria de Estado da Administração"/>
    <s v="Gestão Geral"/>
    <x v="0"/>
    <x v="0"/>
    <x v="80"/>
    <s v="Pagamento de pensão"/>
    <x v="475"/>
    <x v="478"/>
    <x v="16"/>
    <n v="274"/>
    <s v="339059"/>
    <s v="Pensões Especiais"/>
    <s v="0100000000"/>
    <s v="Recursos ordinários - recursos do tesouro - RLD"/>
    <x v="0"/>
    <n v="870"/>
    <m/>
    <m/>
    <n v="3562861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377569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476"/>
    <x v="479"/>
    <x v="7"/>
    <n v="61"/>
    <s v="449051"/>
    <s v="Obras e Instalações"/>
    <s v="0219000000"/>
    <s v="Outras Taxas Vinculadas - Recursos de Outras Fontes - Exercício Corrente"/>
    <x v="0"/>
    <n v="931"/>
    <n v="54253"/>
    <n v="54253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449051"/>
    <s v="Obras e Instalações"/>
    <s v="0261000000"/>
    <s v="Receitas diversas - FUNDOSOCIAL - recursos de outras fontes - exercício corrente"/>
    <x v="0"/>
    <n v="665"/>
    <n v="150000"/>
    <n v="15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478"/>
    <x v="481"/>
    <x v="7"/>
    <n v="61"/>
    <s v="449051"/>
    <s v="Obras e Instalações"/>
    <s v="0219000000"/>
    <s v="Outras Taxas Vinculadas - Recursos de Outras Fontes - Exercício Corrente"/>
    <x v="0"/>
    <n v="931"/>
    <m/>
    <m/>
    <n v="2250000"/>
    <m/>
    <x v="0"/>
    <x v="0"/>
  </r>
  <r>
    <s v="530001"/>
    <s v="00001"/>
    <s v="Secretaria de Estado da Infraestrutura e Mobilidade"/>
    <s v="Gestão Geral"/>
    <x v="1"/>
    <x v="1"/>
    <x v="238"/>
    <s v="Implantação e melhoria de infraestrutura"/>
    <x v="479"/>
    <x v="482"/>
    <x v="0"/>
    <n v="784"/>
    <s v="449051"/>
    <s v="Obras e Instalações"/>
    <s v="0128000000"/>
    <s v="Outros convênios, ajustes e acordos administrativos - rec tesouro - exercício corrente"/>
    <x v="0"/>
    <n v="120"/>
    <n v="2400000"/>
    <n v="24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449052"/>
    <s v="Equipamentos e Material Permanente"/>
    <s v="0100000000"/>
    <s v="Recursos ordinários - recursos do tesouro - RLD"/>
    <x v="0"/>
    <n v="930"/>
    <n v="988900"/>
    <n v="9889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9052"/>
    <s v="Equipamentos e Material Permanente"/>
    <s v="0269000000"/>
    <s v="Outros recursos primários - recursos de outras fontes - exercício corrente"/>
    <x v="0"/>
    <n v="915"/>
    <n v="547000"/>
    <n v="547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449052"/>
    <s v="Equipamentos e Material Permanente"/>
    <s v="0250000000"/>
    <s v="Contribuição previdenciária - recursos de outras fontes - exercício corrente"/>
    <x v="0"/>
    <n v="900"/>
    <n v="500000"/>
    <n v="50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9052"/>
    <s v="Equipamentos e Material Permanente"/>
    <s v="0269000000"/>
    <s v="Outros recursos primários - recursos de outras fontes - exercício corrente"/>
    <x v="0"/>
    <n v="915"/>
    <m/>
    <m/>
    <n v="547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52"/>
    <s v="Equipamentos e Material Permanente"/>
    <s v="0269000000"/>
    <s v="Outros recursos primários - recursos de outras fontes - exercício corrente"/>
    <x v="0"/>
    <n v="702"/>
    <m/>
    <m/>
    <n v="6927713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m/>
    <m/>
    <n v="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480"/>
    <x v="483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9039"/>
    <s v="Outros Serviços Terceiros - Pessoa Jurídica"/>
    <s v="0219000000"/>
    <s v="Outras Taxas Vinculadas - Recursos de Outras Fontes - Exercício Corrente"/>
    <x v="0"/>
    <n v="348"/>
    <n v="802300"/>
    <n v="8023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60000000"/>
    <s v="Recursos Patrimoniais Primários - recursos do tesouro - Exercício Corrente"/>
    <x v="0"/>
    <n v="115"/>
    <n v="1500000"/>
    <n v="150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9"/>
    <s v="Outros Serviços Terceiros - Pessoa Jurídica"/>
    <s v="0283000000"/>
    <s v="Remuneração de depósitos bancários da conta única  do Tribunal de Justiça"/>
    <x v="0"/>
    <n v="931"/>
    <m/>
    <m/>
    <n v="4121602"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339039"/>
    <s v="Outros Serviços Terceiros - Pessoa Jurídica"/>
    <s v="0111000000"/>
    <s v="Taxas da Segurança Pública - recursos do tesouro - exercício corrente"/>
    <x v="0"/>
    <n v="855"/>
    <m/>
    <m/>
    <n v="80000"/>
    <m/>
    <x v="0"/>
    <x v="0"/>
  </r>
  <r>
    <s v="260001"/>
    <s v="00001"/>
    <s v="Secretaria de Estado de Desenvolvimento Social"/>
    <s v="Gestão Geral"/>
    <x v="0"/>
    <x v="0"/>
    <x v="70"/>
    <s v="Saúde e segurança no contexto ocupacional"/>
    <x v="482"/>
    <x v="485"/>
    <x v="16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10009"/>
    <s v="00001"/>
    <s v="Fundação Catarinense de Cultura"/>
    <s v="Gestão Geral"/>
    <x v="0"/>
    <x v="0"/>
    <x v="3"/>
    <s v="Manutenção e modernização dos serviços de tecnologia da informação e comunicação"/>
    <x v="483"/>
    <x v="486"/>
    <x v="9"/>
    <n v="126"/>
    <s v="339039"/>
    <s v="Outros Serviços Terceiros - Pessoa Jurídica"/>
    <s v="0100000000"/>
    <s v="Recursos ordinários - recursos do tesouro - RLD"/>
    <x v="0"/>
    <n v="900"/>
    <m/>
    <m/>
    <n v="3500"/>
    <m/>
    <x v="0"/>
    <x v="0"/>
  </r>
  <r>
    <s v="410011"/>
    <s v="00001"/>
    <s v="Agência de Desenvolvimento do Turismo de Santa Catarina"/>
    <s v="Gestão Geral"/>
    <x v="0"/>
    <x v="0"/>
    <x v="239"/>
    <s v="Realização de jornadas de familizarização"/>
    <x v="484"/>
    <x v="487"/>
    <x v="4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100000000"/>
    <s v="Recursos ordinários - recursos do tesouro - RLD"/>
    <x v="0"/>
    <n v="310"/>
    <m/>
    <m/>
    <n v="996122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598694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70022"/>
    <s v="00001"/>
    <s v="Instituto de Previdência do Estado de Santa Catarina"/>
    <s v="Gestão Geral"/>
    <x v="1"/>
    <x v="1"/>
    <x v="89"/>
    <s v="Manutenção, aquisição e ampliação de imóvel"/>
    <x v="159"/>
    <x v="161"/>
    <x v="14"/>
    <n v="122"/>
    <s v="339039"/>
    <s v="Outros Serviços Terceiros - Pessoa Jurídica"/>
    <s v="0285000000"/>
    <s v="Remuneração de disp bancária - Executivo - rec vinculados-rec outras fontes-exerc corrente"/>
    <x v="0"/>
    <n v="900"/>
    <n v="106274"/>
    <n v="106274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m/>
    <m/>
    <x v="0"/>
    <x v="3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7"/>
    <s v="Locação de Mão-de-Obra"/>
    <s v="0100000000"/>
    <s v="Recursos ordinários - recursos do tesouro - RLD"/>
    <x v="0"/>
    <n v="900"/>
    <m/>
    <m/>
    <n v="7500000"/>
    <m/>
    <x v="0"/>
    <x v="0"/>
  </r>
  <r>
    <s v="480091"/>
    <s v="48091"/>
    <s v="Fundo Estadual de Saúde"/>
    <s v="Fundo Estadual de Saúde"/>
    <x v="8"/>
    <x v="7"/>
    <x v="42"/>
    <s v="Realização de convênios"/>
    <x v="58"/>
    <x v="60"/>
    <x v="6"/>
    <n v="302"/>
    <s v="444041"/>
    <s v="Contribuições"/>
    <s v="0100000000"/>
    <s v="Recursos ordinários - recursos do tesouro - RLD"/>
    <x v="0"/>
    <n v="430"/>
    <m/>
    <n v="20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47"/>
    <s v="Obrigações Tributárias e Contributivas"/>
    <s v="0100000000"/>
    <s v="Recursos ordinários - recursos do tesouro - RLD"/>
    <x v="0"/>
    <n v="900"/>
    <n v="150000"/>
    <n v="150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2540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40"/>
    <s v="Serviços de Tecnologia da Informação e Comunicação - Pessoa Jurídica"/>
    <s v="0100000000"/>
    <s v="Recursos ordinários - recursos do tesouro - RLD"/>
    <x v="0"/>
    <n v="910"/>
    <m/>
    <m/>
    <n v="2238246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285000000"/>
    <s v="Remuneração de disp bancária - Executivo - rec vinculados-rec outras fontes-exerc corrente"/>
    <x v="0"/>
    <n v="735"/>
    <n v="30000"/>
    <n v="30000"/>
    <m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2"/>
    <s v="Material, Bem ou Serviço de Distribuição Gratuita"/>
    <s v="0120000000"/>
    <s v="Cota-parte da contribuição do Salário-Educação - recursos do tesouro - exercício corrente"/>
    <x v="0"/>
    <n v="520"/>
    <m/>
    <m/>
    <n v="5000"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2"/>
    <s v="Material, Bem ou Serviço de Distribuição Gratuita"/>
    <s v="0100000000"/>
    <s v="Recursos ordinários - recursos do tesouro - RLD"/>
    <x v="0"/>
    <n v="430"/>
    <n v="1100000"/>
    <n v="11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269000000"/>
    <s v="Outros recursos primários - recursos de outras fontes - exercício corrente"/>
    <x v="0"/>
    <n v="230"/>
    <m/>
    <m/>
    <n v="52665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6"/>
    <s v="Outras Despesas Variáveis-Pessoal Civil"/>
    <s v="0100000000"/>
    <s v="Recursos ordinários - recursos do tesouro - RLD"/>
    <x v="0"/>
    <n v="850"/>
    <m/>
    <m/>
    <n v="46050"/>
    <m/>
    <x v="0"/>
    <x v="0"/>
  </r>
  <r>
    <s v="440093"/>
    <s v="44093"/>
    <s v="Fundo Estadual de Desenvolvimento Rural"/>
    <s v="Fundo Estadual de Desenvolvimento Rural"/>
    <x v="1"/>
    <x v="1"/>
    <x v="138"/>
    <s v="Apoio a projetos"/>
    <x v="487"/>
    <x v="490"/>
    <x v="13"/>
    <n v="606"/>
    <s v="335041"/>
    <s v="Contribuições"/>
    <s v="0266000000"/>
    <s v="Receitas diversas - receita Agroindustrial - FDR"/>
    <x v="0"/>
    <n v="320"/>
    <n v="300000"/>
    <n v="300000"/>
    <m/>
    <m/>
    <x v="0"/>
    <x v="0"/>
  </r>
  <r>
    <s v="450001"/>
    <s v="00001"/>
    <s v="Secretaria de Estado da Educação"/>
    <s v="Gestão Geral"/>
    <x v="0"/>
    <x v="0"/>
    <x v="241"/>
    <s v="Cursos estratégicos"/>
    <x v="488"/>
    <x v="491"/>
    <x v="5"/>
    <n v="364"/>
    <s v="335041"/>
    <s v="Contribuições"/>
    <s v="0100000000"/>
    <s v="Recursos ordinários - recursos do tesouro - RLD"/>
    <x v="0"/>
    <n v="627"/>
    <m/>
    <m/>
    <n v="350000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335041"/>
    <s v="Contribuições"/>
    <s v="0100000000"/>
    <s v="Recursos ordinários - recursos do tesouro - RLD"/>
    <x v="0"/>
    <n v="430"/>
    <m/>
    <m/>
    <n v="387400000"/>
    <m/>
    <x v="0"/>
    <x v="0"/>
  </r>
  <r>
    <s v="520002"/>
    <s v="00001"/>
    <s v="Encargos Gerais do Estado"/>
    <s v="Gestão Geral"/>
    <x v="0"/>
    <x v="0"/>
    <x v="242"/>
    <s v="Despesas diversas"/>
    <x v="489"/>
    <x v="492"/>
    <x v="3"/>
    <n v="123"/>
    <s v="469093"/>
    <s v="Indenizações e Restituições"/>
    <s v="0100000000"/>
    <s v="Recursos ordinários - recursos do tesouro - RLD"/>
    <x v="0"/>
    <n v="990"/>
    <m/>
    <m/>
    <n v="19986366.98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30"/>
    <s v="Material de Consumo"/>
    <s v="0100000000"/>
    <s v="Recursos ordinários - recursos do tesouro - RLD"/>
    <x v="0"/>
    <n v="300"/>
    <m/>
    <m/>
    <n v="15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92"/>
    <s v="Despesas de Exercícios Anteriores"/>
    <s v="0100000000"/>
    <s v="Recursos ordinários - recursos do tesouro - RLD"/>
    <x v="0"/>
    <n v="920"/>
    <m/>
    <m/>
    <n v="2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5"/>
    <s v="Outros Benefícios Previdenciários"/>
    <s v="0100000000"/>
    <s v="Recursos ordinários - recursos do tesouro - RLD"/>
    <x v="0"/>
    <n v="850"/>
    <m/>
    <m/>
    <n v="435053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3000000"/>
    <s v="Recursos Ordinários - Desvinculação de Receitas do Estado (DREM)"/>
    <x v="0"/>
    <n v="990"/>
    <n v="100000000"/>
    <n v="100000000"/>
    <m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6045"/>
    <s v="Subvenções Econômicas"/>
    <s v="0100000000"/>
    <s v="Recursos ordinários - recursos do tesouro - RLD"/>
    <x v="0"/>
    <n v="627"/>
    <m/>
    <m/>
    <n v="200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100000000"/>
    <s v="Recursos ordinários - recursos do tesouro - RLD"/>
    <x v="0"/>
    <n v="230"/>
    <m/>
    <m/>
    <n v="30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2"/>
    <s v="Despesas de Exercícios Anteriores"/>
    <s v="0100000000"/>
    <s v="Recursos ordinários - recursos do tesouro - RLD"/>
    <x v="0"/>
    <n v="935"/>
    <n v="2000000"/>
    <n v="2000000"/>
    <m/>
    <m/>
    <x v="0"/>
    <x v="0"/>
  </r>
  <r>
    <s v="030001"/>
    <s v="00001"/>
    <s v="Tribunal de Justiça do Estado"/>
    <s v="Gestão Geral"/>
    <x v="4"/>
    <x v="4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3"/>
    <n v="860"/>
    <m/>
    <n v="718.89"/>
    <m/>
    <m/>
    <x v="0"/>
    <x v="0"/>
  </r>
  <r>
    <s v="160097"/>
    <s v="16097"/>
    <s v="Fundo de Melhoria da Polícia Militar"/>
    <s v="Fundo de Melhoria da Polícia Militar"/>
    <x v="1"/>
    <x v="1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n v="2050000"/>
    <n v="205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46"/>
    <s v="Auxílio-Alimentação"/>
    <s v="0100000000"/>
    <s v="Recursos ordinários - recursos do tesouro - RLD"/>
    <x v="0"/>
    <n v="930"/>
    <m/>
    <m/>
    <n v="154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46"/>
    <s v="Auxílio-Alimentação"/>
    <s v="0131000000"/>
    <s v="Recursos do FUNDEB"/>
    <x v="0"/>
    <n v="625"/>
    <m/>
    <m/>
    <n v="40420604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47"/>
    <s v="Obrigações Tributárias e Contributivas"/>
    <s v="0219000000"/>
    <s v="Outras Taxas Vinculadas - Recursos de Outras Fontes - Exercício Corrente"/>
    <x v="0"/>
    <n v="340"/>
    <n v="231"/>
    <n v="231"/>
    <m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47"/>
    <s v="Obrigações Tributárias e Contributivas"/>
    <s v="0120000000"/>
    <s v="Cota-parte da contribuição do Salário-Educação - recursos do tesouro - exercício corrente"/>
    <x v="0"/>
    <n v="520"/>
    <m/>
    <m/>
    <n v="2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196"/>
    <s v="Ressarcimento Despesa Pessoal Requisitado"/>
    <s v="0100000000"/>
    <s v="Recursos ordinários - recursos do tesouro - RLD"/>
    <x v="0"/>
    <n v="850"/>
    <m/>
    <m/>
    <n v="4350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85000000"/>
    <s v="Remuneração de disp bancária - Executivo - rec vinculados-rec outras fontes-exerc corrente"/>
    <x v="0"/>
    <n v="702"/>
    <n v="73412"/>
    <n v="73412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30"/>
    <s v="Material de Consumo"/>
    <s v="0111000000"/>
    <s v="Taxas da Segurança Pública - recursos do tesouro - exercício corrente"/>
    <x v="0"/>
    <n v="704"/>
    <m/>
    <m/>
    <n v="8558"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30"/>
    <s v="Material de Consumo"/>
    <s v="0225000000"/>
    <s v="Convênio - Programa de Assistência Social - recursos de outras fontes - exercício corrente"/>
    <x v="0"/>
    <n v="560"/>
    <m/>
    <m/>
    <n v="8811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0"/>
    <s v="Material de Consumo"/>
    <s v="0269000000"/>
    <s v="Outros recursos primários - recursos de outras fontes - exercício corrente"/>
    <x v="0"/>
    <n v="340"/>
    <m/>
    <m/>
    <n v="344588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0"/>
    <s v="Material de Consumo"/>
    <s v="0285000000"/>
    <s v="Remuneração de disp bancária - Executivo - rec vinculados-rec outras fontes-exerc corrente"/>
    <x v="0"/>
    <n v="340"/>
    <m/>
    <m/>
    <n v="25103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0"/>
    <s v="Material de Consumo"/>
    <s v="0100000000"/>
    <s v="Recursos ordinários - recursos do tesouro - RLD"/>
    <x v="0"/>
    <n v="900"/>
    <m/>
    <m/>
    <n v="3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30"/>
    <s v="Material de Consumo"/>
    <s v="0100000000"/>
    <s v="Recursos ordinários - recursos do tesouro - RLD"/>
    <x v="0"/>
    <n v="900"/>
    <m/>
    <m/>
    <n v="2500"/>
    <m/>
    <x v="0"/>
    <x v="0"/>
  </r>
  <r>
    <s v="410011"/>
    <s v="00001"/>
    <s v="Agência de Desenvolvimento do Turismo de Santa Catarina"/>
    <s v="Gestão Geral"/>
    <x v="0"/>
    <x v="0"/>
    <x v="246"/>
    <s v="Geração de informações"/>
    <x v="495"/>
    <x v="498"/>
    <x v="4"/>
    <n v="695"/>
    <s v="339030"/>
    <s v="Material de Consumo"/>
    <s v="0100000000"/>
    <s v="Recursos ordinários - recursos do tesouro - RLD"/>
    <x v="0"/>
    <n v="640"/>
    <m/>
    <m/>
    <n v="9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0"/>
    <s v="Material de Consumo"/>
    <s v="0219000000"/>
    <s v="Outras Taxas Vinculadas - Recursos de Outras Fontes - Exercício Corrente"/>
    <x v="0"/>
    <n v="315"/>
    <m/>
    <m/>
    <n v="18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0"/>
    <s v="Material de Consumo"/>
    <s v="0100000000"/>
    <s v="Recursos ordinários - recursos do tesouro - RLD"/>
    <x v="0"/>
    <n v="900"/>
    <m/>
    <m/>
    <n v="17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n v="150000"/>
    <n v="15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49"/>
    <s v="Auxílio-Transporte"/>
    <s v="0111000000"/>
    <s v="Taxas da Segurança Pública - recursos do tesouro - exercício corrente"/>
    <x v="0"/>
    <n v="704"/>
    <m/>
    <m/>
    <n v="2000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2"/>
    <s v="Despesas de Exercícios Anteriores"/>
    <s v="0269000000"/>
    <s v="Outros recursos primários - recursos de outras fontes - exercício corrente"/>
    <x v="0"/>
    <n v="910"/>
    <m/>
    <m/>
    <n v="1849339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2"/>
    <s v="Despesas de Exercícios Anteriores"/>
    <s v="0100000000"/>
    <s v="Recursos ordinários - recursos do tesouro - RLD"/>
    <x v="0"/>
    <n v="850"/>
    <m/>
    <m/>
    <n v="4659"/>
    <m/>
    <x v="0"/>
    <x v="0"/>
  </r>
  <r>
    <s v="470022"/>
    <s v="00001"/>
    <s v="Instituto de Previdência do Estado de Santa Catarina"/>
    <s v="Gestão Geral"/>
    <x v="0"/>
    <x v="0"/>
    <x v="46"/>
    <s v="Pagamento de encargos"/>
    <x v="72"/>
    <x v="74"/>
    <x v="14"/>
    <n v="122"/>
    <s v="339092"/>
    <s v="Despesas de Exercícios Anteriores"/>
    <s v="0250000000"/>
    <s v="Contribuição previdenciária - recursos de outras fontes - exercício corrente"/>
    <x v="0"/>
    <n v="900"/>
    <m/>
    <m/>
    <n v="314736.7"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m/>
    <m/>
    <x v="2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096"/>
    <s v="Ressarcimento Despesa Pessoal Requisitado"/>
    <s v="0240000000"/>
    <s v="Recursos de serviços - recursos de outras fontes - exercício corrente"/>
    <x v="0"/>
    <n v="900"/>
    <m/>
    <m/>
    <n v="455000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85000000"/>
    <s v="Remuneração de disp bancária - Executivo - rec vinculados-rec outras fontes-exerc corrente"/>
    <x v="0"/>
    <n v="230"/>
    <n v="111109"/>
    <n v="111109"/>
    <m/>
    <m/>
    <x v="0"/>
    <x v="0"/>
  </r>
  <r>
    <s v="530001"/>
    <s v="00001"/>
    <s v="Secretaria de Estado da Infraestrutura e Mobilidade"/>
    <s v="Gestão Geral"/>
    <x v="0"/>
    <x v="0"/>
    <x v="133"/>
    <s v="Gerenciamento de programa de financiamento"/>
    <x v="241"/>
    <x v="243"/>
    <x v="0"/>
    <n v="782"/>
    <s v="339034"/>
    <s v="Outras Desp. Pessoal Decor. Contr. Terceirização"/>
    <s v="0191000000"/>
    <s v="Operações de crédito interna - recursos do tesouro - exercício corrente"/>
    <x v="0"/>
    <n v="11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171"/>
    <s v="Ações na área da saúde"/>
    <x v="497"/>
    <x v="500"/>
    <x v="6"/>
    <n v="301"/>
    <s v="334192"/>
    <s v="Despesas de Exercícios Anteriores"/>
    <s v="0100000000"/>
    <s v="Recursos ordinários - recursos do tesouro - RLD"/>
    <x v="0"/>
    <n v="420"/>
    <n v="183480"/>
    <n v="18348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100000000"/>
    <s v="Recursos ordinários - recursos do tesouro - RLD"/>
    <x v="0"/>
    <n v="910"/>
    <n v="885800"/>
    <n v="8858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m/>
    <m/>
    <n v="18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14"/>
    <s v="Diárias - Civil"/>
    <s v="0240000000"/>
    <s v="Recursos de serviços - recursos de outras fontes - exercício corrente"/>
    <x v="0"/>
    <n v="310"/>
    <m/>
    <m/>
    <n v="202788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99000000"/>
    <s v="Outras receitas não primárias - recursos do tesouro - exercício corrente"/>
    <x v="0"/>
    <n v="990"/>
    <m/>
    <m/>
    <n v="654946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80000000"/>
    <s v="Remuneração de disponibilidade bancária - Executivo - rec tesouro - exercício corrente"/>
    <x v="0"/>
    <n v="990"/>
    <m/>
    <m/>
    <n v="10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93"/>
    <s v="Indenizações e Restituições"/>
    <s v="0219000000"/>
    <s v="Outras Taxas Vinculadas - Recursos de Outras Fontes - Exercício Corrente"/>
    <x v="0"/>
    <n v="930"/>
    <m/>
    <m/>
    <n v="1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93"/>
    <s v="Indenizações e Restituições"/>
    <s v="0219000025"/>
    <s v="Recursos de Outras Fontes - Exercício Corrente - Outras Taxas Vinculadas - Custas Judiciais e Extrajudiciais"/>
    <x v="0"/>
    <n v="930"/>
    <m/>
    <m/>
    <n v="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3"/>
    <s v="Indenizações e Restitui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093"/>
    <s v="Indenizações e Restituições"/>
    <s v="0100000000"/>
    <s v="Recursos ordinários - recursos do tesouro - RLD"/>
    <x v="0"/>
    <n v="850"/>
    <m/>
    <m/>
    <n v="24557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93"/>
    <s v="Indenizações e Restituições"/>
    <s v="0229000000"/>
    <s v="Outras transferências - recursos de outras fontes - exercício corrente"/>
    <x v="0"/>
    <n v="650"/>
    <m/>
    <m/>
    <n v="100000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93"/>
    <s v="Indenizações e Restituições"/>
    <s v="0100000000"/>
    <s v="Recursos ordinários - recursos do tesouro - RLD"/>
    <x v="0"/>
    <n v="430"/>
    <n v="10000"/>
    <n v="1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69000000"/>
    <s v="Outros recursos primários - recursos de outras fontes - exercício corrente"/>
    <x v="0"/>
    <n v="230"/>
    <m/>
    <m/>
    <n v="67335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6"/>
    <s v="Outros Serviços Terceiros-Pessoa Física"/>
    <s v="0100000000"/>
    <s v="Recursos ordinários - recursos do tesouro - RLD"/>
    <x v="0"/>
    <n v="935"/>
    <n v="1500000"/>
    <n v="150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12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6"/>
    <s v="Outros Serviços Terceiros-Pessoa Física"/>
    <s v="0100000000"/>
    <s v="Recursos ordinários - recursos do tesouro - RLD"/>
    <x v="0"/>
    <n v="650"/>
    <m/>
    <m/>
    <n v="15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6"/>
    <s v="Outros Serviços Terceiros-Pessoa Física"/>
    <s v="0240000000"/>
    <s v="Recursos de serviços - recursos de outras fontes - exercício corrente"/>
    <x v="0"/>
    <n v="900"/>
    <m/>
    <m/>
    <n v="40402"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6"/>
    <s v="Outros Serviços Terceiros-Pessoa Física"/>
    <s v="0269000000"/>
    <s v="Outros recursos primários - recursos de outras fontes - exercício corrente"/>
    <x v="0"/>
    <n v="855"/>
    <n v="3000"/>
    <n v="3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19000000"/>
    <s v="Recursos do Tesouro - Exercício Corrente - Outras Taxas - Vinculadas"/>
    <x v="0"/>
    <n v="900"/>
    <n v="170000"/>
    <n v="17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69000000"/>
    <s v="Outros Recursos Primários - Recursos do Tesouro"/>
    <x v="0"/>
    <n v="900"/>
    <m/>
    <m/>
    <n v="80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501"/>
    <x v="504"/>
    <x v="7"/>
    <n v="61"/>
    <s v="449051"/>
    <s v="Obras e Instalações"/>
    <s v="0219000000"/>
    <s v="Outras Taxas Vinculadas - Recursos de Outras Fontes - Exercício Corrente"/>
    <x v="0"/>
    <n v="931"/>
    <m/>
    <m/>
    <n v="143199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39"/>
    <s v="Outros Serv. Terceiros - Pessoa Juridíca"/>
    <s v="0100000000"/>
    <s v="Recursos ordinários - recursos do tesouro - RLD"/>
    <x v="0"/>
    <n v="935"/>
    <m/>
    <m/>
    <n v="10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449052"/>
    <s v="Equipamentos e Material Permanente"/>
    <s v="0283000000"/>
    <s v="Remuneração de depósitos bancários da conta única  do Tribunal de Justiça"/>
    <x v="0"/>
    <n v="931"/>
    <m/>
    <m/>
    <n v="1278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449052"/>
    <s v="Equipamentos e Material Permanente"/>
    <s v="0100000000"/>
    <s v="Recursos ordinários - recursos do tesouro - RLD"/>
    <x v="0"/>
    <n v="930"/>
    <m/>
    <m/>
    <n v="9889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449052"/>
    <s v="Equipamentos e Material Permanente"/>
    <s v="0129000000"/>
    <s v="Outras transferências - recursos do tesouro - exercício corrente"/>
    <x v="0"/>
    <n v="348"/>
    <m/>
    <m/>
    <n v="5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449052"/>
    <s v="Equipamentos e Material Permanente"/>
    <s v="0100000000"/>
    <s v="Recursos ordinários - recursos do tesouro - RLD"/>
    <x v="0"/>
    <n v="900"/>
    <m/>
    <m/>
    <n v="90002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m/>
    <n v="0"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34"/>
    <s v="Outras Desp. Pessoal Decor. Contr. Terceirização"/>
    <s v="0100000000"/>
    <s v="Recursos ordinários - recursos do tesouro - RLD"/>
    <x v="0"/>
    <n v="140"/>
    <m/>
    <m/>
    <n v="150000"/>
    <m/>
    <x v="0"/>
    <x v="0"/>
  </r>
  <r>
    <s v="470022"/>
    <s v="00001"/>
    <s v="Instituto de Previdência do Estado de Santa Catarina"/>
    <s v="Gestão Geral"/>
    <x v="1"/>
    <x v="1"/>
    <x v="249"/>
    <s v="Contratação de serviços"/>
    <x v="503"/>
    <x v="506"/>
    <x v="14"/>
    <n v="122"/>
    <s v="339039"/>
    <s v="Outros Serviços Terceiros - Pessoa Jurídica"/>
    <s v="0250000000"/>
    <s v="Contribuição previdenciária - recursos de outras fontes - exercício corrente"/>
    <x v="0"/>
    <n v="860"/>
    <n v="70000"/>
    <n v="70000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9"/>
    <s v="Outros Serviços Terceiros - Pessoa Jurídica"/>
    <s v="0100000000"/>
    <s v="Recursos ordinários - recursos do tesouro - RLD"/>
    <x v="0"/>
    <n v="430"/>
    <n v="105900000"/>
    <n v="105900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9"/>
    <s v="Outros Serviços Terceiros - Pessoa Jurídica"/>
    <s v="0100000000"/>
    <s v="Recursos ordinários - recursos do tesouro - RLD"/>
    <x v="0"/>
    <n v="925"/>
    <m/>
    <m/>
    <n v="5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39"/>
    <s v="Outros Serviços Terceiros - Pessoa Jurídica"/>
    <s v="0100000000"/>
    <s v="Recursos ordinários - recursos do tesouro - RLD"/>
    <x v="0"/>
    <n v="230"/>
    <m/>
    <m/>
    <n v="127086"/>
    <m/>
    <x v="0"/>
    <x v="0"/>
  </r>
  <r>
    <s v="410009"/>
    <s v="00001"/>
    <s v="Fundação Catarinense de Cultura"/>
    <s v="Gestão Geral"/>
    <x v="0"/>
    <x v="0"/>
    <x v="250"/>
    <s v="Capacitação e pesquisa"/>
    <x v="504"/>
    <x v="507"/>
    <x v="5"/>
    <n v="128"/>
    <s v="339039"/>
    <s v="Outros Serviços Terceiros - Pessoa Jurídica"/>
    <s v="0100000000"/>
    <s v="Recursos ordinários - recursos do tesouro - RLD"/>
    <x v="0"/>
    <n v="665"/>
    <m/>
    <m/>
    <n v="25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9"/>
    <s v="Outros Serviços Terceiros - Pessoa Jurídica"/>
    <s v="0100000000"/>
    <s v="Recursos ordinários - recursos do tesouro - RLD"/>
    <x v="0"/>
    <n v="650"/>
    <m/>
    <m/>
    <n v="2500000"/>
    <m/>
    <x v="0"/>
    <x v="0"/>
  </r>
  <r>
    <s v="410011"/>
    <s v="00001"/>
    <s v="Agência de Desenvolvimento do Turismo de Santa Catarina"/>
    <s v="Gestão Geral"/>
    <x v="0"/>
    <x v="0"/>
    <x v="173"/>
    <s v="Desenvolvimento de políticas públicas"/>
    <x v="325"/>
    <x v="328"/>
    <x v="5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252"/>
    <s v="Ações de saúde"/>
    <x v="506"/>
    <x v="509"/>
    <x v="6"/>
    <n v="302"/>
    <s v="339039"/>
    <s v="Outros Serviços Terceiros - Pessoa Jurídica"/>
    <s v="0100000000"/>
    <s v="Recursos ordinários - recursos do tesouro - RLD"/>
    <x v="0"/>
    <n v="430"/>
    <m/>
    <m/>
    <n v="1077359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7"/>
    <s v="Locação de Mão-de-Obra"/>
    <s v="0100000000"/>
    <s v="Recursos ordinários - recursos do tesouro - RLD"/>
    <x v="0"/>
    <n v="921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7"/>
    <s v="Locação de Mão-de-Obra"/>
    <s v="0100000000"/>
    <s v="Recursos ordinários - recursos do tesouro - RLD"/>
    <x v="0"/>
    <n v="310"/>
    <m/>
    <m/>
    <n v="1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0"/>
    <n v="910"/>
    <m/>
    <m/>
    <n v="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20578632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900"/>
    <m/>
    <m/>
    <n v="394465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2"/>
    <s v="Material, Bem ou Serviço de Distribuição Gratuita"/>
    <s v="0100000000"/>
    <s v="Recursos ordinários - recursos do tesouro - RLD"/>
    <x v="0"/>
    <n v="920"/>
    <m/>
    <m/>
    <n v="60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5042"/>
    <s v="Auxílios"/>
    <s v="0100000000"/>
    <s v="Recursos ordinários - recursos do tesouro - RLD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445042"/>
    <s v="Auxílios"/>
    <s v="0100000000"/>
    <s v="Recursos ordinários - recursos do tesouro - RLD"/>
    <x v="0"/>
    <n v="430"/>
    <m/>
    <m/>
    <n v="1500000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285000000"/>
    <s v="Remuneração de disp bancária - Executivo - rec vinculados-rec outras fontes-exerc corrente"/>
    <x v="0"/>
    <n v="211"/>
    <m/>
    <m/>
    <n v="11868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13"/>
    <s v="Obrigações Patronais"/>
    <s v="0100000000"/>
    <s v="Recursos ordinários - recursos do tesouro - RLD"/>
    <x v="0"/>
    <n v="850"/>
    <m/>
    <m/>
    <n v="2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5041"/>
    <s v="Contribuições"/>
    <s v="0100000000"/>
    <s v="Recursos ordinários - recursos do tesouro - RLD"/>
    <x v="0"/>
    <n v="760"/>
    <m/>
    <m/>
    <n v="11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130"/>
    <s v="Material de Consumo"/>
    <s v="0100000000"/>
    <s v="Recursos ordinários - recursos do tesouro - RLD"/>
    <x v="0"/>
    <n v="910"/>
    <m/>
    <m/>
    <n v="1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1"/>
    <s v="Premiações Culturais, Artísticas, Científicas, Desportivas e Outras"/>
    <s v="0100000000"/>
    <s v="Recursos ordinários - recursos do tesouro - RLD"/>
    <x v="0"/>
    <n v="65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15"/>
    <s v="Diárias - Militar"/>
    <s v="0111000000"/>
    <s v="Taxas da Segurança Pública - recursos do tesouro - exercício corrente"/>
    <x v="0"/>
    <n v="704"/>
    <n v="44120"/>
    <n v="44120"/>
    <m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03"/>
    <s v="Pensões do RPPS e do Militar"/>
    <s v="0250000000"/>
    <s v="Contribuição previdenciária - recursos de outras fontes - exercício corrente"/>
    <x v="0"/>
    <n v="860"/>
    <m/>
    <m/>
    <n v="703488289"/>
    <m/>
    <x v="0"/>
    <x v="0"/>
  </r>
  <r>
    <s v="470076"/>
    <s v="47076"/>
    <s v="Fundo Financeiro"/>
    <s v="Fundo Financeiro"/>
    <x v="0"/>
    <x v="0"/>
    <x v="44"/>
    <s v="Encargos com inativos"/>
    <x v="511"/>
    <x v="514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0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2"/>
    <s v="Despesas de Exercícios Anteriores"/>
    <s v="0100000000"/>
    <s v="Recursos ordinários - recursos do tesouro - RLD"/>
    <x v="0"/>
    <n v="850"/>
    <n v="200257"/>
    <n v="200257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92"/>
    <s v="Despesas de Exercícios Anteriores"/>
    <s v="0100000000"/>
    <s v="Recursos ordinários - recursos do tesouro - RLD"/>
    <x v="0"/>
    <n v="310"/>
    <m/>
    <m/>
    <n v="618637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92"/>
    <s v="Despesas de Exercícios Anteriores"/>
    <s v="0131000000"/>
    <s v="Recursos do FUNDEB"/>
    <x v="0"/>
    <n v="850"/>
    <m/>
    <m/>
    <n v="253534"/>
    <m/>
    <x v="0"/>
    <x v="0"/>
  </r>
  <r>
    <s v="470001"/>
    <s v="00001"/>
    <s v="Secretaria de Estado da Administração"/>
    <s v="Gestão Geral"/>
    <x v="3"/>
    <x v="3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m/>
    <n v="65000"/>
    <m/>
    <m/>
    <x v="0"/>
    <x v="0"/>
  </r>
  <r>
    <s v="470076"/>
    <s v="47076"/>
    <s v="Fundo Financeiro"/>
    <s v="Fundo Financeiro"/>
    <x v="10"/>
    <x v="9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m/>
    <n v="-718.89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39046"/>
    <s v="Auxílio-Alimentação"/>
    <s v="0100000000"/>
    <s v="Recursos ordinários - recursos do tesouro - RLD"/>
    <x v="0"/>
    <n v="850"/>
    <m/>
    <m/>
    <n v="44923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m/>
    <m/>
    <n v="1200000"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39030"/>
    <s v="Material de Consumo"/>
    <s v="0100000000"/>
    <s v="Recursos ordinários - recursos do tesouro - RLD"/>
    <x v="0"/>
    <n v="703"/>
    <m/>
    <m/>
    <n v="100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0"/>
    <s v="Material de Consumo"/>
    <s v="0100000000"/>
    <s v="Recursos ordinários - recursos do tesouro - RLD"/>
    <x v="0"/>
    <n v="900"/>
    <m/>
    <m/>
    <n v="30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0"/>
    <s v="Material de Consumo"/>
    <s v="0131000000"/>
    <s v="Recursos do FUNDEB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100000000"/>
    <s v="Recursos ordinários - recursos do tesouro - RLD"/>
    <x v="0"/>
    <n v="440"/>
    <m/>
    <m/>
    <n v="41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19000000"/>
    <s v="Recursos do Tesouro - Exercício Corrente - Outras Taxas - Vinculadas"/>
    <x v="0"/>
    <n v="900"/>
    <m/>
    <m/>
    <n v="4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92"/>
    <s v="Despesas de Exercícios Anteriores"/>
    <s v="0100000000"/>
    <s v="Recursos ordinários - recursos do tesouro - RLD"/>
    <x v="0"/>
    <n v="625"/>
    <m/>
    <m/>
    <n v="819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92"/>
    <s v="Despesas de Exercícios Anteriores"/>
    <s v="0223000000"/>
    <s v="Convênio - Sistema Único Saúde - recursos de outras fontes - Exercício Corrente"/>
    <x v="0"/>
    <n v="430"/>
    <m/>
    <m/>
    <n v="20000"/>
    <m/>
    <x v="0"/>
    <x v="0"/>
  </r>
  <r>
    <s v="470030"/>
    <s v="00001"/>
    <s v="Fundação Escola de Governo - ENA"/>
    <s v="Gestão Geral"/>
    <x v="0"/>
    <x v="0"/>
    <x v="257"/>
    <s v="Residência de pós-graduandos"/>
    <x v="513"/>
    <x v="516"/>
    <x v="5"/>
    <n v="364"/>
    <s v="339018"/>
    <s v="Auxílio Financeiro a Estudantes"/>
    <s v="0100000000"/>
    <s v="Recursos ordinários - recursos do tesouro - RLD"/>
    <x v="0"/>
    <n v="835"/>
    <m/>
    <m/>
    <n v="1000"/>
    <m/>
    <x v="0"/>
    <x v="0"/>
  </r>
  <r>
    <s v="450021"/>
    <s v="00001"/>
    <s v="Fundação Catarinense de Educação Especial"/>
    <s v="Gestão Geral"/>
    <x v="1"/>
    <x v="1"/>
    <x v="258"/>
    <s v="Produção de conhecimento"/>
    <x v="514"/>
    <x v="517"/>
    <x v="5"/>
    <n v="367"/>
    <s v="339132"/>
    <s v="Material, Bem ou Serviço de Distribuição Gratuita"/>
    <s v="0120000000"/>
    <s v="Cota-parte da contribuição do Salário-Educação - recursos do tesouro - exercício corrente"/>
    <x v="0"/>
    <n v="520"/>
    <n v="10000"/>
    <n v="1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60000000"/>
    <s v="Recursos Patrimoniais Primários - recursos do tesouro - Exercício Corrente"/>
    <x v="0"/>
    <n v="990"/>
    <m/>
    <m/>
    <n v="4000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5"/>
    <s v="Serviços de Consultoria"/>
    <s v="0111000000"/>
    <s v="Taxas da Segurança Pública - recursos do tesouro - exercício corrente"/>
    <x v="0"/>
    <n v="704"/>
    <m/>
    <m/>
    <n v="1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113"/>
    <s v="Obrigações Patronais"/>
    <s v="0100000000"/>
    <s v="Recursos ordinários - recursos do tesouro - RLD"/>
    <x v="0"/>
    <n v="703"/>
    <n v="265712"/>
    <n v="265712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39113"/>
    <s v="Obrigações Patronais"/>
    <s v="0100000000"/>
    <s v="Recursos ordinários - recursos do tesouro - RLD"/>
    <x v="0"/>
    <n v="850"/>
    <m/>
    <m/>
    <n v="46876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14"/>
    <s v="Diárias - Civil"/>
    <s v="0122000000"/>
    <s v="Cota-parte da compensação financeira dos rec hídricos - rec tesouro - exercício corrente"/>
    <x v="0"/>
    <n v="350"/>
    <m/>
    <m/>
    <n v="1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14"/>
    <s v="Diárias - Civil"/>
    <s v="0100000000"/>
    <s v="Recursos ordinários - recursos do tesouro - RLD"/>
    <x v="0"/>
    <n v="900"/>
    <m/>
    <m/>
    <n v="54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14"/>
    <s v="Diárias - Civil"/>
    <s v="0261000000"/>
    <s v="Receitas diversas - FUNDOSOCIAL - recursos de outras fontes - exercício corrente"/>
    <x v="0"/>
    <n v="665"/>
    <m/>
    <m/>
    <n v="8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93"/>
    <s v="Indenizações e Restituições"/>
    <s v="0100000000"/>
    <s v="Recursos ordinários - recursos do tesouro - RLD"/>
    <x v="0"/>
    <n v="310"/>
    <m/>
    <m/>
    <n v="52337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n v="-19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1"/>
    <s v="Vencim. e Vantagens Fixas - Pessoal Civil"/>
    <s v="0100000000"/>
    <s v="Recursos ordinários - recursos do tesouro - RLD"/>
    <x v="0"/>
    <n v="920"/>
    <m/>
    <m/>
    <n v="234695972.91999999"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10000"/>
    <m/>
    <x v="0"/>
    <x v="0"/>
  </r>
  <r>
    <s v="470001"/>
    <s v="00001"/>
    <s v="Secretaria de Estado da Administração"/>
    <s v="Gestão Geral"/>
    <x v="0"/>
    <x v="0"/>
    <x v="80"/>
    <s v="Pagamento de pensão"/>
    <x v="517"/>
    <x v="520"/>
    <x v="3"/>
    <n v="274"/>
    <s v="339059"/>
    <s v="Pensões Especiais"/>
    <s v="0100000000"/>
    <s v="Recursos ordinários - recursos do tesouro - RLD"/>
    <x v="0"/>
    <n v="870"/>
    <m/>
    <m/>
    <n v="273894"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449051"/>
    <s v="Obras e Instalações"/>
    <s v="0100000000"/>
    <s v="Recursos ordinários - recursos do tesouro - RLD"/>
    <x v="0"/>
    <n v="665"/>
    <m/>
    <m/>
    <n v="5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449051"/>
    <s v="Obras e Instalações"/>
    <s v="0100000000"/>
    <s v="Recursos ordinários - recursos do tesouro - RLD"/>
    <x v="0"/>
    <n v="730"/>
    <m/>
    <m/>
    <n v="20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518"/>
    <x v="521"/>
    <x v="6"/>
    <n v="302"/>
    <s v="449051"/>
    <s v="Obras e Instalações"/>
    <s v="0191000000"/>
    <s v="Operações de crédito interna - recursos do tesouro - exercício corrente"/>
    <x v="0"/>
    <n v="101"/>
    <m/>
    <m/>
    <n v="4000000"/>
    <m/>
    <x v="0"/>
    <x v="0"/>
  </r>
  <r>
    <s v="530001"/>
    <s v="00001"/>
    <s v="Secretaria de Estado da Infraestrutura e Mobilidade"/>
    <s v="Gestão Geral"/>
    <x v="0"/>
    <x v="0"/>
    <x v="260"/>
    <s v="Humanização de rodovias"/>
    <x v="519"/>
    <x v="522"/>
    <x v="0"/>
    <n v="782"/>
    <s v="449051"/>
    <s v="Obras e Instalações"/>
    <s v="0160000000"/>
    <s v="Recursos Patrimoniais Primários - recursos do tesouro - Exercício Corrente"/>
    <x v="0"/>
    <n v="13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0"/>
    <x v="523"/>
    <x v="0"/>
    <n v="782"/>
    <s v="449051"/>
    <s v="Obras e Instalações"/>
    <s v="0191000000"/>
    <s v="Operações de crédito interna - recursos do tesouro - exercício corrente"/>
    <x v="0"/>
    <n v="105"/>
    <m/>
    <m/>
    <n v="920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449052"/>
    <s v="Equipamentos e Material Permanente"/>
    <s v="0219000000"/>
    <s v="Outras Taxas Vinculadas - Recursos de Outras Fontes - Exercício Corrente"/>
    <x v="0"/>
    <n v="931"/>
    <m/>
    <m/>
    <n v="294950"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449052"/>
    <s v="Equipamentos e Material Permanente"/>
    <s v="0111000000"/>
    <s v="Taxas da Segurança Pública - recursos do tesouro - exercício corrente"/>
    <x v="0"/>
    <n v="703"/>
    <m/>
    <m/>
    <n v="2162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449052"/>
    <s v="Equipamentos e Material Permanente"/>
    <s v="0100000000"/>
    <s v="Recursos ordinários - recursos do tesouro - RLD"/>
    <x v="0"/>
    <n v="880"/>
    <m/>
    <m/>
    <n v="115074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449052"/>
    <s v="Equipamentos e Material Permanente"/>
    <s v="0228000000"/>
    <s v="Outros convênios, ajustes e acordos administrativos - rec outras fontes-exercício corrente"/>
    <x v="0"/>
    <n v="230"/>
    <m/>
    <m/>
    <n v="17066288"/>
    <m/>
    <x v="0"/>
    <x v="0"/>
  </r>
  <r>
    <s v="030091"/>
    <s v="03091"/>
    <s v="Fundo de Reaparelhamento da Justiça"/>
    <s v="Fundo de Reaparelhamento da Justiça"/>
    <x v="5"/>
    <x v="5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n v="-50000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91"/>
    <s v="Sentenças Judiciais"/>
    <s v="0100000000"/>
    <s v="Recursos ordinários - recursos do tesouro - RLD"/>
    <x v="0"/>
    <n v="850"/>
    <n v="25363"/>
    <n v="25363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4"/>
    <x v="527"/>
    <x v="0"/>
    <n v="782"/>
    <s v="449034"/>
    <s v="Outras Desp. Pessoal Decor. Contr. Terceirização"/>
    <s v="0191000000"/>
    <s v="Operações de crédito interna - recursos do tesouro - exercício corrente"/>
    <x v="0"/>
    <n v="101"/>
    <n v="80000"/>
    <n v="80000"/>
    <m/>
    <m/>
    <x v="0"/>
    <x v="0"/>
  </r>
  <r>
    <s v="530001"/>
    <s v="00001"/>
    <s v="Secretaria de Estado da Infraestrutura e Mobilidade"/>
    <s v="Gestão Geral"/>
    <x v="0"/>
    <x v="0"/>
    <x v="133"/>
    <s v="Gerenciamento de programa de financiamento"/>
    <x v="241"/>
    <x v="243"/>
    <x v="0"/>
    <n v="782"/>
    <s v="449034"/>
    <s v="Outras Desp. Pessoal Decor. Contr. Terceirização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5"/>
    <x v="528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6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6"/>
    <x v="529"/>
    <x v="0"/>
    <n v="782"/>
    <s v="449034"/>
    <s v="Outras Desp. Pessoal Decor. Contr. Terceirização"/>
    <s v="0100000000"/>
    <s v="Recursos ordinários - recursos do tesouro - RLD"/>
    <x v="0"/>
    <n v="140"/>
    <n v="10000"/>
    <n v="1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5"/>
    <x v="528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20"/>
    <s v="Atividades culturais"/>
    <x v="527"/>
    <x v="530"/>
    <x v="9"/>
    <n v="392"/>
    <s v="339039"/>
    <s v="Outros Serviços Terceiros - Pessoa Jurídica"/>
    <s v="0261000000"/>
    <s v="Receitas diversas - FUNDOSOCIAL - recursos de outras fontes - exercício corrente"/>
    <x v="0"/>
    <n v="660"/>
    <n v="566000"/>
    <n v="566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60000000"/>
    <s v="Recursos patrimoniais primários - recursos de outras fontes - exercício corrente"/>
    <x v="0"/>
    <n v="900"/>
    <n v="92348"/>
    <n v="92348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39"/>
    <s v="Outros Serviços Terceiros - Pessoa Jurídica"/>
    <s v="0100000000"/>
    <s v="Recursos ordinários - recursos do tesouro - RLD"/>
    <x v="0"/>
    <n v="640"/>
    <n v="700000"/>
    <n v="700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9039"/>
    <s v="Outros Serviços Terceiros - Pessoa Jurídica"/>
    <s v="0111000000"/>
    <s v="Taxas da Segurança Pública - recursos do tesouro - exercício corrente"/>
    <x v="0"/>
    <n v="730"/>
    <n v="316000"/>
    <n v="316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9"/>
    <s v="Outros Serviços Terceiros - Pessoa Jurídica"/>
    <s v="0100000000"/>
    <s v="Recursos ordinários - recursos do tesouro - RLD"/>
    <x v="0"/>
    <n v="310"/>
    <n v="10024342"/>
    <n v="10024342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9"/>
    <s v="Outros Serviços Terceiros - Pessoa Jurídica"/>
    <s v="0240000000"/>
    <s v="Recursos de serviços - recursos de outras fontes - exercício corrente"/>
    <x v="0"/>
    <n v="310"/>
    <n v="115148"/>
    <n v="115148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039"/>
    <s v="Outros Serviços Terceiros - Pessoa Jurídica"/>
    <s v="0100000000"/>
    <s v="Recursos ordinários - recursos do tesouro - RLD"/>
    <x v="0"/>
    <n v="900"/>
    <n v="38347"/>
    <n v="38347"/>
    <m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39"/>
    <s v="Outros Serviços Terceiros - Pessoa Jurídica"/>
    <s v="0223000000"/>
    <s v="Convênio - Sistema Único Saúde - recursos de outras fontes - Exercício Corrente"/>
    <x v="0"/>
    <n v="450"/>
    <n v="63057092"/>
    <n v="63057092"/>
    <m/>
    <m/>
    <x v="0"/>
    <x v="0"/>
  </r>
  <r>
    <s v="480091"/>
    <s v="48091"/>
    <s v="Fundo Estadual de Saúde"/>
    <s v="Fundo Estadual de Saúde"/>
    <x v="1"/>
    <x v="1"/>
    <x v="263"/>
    <s v="Contratação de serviço para avaliação"/>
    <x v="531"/>
    <x v="534"/>
    <x v="6"/>
    <n v="301"/>
    <s v="339039"/>
    <s v="Outros Serviços Terceiros - Pessoa Jurídica"/>
    <s v="0100000000"/>
    <s v="Recursos ordinários - recursos do tesouro - RLD"/>
    <x v="0"/>
    <n v="420"/>
    <n v="250000"/>
    <n v="250000"/>
    <m/>
    <m/>
    <x v="0"/>
    <x v="0"/>
  </r>
  <r>
    <s v="480091"/>
    <s v="48091"/>
    <s v="Fundo Estadual de Saúde"/>
    <s v="Fundo Estadual de Saúde"/>
    <x v="1"/>
    <x v="1"/>
    <x v="70"/>
    <s v="Saúde e segurança no contexto ocupacional"/>
    <x v="532"/>
    <x v="535"/>
    <x v="6"/>
    <n v="331"/>
    <s v="339039"/>
    <s v="Outros Serviços Terceiros - Pessoa Jurídica"/>
    <s v="0100000000"/>
    <s v="Recursos ordinários - recursos do tesouro - RLD"/>
    <x v="0"/>
    <n v="855"/>
    <n v="130000"/>
    <n v="130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m/>
    <m/>
    <n v="3131340.54"/>
    <m/>
    <x v="0"/>
    <x v="0"/>
  </r>
  <r>
    <s v="270001"/>
    <s v="00001"/>
    <s v="Secretaria de Estado do Desenvolvimento Econômico Sustentável"/>
    <s v="Gestão Geral"/>
    <x v="0"/>
    <x v="0"/>
    <x v="138"/>
    <s v="Apoio a projetos"/>
    <x v="533"/>
    <x v="536"/>
    <x v="20"/>
    <n v="122"/>
    <s v="339039"/>
    <s v="Outros Serviços Terceiros - Pessoa Jurídica"/>
    <s v="0100000000"/>
    <s v="Recursos ordinários - recursos do tesouro - RLD"/>
    <x v="0"/>
    <n v="342"/>
    <m/>
    <m/>
    <n v="100000"/>
    <m/>
    <x v="0"/>
    <x v="0"/>
  </r>
  <r>
    <s v="270021"/>
    <s v="00001"/>
    <s v="Instituto do Meio Ambiente do Estado de Santa Catarina - IMA"/>
    <s v="Gestão Geral"/>
    <x v="0"/>
    <x v="0"/>
    <x v="7"/>
    <s v="Capacitação profissional dos agentes públicos"/>
    <x v="123"/>
    <x v="125"/>
    <x v="12"/>
    <n v="128"/>
    <s v="339039"/>
    <s v="Outros Serviços Terceiros - Pessoa Jurídica"/>
    <s v="0219000000"/>
    <s v="Outras Taxas Vinculadas - Recursos de Outras Fontes - Exercício Corrente"/>
    <x v="0"/>
    <n v="850"/>
    <m/>
    <m/>
    <n v="100000"/>
    <m/>
    <x v="0"/>
    <x v="0"/>
  </r>
  <r>
    <s v="410011"/>
    <s v="00001"/>
    <s v="Agência de Desenvolvimento do Turismo de Santa Catarina"/>
    <s v="Gestão Geral"/>
    <x v="0"/>
    <x v="0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m/>
    <m/>
    <n v="11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9"/>
    <s v="Outros Serviços Terceiros - Pessoa Jurídica"/>
    <s v="0100000000"/>
    <s v="Recursos ordinários - recursos do tesouro - RLD"/>
    <x v="0"/>
    <n v="630"/>
    <m/>
    <m/>
    <n v="159425"/>
    <m/>
    <x v="0"/>
    <x v="0"/>
  </r>
  <r>
    <s v="450022"/>
    <s v="00001"/>
    <s v="Fundação Universidade do Estado de Santa Catarina"/>
    <s v="Gestão Geral"/>
    <x v="0"/>
    <x v="0"/>
    <x v="264"/>
    <s v="Saúde e segurança no contexto ocupacional"/>
    <x v="534"/>
    <x v="537"/>
    <x v="3"/>
    <n v="331"/>
    <s v="339039"/>
    <s v="Outros Serviços Terceiros - Pessoa Jurídica"/>
    <s v="0100000000"/>
    <s v="Recursos ordinários - recursos do tesouro - RLD"/>
    <x v="0"/>
    <n v="855"/>
    <m/>
    <m/>
    <n v="10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362856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39"/>
    <s v="Outros Serviços Terceiros - Pessoa Jurídica"/>
    <s v="0111000000"/>
    <s v="Taxas da Segurança Pública - recursos do tesouro - exercício corrente"/>
    <x v="0"/>
    <n v="704"/>
    <n v="197164"/>
    <n v="197164"/>
    <m/>
    <m/>
    <x v="0"/>
    <x v="0"/>
  </r>
  <r>
    <s v="160091"/>
    <s v="16091"/>
    <s v="Fundo para Melhoria da Segurança Pública"/>
    <s v="Fundo para Melhoria da Segurança Pública"/>
    <x v="1"/>
    <x v="1"/>
    <x v="214"/>
    <s v="Manutenção de veículos"/>
    <x v="535"/>
    <x v="538"/>
    <x v="11"/>
    <n v="181"/>
    <s v="339039"/>
    <s v="Outros Serviços Terceiros - Pessoa Jurídica"/>
    <s v="0111000000"/>
    <s v="Taxas da Segurança Pública - recursos do tesouro - exercício corrente"/>
    <x v="0"/>
    <n v="704"/>
    <n v="33146"/>
    <n v="33146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9"/>
    <s v="Outros Serviços Terceiros - Pessoa Jurídica"/>
    <s v="0269000000"/>
    <s v="Outros recursos primários - recursos de outras fontes - exercício corrente"/>
    <x v="0"/>
    <n v="560"/>
    <n v="50000"/>
    <n v="5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9"/>
    <s v="Outros Serviços Terceiros - Pessoa Jurídica"/>
    <s v="0100000000"/>
    <s v="Recursos ordinários - recursos do tesouro - RLD"/>
    <x v="0"/>
    <n v="900"/>
    <n v="4190000"/>
    <n v="419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9"/>
    <s v="Outros Serviços Terceiros - Pessoa Jurídica"/>
    <s v="0261000000"/>
    <s v="Receitas diversas - FUNDOSOCIAL - recursos de outras fontes - exercício corrente"/>
    <x v="0"/>
    <n v="665"/>
    <n v="289000"/>
    <n v="289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9"/>
    <s v="Outros Serviços Terceiros - Pessoa Jurídica"/>
    <s v="0261000000"/>
    <s v="Receitas diversas - FUNDOSOCIAL - recursos de outras fontes - exercício corrente"/>
    <x v="0"/>
    <n v="665"/>
    <n v="90000"/>
    <n v="9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9"/>
    <s v="Outros Serviços Terceiros - Pessoa Jurídica"/>
    <s v="0100000000"/>
    <s v="Recursos ordinários - recursos do tesouro - RLD"/>
    <x v="0"/>
    <n v="900"/>
    <n v="416620"/>
    <n v="41662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339039"/>
    <s v="Outros Serviços Terceiros - Pessoa Jurídica"/>
    <s v="0299000000"/>
    <s v="Outras receitas não primárias - recursos de outras fontes - exercício corrente"/>
    <x v="0"/>
    <n v="320"/>
    <n v="100000"/>
    <n v="1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9"/>
    <s v="Outros Serviços Terceiros - Pessoa Jurídica"/>
    <s v="0223000000"/>
    <s v="Convênio - Sistema Único Saúde - recursos de outras fontes - Exercício Corrente"/>
    <x v="0"/>
    <n v="430"/>
    <n v="1270000"/>
    <n v="1270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039"/>
    <s v="Outros Serviços Terceiros - Pessoa Jurídica"/>
    <s v="0100000000"/>
    <s v="Recursos ordinários - recursos do tesouro - RLD"/>
    <x v="0"/>
    <n v="130"/>
    <n v="600000"/>
    <n v="600000"/>
    <m/>
    <m/>
    <x v="0"/>
    <x v="0"/>
  </r>
  <r>
    <s v="410011"/>
    <s v="00001"/>
    <s v="Agência de Desenvolvimento do Turismo de Santa Catarina"/>
    <s v="Gestão Geral"/>
    <x v="9"/>
    <x v="8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4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7"/>
    <s v="Locação de Mão-de-Obra"/>
    <s v="0100000000"/>
    <s v="Recursos ordinários - recursos do tesouro - RLD"/>
    <x v="0"/>
    <n v="310"/>
    <n v="4128463"/>
    <n v="4128463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7"/>
    <s v="Locação de Mão-de-Obra"/>
    <s v="0120000000"/>
    <s v="Cota-parte da contribuição do Salário-Educação - recursos do tesouro - exercício corrente"/>
    <x v="0"/>
    <n v="900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7"/>
    <s v="Locação de Mão-de-Obra"/>
    <s v="0269000000"/>
    <s v="Outros recursos primários - recursos de outras fontes - exercício corrente"/>
    <x v="0"/>
    <n v="900"/>
    <n v="1"/>
    <n v="1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7"/>
    <s v="Locação de Mão-de-Obra"/>
    <s v="0100000000"/>
    <s v="Recursos ordinários - recursos do tesouro - RLD"/>
    <x v="0"/>
    <n v="900"/>
    <n v="1400000"/>
    <n v="140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4042"/>
    <s v="Auxílios"/>
    <s v="0100000000"/>
    <s v="Recursos ordinários - recursos do tesouro - RLD"/>
    <x v="0"/>
    <n v="735"/>
    <n v="1497910"/>
    <n v="149791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47"/>
    <s v="Obrigações Tributárias e Contributivas"/>
    <s v="0280000000"/>
    <s v="Remuneração de disponibilidade bancária - Executivo - rec outras fontes-exercício corrente"/>
    <x v="0"/>
    <n v="900"/>
    <n v="4000"/>
    <n v="4000"/>
    <m/>
    <m/>
    <x v="0"/>
    <x v="0"/>
  </r>
  <r>
    <s v="410092"/>
    <s v="41092"/>
    <s v="Fundo Estadual de Defesa Civil"/>
    <s v="Fundo Estadual da Defesa Civil"/>
    <x v="1"/>
    <x v="1"/>
    <x v="194"/>
    <s v="Aquisição, atualização e manutenção de sistema"/>
    <x v="368"/>
    <x v="371"/>
    <x v="11"/>
    <n v="182"/>
    <s v="339040"/>
    <s v="Serviços de Tecnologia da Informação e Comunicação - Pessoa Jurídica"/>
    <s v="0100000000"/>
    <s v="Recursos ordinários - recursos do tesouro - RLD"/>
    <x v="0"/>
    <n v="730"/>
    <n v="200000"/>
    <n v="200000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0"/>
    <s v="Serviços de Tecnologia da Informação e Comunicação - Pessoa Jurídica"/>
    <s v="0219000000"/>
    <s v="Outras Taxas Vinculadas - Recursos de Outras Fontes - Exercício Corrente"/>
    <x v="0"/>
    <n v="702"/>
    <m/>
    <m/>
    <n v="12000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4722418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n v="16116990"/>
    <n v="16116990"/>
    <m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140"/>
    <s v="Serviços de Tecnologia da Informação e Comunicação - Pessoa Jurídica"/>
    <s v="0100000000"/>
    <s v="Recursos ordinários - recursos do tesouro - RLD"/>
    <x v="0"/>
    <n v="750"/>
    <m/>
    <m/>
    <n v="19077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140"/>
    <s v="Serviços de Tecnologia da Informação e Comunicação - Pessoa Jurídica"/>
    <s v="0100000000"/>
    <s v="Recursos ordinários - recursos do tesouro - RLD"/>
    <x v="0"/>
    <n v="900"/>
    <n v="70000"/>
    <n v="7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2500000"/>
    <n v="2500000"/>
    <m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916480.6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449040"/>
    <s v="Serviços de Tecnologia da Informação e Comunicação - Pessoa Jurídica"/>
    <s v="0100000000"/>
    <s v="Recursos ordinários - recursos do tesouro - RLD"/>
    <x v="0"/>
    <n v="830"/>
    <m/>
    <m/>
    <n v="3500000"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2"/>
    <s v="Material, Bem ou Serviço de Distribuição Gratuita"/>
    <s v="0100000000"/>
    <s v="Recursos ordinários - recursos do tesouro - RLD"/>
    <x v="0"/>
    <n v="855"/>
    <n v="5750"/>
    <n v="575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228000000"/>
    <s v="Outros convênios, ajustes e acordos administrativos - rec outras fontes-exercício corrente"/>
    <x v="0"/>
    <n v="230"/>
    <n v="45787"/>
    <n v="45787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5042"/>
    <s v="Auxílios"/>
    <s v="0284000000"/>
    <s v="Remuneração de disp bancária - Ministério Público - rec outras fontes - exercício corrente"/>
    <x v="0"/>
    <n v="915"/>
    <n v="197886"/>
    <n v="197886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129000000"/>
    <s v="Outras transferências - recursos do tesouro - exercício corrente"/>
    <x v="0"/>
    <n v="230"/>
    <n v="10000"/>
    <n v="1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3"/>
    <s v="Obrigações Patronais"/>
    <s v="0100000000"/>
    <s v="Recursos ordinários - recursos do tesouro - RLD"/>
    <x v="0"/>
    <n v="750"/>
    <n v="1223778"/>
    <n v="1223778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3"/>
    <s v="Obrigações Patronais"/>
    <s v="0100000000"/>
    <s v="Recursos ordinários - recursos do tesouro - RLD"/>
    <x v="0"/>
    <n v="850"/>
    <m/>
    <m/>
    <n v="3066201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3"/>
    <s v="Obrigações Patronais"/>
    <s v="0266000000"/>
    <s v="Receitas diversas - receita Agroindustrial - FDR"/>
    <x v="0"/>
    <n v="300"/>
    <m/>
    <m/>
    <n v="2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3"/>
    <s v="Obrigações Patronais"/>
    <s v="0100000000"/>
    <s v="Recursos ordinários - recursos do tesouro - RLD"/>
    <x v="0"/>
    <n v="850"/>
    <m/>
    <m/>
    <n v="11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69000000"/>
    <s v="Outros Recursos Primários - Recursos do Tesouro"/>
    <x v="0"/>
    <n v="900"/>
    <m/>
    <m/>
    <n v="2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30"/>
    <s v="Material de Consumo"/>
    <s v="0100000000"/>
    <s v="Recursos ordinários - recursos do tesouro - RLD"/>
    <x v="0"/>
    <n v="300"/>
    <n v="15000"/>
    <n v="15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449092"/>
    <s v="Despesas de Exercícios Anteriores"/>
    <s v="0100000000"/>
    <s v="Recursos ordinários - recursos do tesouro - RLD"/>
    <x v="0"/>
    <n v="910"/>
    <n v="20000"/>
    <n v="2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5"/>
    <s v="Outros Benefícios Previdenciários"/>
    <s v="0131000000"/>
    <s v="Recursos do FUNDEB"/>
    <x v="0"/>
    <n v="625"/>
    <m/>
    <m/>
    <n v="220880"/>
    <m/>
    <x v="0"/>
    <x v="0"/>
  </r>
  <r>
    <s v="440091"/>
    <s v="44091"/>
    <s v="Fundo de Terras do Estado de Santa Catarina"/>
    <s v="Fundo de Terras do Estado de Santa Catarina"/>
    <x v="1"/>
    <x v="1"/>
    <x v="268"/>
    <s v="Financiamento de terras"/>
    <x v="543"/>
    <x v="546"/>
    <x v="13"/>
    <n v="334"/>
    <s v="459066"/>
    <s v="Concessão de Empréstimos e Financiam."/>
    <s v="0299000000"/>
    <s v="Outras receitas não primárias - recursos de outras fontes - exercício corrente"/>
    <x v="0"/>
    <n v="320"/>
    <n v="582400"/>
    <n v="5824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99000000"/>
    <s v="Outras receitas não primárias - recursos do tesouro - exercício corrente"/>
    <x v="0"/>
    <n v="990"/>
    <n v="4000000"/>
    <n v="4000000"/>
    <m/>
    <m/>
    <x v="0"/>
    <x v="0"/>
  </r>
  <r>
    <s v="520002"/>
    <s v="00001"/>
    <s v="Encargos Gerais do Estado"/>
    <s v="Gestão Geral"/>
    <x v="0"/>
    <x v="0"/>
    <x v="121"/>
    <s v="Participação no capital social"/>
    <x v="544"/>
    <x v="547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4"/>
    <s v="Indenizações e Restituições Trabalhistas"/>
    <s v="0100000000"/>
    <s v="Recursos ordinários - recursos do tesouro - RLD"/>
    <x v="0"/>
    <n v="935"/>
    <m/>
    <m/>
    <n v="2658122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248"/>
    <x v="251"/>
    <x v="5"/>
    <n v="573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69000000"/>
    <s v="Outros recursos primários - recursos de outras fontes - exercício corrente"/>
    <x v="0"/>
    <n v="230"/>
    <n v="418194"/>
    <n v="418194"/>
    <m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01"/>
    <s v="Aposentadorias, Reserva Remunerada e Reformas"/>
    <s v="0250000000"/>
    <s v="Contribuição previdenciária - recursos de outras fontes - exercício corrente"/>
    <x v="0"/>
    <n v="860"/>
    <n v="75288697"/>
    <n v="75288697"/>
    <m/>
    <m/>
    <x v="0"/>
    <x v="0"/>
  </r>
  <r>
    <s v="470076"/>
    <s v="47076"/>
    <s v="Fundo Financeiro"/>
    <s v="Fundo Financeiro"/>
    <x v="1"/>
    <x v="1"/>
    <x v="45"/>
    <s v="Encargos com inativos"/>
    <x v="427"/>
    <x v="430"/>
    <x v="14"/>
    <n v="272"/>
    <s v="319092"/>
    <s v="Despesas de Exercícios Anteriores"/>
    <s v="0100000000"/>
    <s v="Recursos ordinários - recursos do tesouro - RLD"/>
    <x v="0"/>
    <n v="860"/>
    <n v="500000"/>
    <n v="500000"/>
    <m/>
    <m/>
    <x v="0"/>
    <x v="0"/>
  </r>
  <r>
    <s v="470076"/>
    <s v="47076"/>
    <s v="Fundo Financeiro"/>
    <s v="Fundo Financeiro"/>
    <x v="1"/>
    <x v="1"/>
    <x v="45"/>
    <s v="Encargos com inativos"/>
    <x v="66"/>
    <x v="68"/>
    <x v="14"/>
    <n v="272"/>
    <s v="319092"/>
    <s v="Despesas de Exercícios Anteriores"/>
    <s v="0100000000"/>
    <s v="Recursos ordinários - recursos do tesouro - RLD"/>
    <x v="0"/>
    <n v="860"/>
    <n v="900000"/>
    <n v="900000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92"/>
    <s v="Despesas de Exercícios Anteriores"/>
    <s v="0100000000"/>
    <s v="Recursos ordinários - recursos do tesouro - RLD"/>
    <x v="0"/>
    <n v="850"/>
    <m/>
    <m/>
    <n v="46871"/>
    <m/>
    <x v="0"/>
    <x v="0"/>
  </r>
  <r>
    <s v="470076"/>
    <s v="47076"/>
    <s v="Fundo Financeiro"/>
    <s v="Fundo Financeiro"/>
    <x v="0"/>
    <x v="0"/>
    <x v="45"/>
    <s v="Encargos com inativos"/>
    <x v="64"/>
    <x v="66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04"/>
    <s v="Contratação por Tempo Determinado"/>
    <s v="0100000000"/>
    <s v="Recursos ordinários - recursos do tesouro - RLD"/>
    <x v="0"/>
    <n v="625"/>
    <n v="123139"/>
    <n v="12313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46"/>
    <s v="Auxílio-Alimentação"/>
    <s v="0100000000"/>
    <s v="Recursos ordinários - recursos do tesouro - RLD"/>
    <x v="0"/>
    <n v="625"/>
    <n v="5850000"/>
    <n v="585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46"/>
    <s v="Auxílio-Alimentação"/>
    <s v="0250000000"/>
    <s v="Contribuição previdenciária - recursos de outras fontes - exercício corrente"/>
    <x v="0"/>
    <n v="850"/>
    <n v="1200000"/>
    <n v="12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46"/>
    <s v="Auxílio-Alimentação"/>
    <s v="0100000000"/>
    <s v="Recursos ordinários - recursos do tesouro - RLD"/>
    <x v="0"/>
    <n v="930"/>
    <m/>
    <m/>
    <n v="134112206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046"/>
    <s v="Auxílio-Alimentação"/>
    <s v="0111000000"/>
    <s v="Taxas da Segurança Pública - recursos do tesouro - exercício corrente"/>
    <x v="0"/>
    <n v="850"/>
    <m/>
    <m/>
    <n v="157064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47"/>
    <s v="Obrigações Tributárias e Contributivas"/>
    <s v="0219000000"/>
    <s v="Outras Taxas Vinculadas - Recursos de Outras Fontes - Exercício Corrente"/>
    <x v="0"/>
    <n v="930"/>
    <n v="3710686"/>
    <n v="3710686"/>
    <m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47"/>
    <s v="Obrigações Tributárias e Contributivas"/>
    <s v="0100000000"/>
    <s v="Recursos ordinários - recursos do tesouro - RLD"/>
    <x v="0"/>
    <n v="900"/>
    <m/>
    <m/>
    <n v="10000"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113"/>
    <s v="Obrigações Patronais"/>
    <s v="0100000000"/>
    <s v="Recursos ordinários - recursos do tesouro - RLD"/>
    <x v="0"/>
    <n v="850"/>
    <n v="25000"/>
    <n v="25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113"/>
    <s v="Obrigações Patronais"/>
    <s v="0100000000"/>
    <s v="Recursos ordinários - recursos do tesouro - RLD"/>
    <x v="0"/>
    <n v="704"/>
    <m/>
    <m/>
    <n v="222056591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113"/>
    <s v="Obrigações Patronais"/>
    <s v="0100000000"/>
    <s v="Recursos ordinários - recursos do tesouro - RLD"/>
    <x v="0"/>
    <n v="850"/>
    <m/>
    <m/>
    <n v="4084570"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113"/>
    <s v="Obrigações Patronais"/>
    <s v="0100000000"/>
    <s v="Recursos ordinários - recursos do tesouro - RLD"/>
    <x v="0"/>
    <n v="850"/>
    <n v="1000"/>
    <n v="1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n v="331859"/>
    <n v="331859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0"/>
    <s v="Material de Consumo"/>
    <s v="0269000000"/>
    <s v="Outros recursos primários - recursos de outras fontes - exercício corrente"/>
    <x v="0"/>
    <n v="703"/>
    <n v="200000"/>
    <n v="20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n v="170000"/>
    <n v="17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69000000"/>
    <s v="Outros recursos primários - recursos de outras fontes - exercício corrente"/>
    <x v="0"/>
    <n v="900"/>
    <n v="700000"/>
    <n v="7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86000000"/>
    <s v="Remuneração de disponibilidade bancária FUNDEB"/>
    <x v="0"/>
    <n v="610"/>
    <n v="5000000"/>
    <n v="5000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100000000"/>
    <s v="Recursos ordinários - recursos do tesouro - RLD"/>
    <x v="0"/>
    <n v="440"/>
    <n v="41000000"/>
    <n v="41000000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0"/>
    <s v="Material de Consumo"/>
    <s v="0240000000"/>
    <s v="Recursos de serviços - recursos de outras fontes - exercício corrente"/>
    <x v="0"/>
    <n v="760"/>
    <n v="3000000"/>
    <n v="300000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0"/>
    <s v="Material de Consumo"/>
    <s v="0228000000"/>
    <s v="Outros convênios, ajustes e acordos administrativos - rec outras fontes-exercício corrente"/>
    <x v="0"/>
    <n v="703"/>
    <m/>
    <m/>
    <n v="354926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0"/>
    <s v="Material de Consumo"/>
    <s v="0269000000"/>
    <s v="Outros recursos primários - recursos de outras fontes - exercício corrente"/>
    <x v="0"/>
    <n v="702"/>
    <m/>
    <m/>
    <n v="7458924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0"/>
    <s v="Material de Consumo"/>
    <s v="0100000000"/>
    <s v="Recursos ordinários - recursos do tesouro - RLD"/>
    <x v="0"/>
    <n v="900"/>
    <m/>
    <m/>
    <n v="1000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30"/>
    <s v="Material de Consumo"/>
    <s v="0100000000"/>
    <s v="Recursos ordinários - recursos do tesouro - RLD"/>
    <x v="0"/>
    <n v="880"/>
    <m/>
    <m/>
    <n v="325326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0"/>
    <s v="Material de Consumo"/>
    <s v="0240000000"/>
    <s v="Recursos de serviços - recursos de outras fontes - exercício corrente"/>
    <x v="0"/>
    <n v="310"/>
    <m/>
    <m/>
    <n v="600794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0"/>
    <s v="Material de Consumo"/>
    <s v="0250000000"/>
    <s v="Contribuição previdenciária - recursos de outras fontes - exercício corrente"/>
    <x v="0"/>
    <n v="900"/>
    <m/>
    <m/>
    <n v="2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0"/>
    <s v="Material de Consumo"/>
    <s v="0223000000"/>
    <s v="Convênio - Sistema Único Saúde - recursos de outras fontes - Exercício Corrente"/>
    <x v="0"/>
    <n v="430"/>
    <m/>
    <m/>
    <n v="400000"/>
    <m/>
    <x v="0"/>
    <x v="0"/>
  </r>
  <r>
    <s v="480091"/>
    <s v="48091"/>
    <s v="Fundo Estadual de Saúde"/>
    <s v="Fundo Estadual de Saúde"/>
    <x v="0"/>
    <x v="0"/>
    <x v="65"/>
    <s v="Implantação de rede"/>
    <x v="546"/>
    <x v="549"/>
    <x v="6"/>
    <n v="302"/>
    <s v="339030"/>
    <s v="Material de Consumo"/>
    <s v="0223000000"/>
    <s v="Convênio - Sistema Único Saúde - recursos de outras fontes - Exercício Corrente"/>
    <x v="0"/>
    <n v="450"/>
    <m/>
    <m/>
    <n v="15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0"/>
    <s v="Material de Consumo"/>
    <s v="0285000000"/>
    <s v="Remuneração de disp bancária - Executivo - rec vinculados-rec outras fontes-exerc corrente"/>
    <x v="0"/>
    <n v="702"/>
    <n v="143213"/>
    <n v="143213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30"/>
    <s v="Material de Consumo"/>
    <s v="0111000000"/>
    <s v="Taxas da Segurança Pública - recursos do tesouro - exercício corrente"/>
    <x v="0"/>
    <n v="704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228000000"/>
    <s v="Outros convênios, ajustes e acordos administrativos - rec outras fontes-exercício corrente"/>
    <x v="0"/>
    <n v="701"/>
    <n v="407062"/>
    <n v="407062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0"/>
    <s v="Material de Consumo"/>
    <s v="0240000000"/>
    <s v="Recursos de serviços - recursos de outras fontes - exercício corrente"/>
    <x v="0"/>
    <n v="900"/>
    <n v="154000"/>
    <n v="154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0"/>
    <s v="Material de Consumo"/>
    <s v="0131000000"/>
    <s v="Recursos do FUNDEB"/>
    <x v="0"/>
    <n v="610"/>
    <n v="60000"/>
    <n v="6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0"/>
    <s v="Material de Consumo"/>
    <s v="0100000000"/>
    <s v="Recursos ordinários - recursos do tesouro - RLD"/>
    <x v="0"/>
    <n v="630"/>
    <n v="94686"/>
    <n v="94686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33"/>
    <s v="Passagens e Despesas com Locomoção"/>
    <s v="0283000000"/>
    <s v="Remuneração de depósitos bancários da conta única  do Tribunal de Justiça"/>
    <x v="0"/>
    <n v="931"/>
    <n v="180"/>
    <n v="18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3"/>
    <s v="Passagens e Despesas com Locomoção"/>
    <s v="0100000000"/>
    <s v="Recursos ordinários - recursos do tesouro - RLD"/>
    <x v="0"/>
    <n v="610"/>
    <n v="1000000"/>
    <n v="10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3"/>
    <s v="Passagens e Despesas com Locomoção"/>
    <s v="0100000000"/>
    <s v="Recursos ordinários - recursos do tesouro - RLD"/>
    <x v="0"/>
    <n v="630"/>
    <n v="67228"/>
    <n v="67228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3"/>
    <s v="Passagens e Despesas com Locomoção"/>
    <s v="0100000000"/>
    <s v="Recursos ordinários - recursos do tesouro - RLD"/>
    <x v="0"/>
    <n v="900"/>
    <n v="150000"/>
    <n v="15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3"/>
    <s v="Passagens e Despesas com Locomoção"/>
    <s v="0100000000"/>
    <s v="Recursos ordinários - recursos do tesouro - RLD"/>
    <x v="0"/>
    <n v="935"/>
    <m/>
    <m/>
    <n v="700000"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3"/>
    <s v="Passagens e Despesas com Locomoção"/>
    <s v="0100000000"/>
    <s v="Recursos ordinários - recursos do tesouro - RLD"/>
    <x v="0"/>
    <n v="935"/>
    <n v="200000"/>
    <n v="2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3"/>
    <s v="Passagens e Despesas com Locomoção"/>
    <s v="0283000000"/>
    <s v="Remuneração de depósitos bancários da conta única  do Tribunal de Justiça"/>
    <x v="0"/>
    <n v="930"/>
    <n v="3400"/>
    <n v="34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3"/>
    <s v="Passagens e Despesas com Locomoção"/>
    <s v="0219000000"/>
    <s v="Outras Taxas Vinculadas - Recursos de Outras Fontes - Exercício Corrente"/>
    <x v="0"/>
    <n v="315"/>
    <n v="15000"/>
    <n v="15000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33"/>
    <s v="Passagens e Despesas com Locomoção"/>
    <s v="0100000000"/>
    <s v="Recursos ordinários - recursos do tesouro - RLD"/>
    <x v="0"/>
    <n v="830"/>
    <n v="15000"/>
    <n v="15000"/>
    <m/>
    <m/>
    <x v="0"/>
    <x v="0"/>
  </r>
  <r>
    <s v="160097"/>
    <s v="16097"/>
    <s v="Fundo de Melhoria da Polícia Militar"/>
    <s v="Fundo de Melhoria da Polícia Militar"/>
    <x v="1"/>
    <x v="1"/>
    <x v="269"/>
    <s v="Gestão de indenizações"/>
    <x v="548"/>
    <x v="551"/>
    <x v="11"/>
    <n v="181"/>
    <s v="339048"/>
    <s v="Outros Auxílios Financeiros Pessoas Físicas"/>
    <s v="0111000000"/>
    <s v="Taxas da Segurança Pública - recursos do tesouro - exercício corrente"/>
    <x v="0"/>
    <n v="704"/>
    <n v="1400000"/>
    <n v="14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9"/>
    <s v="Auxílio-Transporte"/>
    <s v="0240000000"/>
    <s v="Recursos de serviços - recursos de outras fontes - exercício corrente"/>
    <x v="0"/>
    <n v="310"/>
    <n v="4167"/>
    <n v="4167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80000000"/>
    <s v="Remuneração de disponibilidade bancária - Executivo - rec outras fontes-exercício corrente"/>
    <x v="0"/>
    <n v="900"/>
    <n v="50000"/>
    <n v="50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92"/>
    <s v="Despesas de Exercícios Anteriores"/>
    <s v="0219000000"/>
    <s v="Outras Taxas Vinculadas - Recursos de Outras Fontes - Exercício Corrente"/>
    <x v="0"/>
    <n v="340"/>
    <n v="1672"/>
    <n v="1672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n v="10000"/>
    <n v="10000"/>
    <m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092"/>
    <s v="Despesas de Exercícios Anteriores"/>
    <s v="0100000000"/>
    <s v="Recursos ordinários - recursos do tesouro - RLD"/>
    <x v="0"/>
    <n v="870"/>
    <n v="2262"/>
    <n v="2262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4975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92"/>
    <s v="Despesas de Exercícios Anteriores"/>
    <s v="0111000000"/>
    <s v="Taxas da Segurança Pública - recursos do tesouro - exercício corrente"/>
    <x v="0"/>
    <n v="704"/>
    <m/>
    <m/>
    <n v="2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2"/>
    <s v="Despesas de Exercícios Anteriores"/>
    <s v="0240000000"/>
    <s v="Recursos de serviços - recursos de outras fontes - exercício corrente"/>
    <x v="0"/>
    <n v="850"/>
    <m/>
    <m/>
    <n v="11572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2"/>
    <s v="Despesas de Exercícios Anteriores"/>
    <s v="0100000000"/>
    <s v="Recursos ordinários - recursos do tesouro - RLD"/>
    <x v="0"/>
    <n v="900"/>
    <m/>
    <m/>
    <n v="1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92"/>
    <s v="Despesas de Exercícios Anteriores"/>
    <s v="0100000000"/>
    <s v="Recursos ordinários - recursos do tesouro - RLD"/>
    <x v="0"/>
    <n v="921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092"/>
    <s v="Despesas de Exercícios Anteriores"/>
    <s v="0100000000"/>
    <s v="Recursos ordinários - recursos do tesouro - RLD"/>
    <x v="0"/>
    <n v="625"/>
    <n v="2310"/>
    <n v="231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92"/>
    <s v="Despesas de Exercícios Anteriores"/>
    <s v="0100000000"/>
    <s v="Recursos ordinários - recursos do tesouro - RLD"/>
    <x v="0"/>
    <n v="900"/>
    <n v="20702"/>
    <n v="20702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92"/>
    <s v="Despesas de Exercícios Anteriores"/>
    <s v="0100000000"/>
    <s v="Recursos ordinários - recursos do tesouro - RLD"/>
    <x v="0"/>
    <n v="900"/>
    <n v="200000"/>
    <n v="2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60000000"/>
    <s v="Recursos Patrimoniais Primários - recursos do tesouro - Exercício Corrente"/>
    <x v="0"/>
    <n v="990"/>
    <n v="14000000"/>
    <n v="140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5"/>
    <s v="Serviços de Consultoria"/>
    <s v="0280000000"/>
    <s v="Remuneração de disponibilidade bancária - Executivo - rec outras fontes-exercício corrente"/>
    <x v="0"/>
    <n v="90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5"/>
    <s v="Serviços de Consultoria"/>
    <s v="0100000000"/>
    <s v="Recursos ordinários - recursos do tesouro - RLD"/>
    <x v="0"/>
    <n v="900"/>
    <m/>
    <m/>
    <n v="3500000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n v="1157972"/>
    <n v="1157972"/>
    <m/>
    <m/>
    <x v="0"/>
    <x v="0"/>
  </r>
  <r>
    <s v="480091"/>
    <s v="48091"/>
    <s v="Fundo Estadual de Saúde"/>
    <s v="Fundo Estadual de Saúde"/>
    <x v="1"/>
    <x v="1"/>
    <x v="171"/>
    <s v="Ações na área da saúde"/>
    <x v="551"/>
    <x v="554"/>
    <x v="6"/>
    <n v="303"/>
    <s v="334141"/>
    <s v="Contribuições"/>
    <s v="0100000000"/>
    <s v="Recursos ordinários - recursos do tesouro - RLD"/>
    <x v="0"/>
    <n v="440"/>
    <n v="32664662"/>
    <n v="32664662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113"/>
    <s v="Obrigações Patronais"/>
    <s v="0100000000"/>
    <s v="Recursos ordinários - recursos do tesouro - RLD"/>
    <x v="0"/>
    <n v="745"/>
    <n v="285000"/>
    <n v="285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13"/>
    <s v="Obrigações Patronais"/>
    <s v="0100000000"/>
    <s v="Recursos ordinários - recursos do tesouro - RLD"/>
    <x v="0"/>
    <n v="935"/>
    <m/>
    <m/>
    <n v="6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008"/>
    <s v="Outros Benefícios Assistenciais"/>
    <s v="0100000000"/>
    <s v="Recursos ordinários - recursos do tesouro - RLD"/>
    <x v="0"/>
    <n v="920"/>
    <n v="150000"/>
    <n v="1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14"/>
    <s v="Diárias - Civil"/>
    <s v="0240000000"/>
    <s v="Recursos de serviços - recursos de outras fontes - exercício corrente"/>
    <x v="0"/>
    <n v="900"/>
    <n v="63800"/>
    <n v="638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14"/>
    <s v="Diárias - Civil"/>
    <s v="0269000000"/>
    <s v="Outros recursos primários - recursos de outras fontes - exercício corrente"/>
    <x v="0"/>
    <n v="348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14"/>
    <s v="Diárias - Civil"/>
    <s v="0283000000"/>
    <s v="Remuneração de depósitos bancários da conta única  do Tribunal de Justiça"/>
    <x v="0"/>
    <n v="931"/>
    <m/>
    <m/>
    <n v="1447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14"/>
    <s v="Diárias - Civil"/>
    <s v="0100000000"/>
    <s v="Recursos ordinários - recursos do tesouro - RLD"/>
    <x v="0"/>
    <n v="900"/>
    <m/>
    <m/>
    <n v="70000"/>
    <m/>
    <x v="0"/>
    <x v="0"/>
  </r>
  <r>
    <s v="410011"/>
    <s v="00001"/>
    <s v="Agência de Desenvolvimento do Turismo de Santa Catarina"/>
    <s v="Gestão Geral"/>
    <x v="0"/>
    <x v="0"/>
    <x v="4"/>
    <s v="Realização de campanhas"/>
    <x v="553"/>
    <x v="556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14"/>
    <s v="Diárias - Civil"/>
    <s v="0100000000"/>
    <s v="Recursos ordinários - recursos do tesouro - RLD"/>
    <x v="0"/>
    <n v="830"/>
    <n v="80000"/>
    <n v="8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69000000"/>
    <s v="Outros Recursos Primários - Recursos do Tesouro"/>
    <x v="0"/>
    <n v="900"/>
    <n v="100000"/>
    <n v="1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1"/>
    <n v="910"/>
    <m/>
    <n v="150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93"/>
    <s v="Indenizações e Restituições"/>
    <s v="0100000000"/>
    <s v="Recursos ordinários - recursos do tesouro - RLD"/>
    <x v="0"/>
    <n v="850"/>
    <n v="97265"/>
    <n v="97265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93"/>
    <s v="Indenizações e Restituições"/>
    <s v="0229000000"/>
    <s v="Outras transferências - recursos de outras fontes - exercício corrente"/>
    <x v="0"/>
    <n v="635"/>
    <n v="170000"/>
    <n v="17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3"/>
    <s v="Indenizações e Restituições"/>
    <s v="0100000000"/>
    <s v="Recursos ordinários - recursos do tesouro - RLD"/>
    <x v="0"/>
    <n v="850"/>
    <n v="10226"/>
    <n v="10226"/>
    <m/>
    <m/>
    <x v="0"/>
    <x v="0"/>
  </r>
  <r>
    <s v="030091"/>
    <s v="03091"/>
    <s v="Fundo de Reaparelhamento da Justiça"/>
    <s v="Fundo de Reaparelhamento da Justiça"/>
    <x v="3"/>
    <x v="3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n v="9600"/>
    <m/>
    <m/>
    <x v="0"/>
    <x v="0"/>
  </r>
  <r>
    <s v="410012"/>
    <s v="00001"/>
    <s v="Departamento Estadual de Trânsito"/>
    <s v="Gestão Geral"/>
    <x v="1"/>
    <x v="1"/>
    <x v="36"/>
    <s v="Administração de pessoal e encargos sociais"/>
    <x v="556"/>
    <x v="559"/>
    <x v="11"/>
    <n v="122"/>
    <s v="319011"/>
    <s v="Vencim. e Vantagens Fixas - Pessoal Civil"/>
    <s v="0111000000"/>
    <s v="Taxas da Segurança Pública - recursos do tesouro - exercício corrente"/>
    <x v="0"/>
    <n v="770"/>
    <n v="9932673"/>
    <n v="993267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020"/>
    <s v="Auxílio Financeiro a Pesquisadores"/>
    <s v="0131000000"/>
    <s v="Recursos do FUNDEB"/>
    <x v="0"/>
    <n v="625"/>
    <m/>
    <m/>
    <n v="2000000"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4041"/>
    <s v="Contribuições"/>
    <s v="0261000000"/>
    <s v="Receitas diversas - FUNDOSOCIAL - recursos de outras fontes - exercício corrente"/>
    <x v="0"/>
    <n v="850"/>
    <n v="10000"/>
    <n v="10000"/>
    <m/>
    <m/>
    <x v="0"/>
    <x v="0"/>
  </r>
  <r>
    <s v="270024"/>
    <s v="00001"/>
    <s v="Fundação de Amparo à Pesquisa e Inovação do Estado de Santa Catarina"/>
    <s v="Gestão Geral"/>
    <x v="1"/>
    <x v="1"/>
    <x v="14"/>
    <s v="Saúde e segurança no contexto ocupacional"/>
    <x v="557"/>
    <x v="560"/>
    <x v="3"/>
    <n v="331"/>
    <s v="339036"/>
    <s v="Outros Serviços Terceiros-Pessoa Física"/>
    <s v="0100000000"/>
    <s v="Recursos ordinários - recursos do tesouro - RLD"/>
    <x v="0"/>
    <n v="855"/>
    <n v="30000"/>
    <n v="30000"/>
    <m/>
    <m/>
    <x v="0"/>
    <x v="0"/>
  </r>
  <r>
    <s v="410011"/>
    <s v="00001"/>
    <s v="Agência de Desenvolvimento do Turismo de Santa Catarina"/>
    <s v="Gestão Geral"/>
    <x v="1"/>
    <x v="1"/>
    <x v="75"/>
    <s v="Encargos com estagiários"/>
    <x v="401"/>
    <x v="404"/>
    <x v="4"/>
    <n v="128"/>
    <s v="339036"/>
    <s v="Outros Serviços Terceiros-Pessoa Física"/>
    <s v="0100000000"/>
    <s v="Recursos ordinários - recursos do tesouro - RLD"/>
    <x v="0"/>
    <n v="850"/>
    <n v="21000"/>
    <n v="21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6"/>
    <s v="Outros Serviços Terceiros-Pessoa Física"/>
    <s v="0100000000"/>
    <s v="Recursos ordinários - recursos do tesouro - RLD"/>
    <x v="0"/>
    <n v="855"/>
    <n v="5000"/>
    <n v="5000"/>
    <m/>
    <m/>
    <x v="0"/>
    <x v="0"/>
  </r>
  <r>
    <s v="440001"/>
    <s v="00001"/>
    <s v="Secretaria de Estado da Agricultura, Pesca e Desenvolvimento Rural"/>
    <s v="Gestão Geral"/>
    <x v="1"/>
    <x v="1"/>
    <x v="75"/>
    <s v="Encargos com estagiários"/>
    <x v="256"/>
    <x v="259"/>
    <x v="13"/>
    <n v="128"/>
    <s v="339036"/>
    <s v="Outros Serviços Terceiros-Pessoa Física"/>
    <s v="0100000000"/>
    <s v="Recursos ordinários - recursos do tesouro - RLD"/>
    <x v="0"/>
    <n v="300"/>
    <n v="186000"/>
    <n v="186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6"/>
    <s v="Outros Serviços Terceiros-Pessoa Física"/>
    <s v="0100000000"/>
    <s v="Recursos ordinários - recursos do tesouro - RLD"/>
    <x v="0"/>
    <n v="825"/>
    <n v="3000"/>
    <n v="3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m/>
    <n v="138025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6"/>
    <s v="Outros Serviços Terceiros-Pessoa Física"/>
    <s v="0223000000"/>
    <s v="Convênio - Sistema Único Saúde - recursos de outras fontes - Exercício Corrente"/>
    <x v="0"/>
    <n v="41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70001"/>
    <s v="00001"/>
    <s v="Secretaria de Estado da Administração"/>
    <s v="Gestão Geral"/>
    <x v="0"/>
    <x v="0"/>
    <x v="80"/>
    <s v="Pagamento de pensão"/>
    <x v="559"/>
    <x v="562"/>
    <x v="3"/>
    <n v="274"/>
    <s v="339059"/>
    <s v="Pensões Especiais"/>
    <s v="0100000000"/>
    <s v="Recursos ordinários - recursos do tesouro - RLD"/>
    <x v="0"/>
    <n v="870"/>
    <m/>
    <m/>
    <n v="1368608"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139"/>
    <s v="Outros Serviços Terceiros Pessoa Jurídica"/>
    <s v="0111000000"/>
    <s v="Taxas da Segurança Pública - recursos do tesouro - exercício corrente"/>
    <x v="0"/>
    <n v="704"/>
    <n v="196000"/>
    <n v="196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139"/>
    <s v="Outros Serviços Terceiros Pessoa Jurídica"/>
    <s v="0100000000"/>
    <s v="Recursos ordinários - recursos do tesouro - RLD"/>
    <x v="0"/>
    <n v="900"/>
    <m/>
    <m/>
    <n v="10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139"/>
    <s v="Outros Serviços Terceiros Pessoa Jurídica"/>
    <s v="0283000000"/>
    <s v="Remuneração de depósitos bancários da conta única  do Tribunal de Justiça"/>
    <x v="0"/>
    <n v="930"/>
    <n v="18000"/>
    <n v="18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139"/>
    <s v="Outros Serviços Terceiros Pessoa Jurídica"/>
    <s v="0111000000"/>
    <s v="Taxas da Segurança Pública - recursos do tesouro - exercício corrente"/>
    <x v="0"/>
    <n v="704"/>
    <n v="377569"/>
    <n v="377569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139"/>
    <s v="Outros Serviços Terceiros Pessoa Jurídica"/>
    <s v="0260000000"/>
    <s v="Recursos patrimoniais primários - recursos de outras fontes - exercício corrente"/>
    <x v="0"/>
    <n v="90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139"/>
    <s v="Outros Serviços Terceiros Pessoa Jurídica"/>
    <s v="0240000000"/>
    <s v="Recursos de serviços - recursos de outras fontes - exercício corrente"/>
    <x v="0"/>
    <n v="900"/>
    <n v="256333"/>
    <n v="256333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337239"/>
    <s v="Outros Serviços Terceiros - Pessoa Jurídica"/>
    <s v="0100000000"/>
    <s v="Recursos ordinários - recursos do tesouro - RLD"/>
    <x v="0"/>
    <n v="130"/>
    <n v="49500000"/>
    <n v="495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560"/>
    <x v="563"/>
    <x v="7"/>
    <n v="61"/>
    <s v="449051"/>
    <s v="Obras e Instalações"/>
    <s v="0219000000"/>
    <s v="Outras Taxas Vinculadas - Recursos de Outras Fontes - Exercício Corrente"/>
    <x v="0"/>
    <n v="931"/>
    <n v="163199"/>
    <n v="163199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561"/>
    <x v="564"/>
    <x v="7"/>
    <n v="61"/>
    <s v="449051"/>
    <s v="Obras e Instalações"/>
    <s v="0219000000"/>
    <s v="Outras Taxas Vinculadas - Recursos de Outras Fontes - Exercício Corrente"/>
    <x v="0"/>
    <n v="931"/>
    <n v="200000"/>
    <n v="200000"/>
    <m/>
    <m/>
    <x v="0"/>
    <x v="0"/>
  </r>
  <r>
    <s v="160085"/>
    <s v="16085"/>
    <s v="Fundo de Melhoria do Corpo de Bombeiros Militar"/>
    <s v="Fundo de Melhoria do Corpo de Bombeiros Militar"/>
    <x v="1"/>
    <x v="1"/>
    <x v="270"/>
    <s v="Construção e ampliação de instalações físicas"/>
    <x v="562"/>
    <x v="565"/>
    <x v="11"/>
    <n v="122"/>
    <s v="449051"/>
    <s v="Obras e Instalações"/>
    <s v="0111000000"/>
    <s v="Taxas da Segurança Pública - recursos do tesouro - exercício corrente"/>
    <x v="0"/>
    <n v="704"/>
    <n v="5000"/>
    <n v="5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1"/>
    <s v="Obras e Instalações"/>
    <s v="0100000000"/>
    <s v="Recursos ordinários - recursos do tesouro - RLD"/>
    <x v="0"/>
    <n v="665"/>
    <n v="5000"/>
    <n v="5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51"/>
    <s v="Obras e Instalações"/>
    <s v="0111000000"/>
    <s v="Taxas da Segurança Pública - recursos do tesouro - exercício corrente"/>
    <x v="0"/>
    <n v="735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63"/>
    <x v="566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564"/>
    <x v="567"/>
    <x v="12"/>
    <n v="541"/>
    <s v="449051"/>
    <s v="Obras e Instalações"/>
    <s v="0100000000"/>
    <s v="Recursos ordinários - recursos do tesouro - RLD"/>
    <x v="0"/>
    <n v="145"/>
    <n v="500000"/>
    <n v="500000"/>
    <m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565"/>
    <x v="568"/>
    <x v="0"/>
    <n v="782"/>
    <s v="449051"/>
    <s v="Obras e Instalações"/>
    <s v="0100000000"/>
    <s v="Recursos ordinários - recursos do tesouro - RLD"/>
    <x v="0"/>
    <n v="145"/>
    <m/>
    <m/>
    <n v="5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449051"/>
    <s v="Obras e Instalações"/>
    <s v="0100000000"/>
    <s v="Recursos ordinários - recursos do tesouro - RLD"/>
    <x v="0"/>
    <n v="665"/>
    <n v="11357"/>
    <n v="11357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51"/>
    <s v="Obras e Instalações"/>
    <s v="0100000000"/>
    <s v="Recursos ordinários - recursos do tesouro - RLD"/>
    <x v="0"/>
    <n v="735"/>
    <n v="1000000"/>
    <n v="10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39"/>
    <s v="Outros Serv. Terceiros - Pessoa Juridíca"/>
    <s v="0100000000"/>
    <s v="Recursos ordinários - recursos do tesouro - RLD"/>
    <x v="0"/>
    <n v="935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449052"/>
    <s v="Equipamentos e Material Permanente"/>
    <s v="0219000000"/>
    <s v="Outras Taxas Vinculadas - Recursos de Outras Fontes - Exercício Corrente"/>
    <x v="0"/>
    <n v="930"/>
    <n v="222250"/>
    <n v="222250"/>
    <m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449052"/>
    <s v="Equipamentos e Material Permanente"/>
    <s v="0120000000"/>
    <s v="Cota-parte da contribuição do Salário-Educação - recursos do tesouro - exercício corrente"/>
    <x v="0"/>
    <n v="626"/>
    <n v="3000000"/>
    <n v="30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31000000"/>
    <s v="Recursos do FUNDEB"/>
    <x v="0"/>
    <n v="610"/>
    <n v="5000000"/>
    <n v="5000000"/>
    <m/>
    <m/>
    <x v="0"/>
    <x v="0"/>
  </r>
  <r>
    <s v="480091"/>
    <s v="48091"/>
    <s v="Fundo Estadual de Saúde"/>
    <s v="Fundo Estadual de Saúde"/>
    <x v="1"/>
    <x v="1"/>
    <x v="106"/>
    <s v="Ações de readequação e qualificação"/>
    <x v="184"/>
    <x v="186"/>
    <x v="6"/>
    <n v="124"/>
    <s v="449052"/>
    <s v="Equipamentos e Material Permanente"/>
    <s v="0233000000"/>
    <s v="Investimento na Rede de Serviços Públicos de Saúde"/>
    <x v="0"/>
    <n v="400"/>
    <n v="100000"/>
    <n v="10000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449052"/>
    <s v="Equipamentos e Material Permanente"/>
    <s v="0283000000"/>
    <s v="Remuneração de depósitos bancários da conta única  do Tribunal de Justiça"/>
    <x v="0"/>
    <n v="930"/>
    <m/>
    <m/>
    <n v="258630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449052"/>
    <s v="Equipamentos e Material Permanente"/>
    <s v="0219000000"/>
    <s v="Outras Taxas Vinculadas - Recursos de Outras Fontes - Exercício Corrente"/>
    <x v="0"/>
    <n v="931"/>
    <m/>
    <m/>
    <n v="1575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n v="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449052"/>
    <s v="Equipamentos e Material Permanente"/>
    <s v="0240000000"/>
    <s v="Recursos de serviços - recursos de outras fontes - exercício corrente"/>
    <x v="0"/>
    <n v="350"/>
    <m/>
    <m/>
    <n v="34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31000000"/>
    <s v="Recursos do FUNDEB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33000000"/>
    <s v="Investimento na Rede de Serviços Públicos de Saúde"/>
    <x v="0"/>
    <n v="400"/>
    <m/>
    <m/>
    <n v="2602878"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449052"/>
    <s v="Equipamentos e Material Permanente"/>
    <s v="0100000000"/>
    <s v="Recursos ordinários - recursos do tesouro - RLD"/>
    <x v="0"/>
    <n v="703"/>
    <n v="450000"/>
    <n v="45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449052"/>
    <s v="Equipamentos e Material Permanente"/>
    <s v="0261000000"/>
    <s v="Receitas diversas - FUNDOSOCIAL - recursos de outras fontes - exercício corrente"/>
    <x v="0"/>
    <n v="665"/>
    <n v="200000"/>
    <n v="2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40000000"/>
    <s v="Recursos de serviços - recursos de outras fontes - exercício corrente"/>
    <x v="0"/>
    <n v="900"/>
    <n v="223994"/>
    <n v="223994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91"/>
    <s v="Sentenças Judiciais"/>
    <s v="0100000000"/>
    <s v="Recursos ordinários - recursos do tesouro - RLD"/>
    <x v="0"/>
    <n v="900"/>
    <m/>
    <m/>
    <n v="30000"/>
    <m/>
    <x v="0"/>
    <x v="0"/>
  </r>
  <r>
    <s v="450001"/>
    <s v="00001"/>
    <s v="Secretaria de Estado da Educação"/>
    <s v="Gestão Geral"/>
    <x v="1"/>
    <x v="1"/>
    <x v="103"/>
    <s v="Encargos com precatórios"/>
    <x v="569"/>
    <x v="572"/>
    <x v="5"/>
    <n v="846"/>
    <s v="339091"/>
    <s v="Sentenças Judiciais"/>
    <s v="0100000000"/>
    <s v="Recursos ordinários - recursos do tesouro - RLD"/>
    <x v="0"/>
    <n v="99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34"/>
    <s v="Outras Desp. Pessoal Decor. Contr. Terceirização"/>
    <s v="4191000000"/>
    <s v="Contrapartida de Outros Empréstimos-Op.Crédito Interna-Rec.Tesouro"/>
    <x v="0"/>
    <n v="11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34"/>
    <s v="Outras Desp. Pessoal Decor. Contr. Terceirização"/>
    <s v="0128000000"/>
    <s v="Outros convênios, ajustes e acordos administrativos - rec tesouro - exercício corrente"/>
    <x v="0"/>
    <n v="105"/>
    <n v="550000"/>
    <n v="5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39"/>
    <s v="Outros Serviços Terceiros - Pessoa Jurídica"/>
    <s v="0240000000"/>
    <s v="Recursos de serviços - recursos de outras fontes - exercício corrente"/>
    <x v="0"/>
    <n v="930"/>
    <n v="6240000"/>
    <n v="6240000"/>
    <m/>
    <m/>
    <x v="0"/>
    <x v="0"/>
  </r>
  <r>
    <s v="150001"/>
    <s v="00001"/>
    <s v="Defensoria Pública do Estado de Santa Catarina"/>
    <s v="Gestão Geral"/>
    <x v="1"/>
    <x v="1"/>
    <x v="274"/>
    <s v="Aquisição de equipamentos de ergonomia"/>
    <x v="571"/>
    <x v="574"/>
    <x v="15"/>
    <n v="331"/>
    <s v="339039"/>
    <s v="Outros Serviços Terceiros - Pessoa Jurídica"/>
    <s v="0100000000"/>
    <s v="Recursos ordinários - recursos do tesouro - RLD"/>
    <x v="0"/>
    <n v="745"/>
    <n v="6335"/>
    <n v="6335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39"/>
    <s v="Outros Serviços Terceiros - Pessoa Jurídica"/>
    <s v="0111000000"/>
    <s v="Taxas da Segurança Pública - recursos do tesouro - exercício corrente"/>
    <x v="0"/>
    <n v="702"/>
    <n v="10000"/>
    <n v="10000"/>
    <m/>
    <m/>
    <x v="0"/>
    <x v="0"/>
  </r>
  <r>
    <s v="410011"/>
    <s v="00001"/>
    <s v="Agência de Desenvolvimento do Turismo de Santa Catarina"/>
    <s v="Gestão Geral"/>
    <x v="1"/>
    <x v="1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9"/>
    <s v="Outros Serviços Terceiros - Pessoa Jurídica"/>
    <s v="0269000000"/>
    <s v="Outros recursos primários - recursos de outras fontes - exercício corrente"/>
    <x v="0"/>
    <n v="875"/>
    <n v="3612538"/>
    <n v="3612538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9"/>
    <s v="Outros Serviços Terceiros - Pessoa Jurídica"/>
    <s v="0219000000"/>
    <s v="Outras Taxas Vinculadas - Recursos de Outras Fontes - Exercício Corrente"/>
    <x v="0"/>
    <n v="315"/>
    <n v="50000"/>
    <n v="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31000000"/>
    <s v="Recursos do FUNDEB"/>
    <x v="0"/>
    <n v="610"/>
    <n v="20000000"/>
    <n v="20000000"/>
    <m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39"/>
    <s v="Outros Serviços Terceiros - Pessoa Jurídica"/>
    <s v="0120000000"/>
    <s v="Cota-parte da contribuição do Salário-Educação - recursos do tesouro - exercício corrente"/>
    <x v="0"/>
    <n v="624"/>
    <n v="500000"/>
    <n v="50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550000"/>
    <n v="550000"/>
    <m/>
    <m/>
    <x v="0"/>
    <x v="0"/>
  </r>
  <r>
    <s v="470030"/>
    <s v="00001"/>
    <s v="Fundação Escola de Governo - ENA"/>
    <s v="Gestão Geral"/>
    <x v="1"/>
    <x v="1"/>
    <x v="7"/>
    <s v="Capacitação profissional dos agentes públicos"/>
    <x v="574"/>
    <x v="577"/>
    <x v="3"/>
    <n v="128"/>
    <s v="339039"/>
    <s v="Outros Serviços Terceiros - Pessoa Jurídica"/>
    <s v="0240000000"/>
    <s v="Recursos de serviços - recursos de outras fontes - exercício corrente"/>
    <x v="0"/>
    <n v="850"/>
    <n v="5000"/>
    <n v="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39"/>
    <s v="Outros Serviços Terceiros - Pessoa Jurídica"/>
    <s v="0240000000"/>
    <s v="Recursos de serviços - recursos de outras fontes - exercício corrente"/>
    <x v="0"/>
    <n v="900"/>
    <n v="1899280"/>
    <n v="1899280"/>
    <m/>
    <m/>
    <x v="0"/>
    <x v="0"/>
  </r>
  <r>
    <s v="480091"/>
    <s v="48091"/>
    <s v="Fundo Estadual de Saúde"/>
    <s v="Fundo Estadual de Saúde"/>
    <x v="1"/>
    <x v="1"/>
    <x v="277"/>
    <s v="Rede de atenção psicossocial"/>
    <x v="576"/>
    <x v="579"/>
    <x v="6"/>
    <n v="302"/>
    <s v="339039"/>
    <s v="Outros Serviços Terceiros - Pessoa Jurídica"/>
    <s v="0100000000"/>
    <s v="Recursos ordinários - recursos do tesouro - RLD"/>
    <x v="0"/>
    <n v="450"/>
    <n v="9246000"/>
    <n v="92460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40000000"/>
    <s v="Recursos de serviços - recursos de outras fontes - exercício corrente"/>
    <x v="0"/>
    <n v="900"/>
    <m/>
    <m/>
    <n v="187000"/>
    <m/>
    <x v="0"/>
    <x v="0"/>
  </r>
  <r>
    <s v="270001"/>
    <s v="00001"/>
    <s v="Secretaria de Estado do Desenvolvimento Econômico Sustentável"/>
    <s v="Gestão Geral"/>
    <x v="0"/>
    <x v="0"/>
    <x v="155"/>
    <s v="Implementar programa"/>
    <x v="283"/>
    <x v="286"/>
    <x v="10"/>
    <n v="572"/>
    <s v="339039"/>
    <s v="Outros Serviços Terceiros - Pessoa Jurídica"/>
    <s v="0129000000"/>
    <s v="Outras transferências - recursos do tesouro - exercício corrente"/>
    <x v="0"/>
    <n v="346"/>
    <m/>
    <m/>
    <n v="369213"/>
    <m/>
    <x v="0"/>
    <x v="0"/>
  </r>
  <r>
    <s v="410001"/>
    <s v="00001"/>
    <s v="Casa Civil"/>
    <s v="Gestão Geral"/>
    <x v="0"/>
    <x v="0"/>
    <x v="37"/>
    <s v="Realização de eventos"/>
    <x v="577"/>
    <x v="580"/>
    <x v="3"/>
    <n v="131"/>
    <s v="339039"/>
    <s v="Outros Serviços Terceiros - Pessoa Jurídica"/>
    <s v="0100000000"/>
    <s v="Recursos ordinários - recursos do tesouro - RLD"/>
    <x v="0"/>
    <n v="810"/>
    <m/>
    <m/>
    <n v="90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39"/>
    <s v="Outros Serviços Terceiros - Pessoa Jurídica"/>
    <s v="0100000000"/>
    <s v="Recursos ordinários - recursos do tesouro - RLD"/>
    <x v="0"/>
    <n v="640"/>
    <m/>
    <m/>
    <n v="7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228000000"/>
    <s v="Outros convênios, ajustes e acordos administrativos - rec outras fontes-exercício corrente"/>
    <x v="0"/>
    <n v="770"/>
    <m/>
    <m/>
    <n v="16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9"/>
    <s v="Outros Serviços Terceiros - Pessoa Jurídica"/>
    <s v="0100000000"/>
    <s v="Recursos ordinários - recursos do tesouro - RLD"/>
    <x v="0"/>
    <n v="310"/>
    <m/>
    <m/>
    <n v="61503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9"/>
    <s v="Outros Serviços Terceiros - Pessoa Jurídica"/>
    <s v="0100000000"/>
    <s v="Recursos ordinários - recursos do tesouro - RLD"/>
    <x v="0"/>
    <n v="610"/>
    <m/>
    <m/>
    <n v="400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00000000"/>
    <s v="Recursos ordinários - recursos do tesouro - RLD"/>
    <x v="0"/>
    <n v="625"/>
    <m/>
    <m/>
    <n v="1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11460000"/>
    <m/>
    <x v="0"/>
    <x v="0"/>
  </r>
  <r>
    <s v="470022"/>
    <s v="00001"/>
    <s v="Instituto de Previdência do Estado de Santa Catarina"/>
    <s v="Gestão Geral"/>
    <x v="0"/>
    <x v="0"/>
    <x v="7"/>
    <s v="Capacitação profissional dos agentes públicos"/>
    <x v="578"/>
    <x v="581"/>
    <x v="14"/>
    <n v="128"/>
    <s v="339039"/>
    <s v="Outros Serviços Terceiros - Pessoa Jurídica"/>
    <s v="0240000000"/>
    <s v="Recursos de serviços - recursos de outras fontes - exercício corrente"/>
    <x v="0"/>
    <n v="850"/>
    <m/>
    <m/>
    <n v="10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9"/>
    <s v="Outros Serviços Terceiros - Pessoa Jurídica"/>
    <s v="0100000000"/>
    <s v="Recursos ordinários - recursos do tesouro - RLD"/>
    <x v="0"/>
    <n v="430"/>
    <m/>
    <m/>
    <n v="1200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9"/>
    <s v="Outros Serviços Terceiros - Pessoa Jurídica"/>
    <s v="0100000000"/>
    <s v="Recursos ordinários - recursos do tesouro - RLD"/>
    <x v="0"/>
    <n v="430"/>
    <m/>
    <m/>
    <n v="105900000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9"/>
    <s v="Outros Serviços Terceiros - Pessoa Jurídica"/>
    <s v="0100000000"/>
    <s v="Recursos ordinários - recursos do tesouro - RLD"/>
    <x v="0"/>
    <n v="120"/>
    <m/>
    <m/>
    <n v="500000"/>
    <m/>
    <x v="0"/>
    <x v="0"/>
  </r>
  <r>
    <s v="160084"/>
    <s v="16084"/>
    <s v="Fundo de Melhoria da Polícia Civil"/>
    <s v="Fundo de Melhoria da Polícia Civil"/>
    <x v="1"/>
    <x v="1"/>
    <x v="214"/>
    <s v="Manutenção de veículos"/>
    <x v="412"/>
    <x v="415"/>
    <x v="11"/>
    <n v="181"/>
    <s v="339039"/>
    <s v="Outros Serviços Terceiros - Pessoa Jurídica"/>
    <s v="0111000000"/>
    <s v="Taxas da Segurança Pública - recursos do tesouro - exercício corrente"/>
    <x v="0"/>
    <n v="702"/>
    <n v="500000"/>
    <n v="50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111000000"/>
    <s v="Taxas da Segurança Pública - recursos do tesouro - exercício corrente"/>
    <x v="0"/>
    <n v="702"/>
    <n v="3000"/>
    <n v="300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n v="224000"/>
    <n v="224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9"/>
    <s v="Outros Serviços Terceiros - Pessoa Jurídica"/>
    <s v="0285000000"/>
    <s v="Remuneração de disp bancária - Executivo - rec vinculados-rec outras fontes-exerc corrente"/>
    <x v="0"/>
    <n v="230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9"/>
    <s v="Outros Serviços Terceiros - Pessoa Jurídica"/>
    <s v="0100000000"/>
    <s v="Recursos ordinários - recursos do tesouro - RLD"/>
    <x v="0"/>
    <n v="750"/>
    <n v="43000000"/>
    <n v="430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n v="1148736"/>
    <n v="1148736"/>
    <m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37"/>
    <s v="Locação de Mão-de-Obra"/>
    <s v="0100000000"/>
    <s v="Recursos ordinários - recursos do tesouro - RLD"/>
    <x v="0"/>
    <n v="745"/>
    <m/>
    <m/>
    <n v="15204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m/>
    <m/>
    <n v="1381086.22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7"/>
    <s v="Locação de Mão-de-Obra"/>
    <s v="0240000000"/>
    <s v="Recursos de serviços - recursos de outras fontes - exercício corrente"/>
    <x v="0"/>
    <n v="310"/>
    <m/>
    <m/>
    <n v="92210"/>
    <m/>
    <x v="0"/>
    <x v="0"/>
  </r>
  <r>
    <s v="410094"/>
    <s v="41094"/>
    <s v="Fundo de Desenvolvimento Social"/>
    <s v="Fundo de Desenvolvimento Social"/>
    <x v="1"/>
    <x v="1"/>
    <x v="233"/>
    <s v="Apoio a ações"/>
    <x v="580"/>
    <x v="583"/>
    <x v="21"/>
    <n v="512"/>
    <s v="444042"/>
    <s v="Auxílios"/>
    <s v="0261000000"/>
    <s v="Receitas diversas - FUNDOSOCIAL - recursos de outras fontes - exercício corrente"/>
    <x v="0"/>
    <n v="360"/>
    <n v="1239300"/>
    <n v="12393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92"/>
    <s v="Despesas de Exercícios Anteriores"/>
    <s v="0131000000"/>
    <s v="Recursos do FUNDEB"/>
    <x v="0"/>
    <n v="625"/>
    <m/>
    <m/>
    <n v="1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192"/>
    <s v="Despesas de Exercícios Anteriores"/>
    <s v="0100000000"/>
    <s v="Recursos ordinários - recursos do tesouro - RLD"/>
    <x v="0"/>
    <n v="920"/>
    <n v="150000"/>
    <n v="1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147"/>
    <s v="Obrigações Tributárias e Contributivas"/>
    <s v="0219000000"/>
    <s v="Outras Taxas Vinculadas - Recursos de Outras Fontes - Exercício Corrente"/>
    <x v="0"/>
    <n v="315"/>
    <n v="10700"/>
    <n v="10700"/>
    <m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n v="735000"/>
    <n v="735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40"/>
    <s v="Serviços de Tecnologia da Informação e Comunicação - Pessoa Jurídica"/>
    <s v="0100000000"/>
    <s v="Recursos ordinários - recursos do tesouro - RLD"/>
    <x v="0"/>
    <n v="880"/>
    <n v="274478"/>
    <n v="274478"/>
    <m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70"/>
    <n v="13465086"/>
    <n v="13465086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68648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40"/>
    <s v="Serviços de Tecnologia da Informação e Comunicação - Pessoa Jurídica"/>
    <s v="0100000000"/>
    <s v="Recursos ordinários - recursos do tesouro - RLD"/>
    <x v="0"/>
    <n v="830"/>
    <m/>
    <m/>
    <n v="4700000"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40"/>
    <s v="Serviços de Tecnologia da Informação e Comunicação - Pessoa Jurídica"/>
    <s v="0100000000"/>
    <s v="Recursos ordinários - recursos do tesouro - RLD"/>
    <x v="0"/>
    <n v="900"/>
    <n v="500000"/>
    <n v="5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140"/>
    <s v="Serviços de Tecnologia da Informação e Comunicação - Pessoa Jurídica"/>
    <s v="0100000000"/>
    <s v="Recursos ordinários - recursos do tesouro - RLD"/>
    <x v="0"/>
    <n v="730"/>
    <n v="378992"/>
    <n v="378992"/>
    <m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140"/>
    <s v="Serviços de Tecnologia da Informação e Comunicação - Pessoa Jurídica"/>
    <s v="0111000000"/>
    <s v="Taxas da Segurança Pública - recursos do tesouro - exercício corrente"/>
    <x v="0"/>
    <n v="704"/>
    <n v="4100000"/>
    <n v="4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140"/>
    <s v="Serviços de Tecnologia da Informação e Comunicação - Pessoa Jurídica"/>
    <s v="0269000000"/>
    <s v="Outros recursos primários - recursos de outras fontes - exercício corrente"/>
    <x v="0"/>
    <n v="875"/>
    <n v="150000"/>
    <n v="150000"/>
    <m/>
    <m/>
    <x v="0"/>
    <x v="0"/>
  </r>
  <r>
    <s v="410092"/>
    <s v="41092"/>
    <s v="Fundo Estadual de Defesa Civil"/>
    <s v="Fundo Estadual da Defesa Civil"/>
    <x v="1"/>
    <x v="1"/>
    <x v="194"/>
    <s v="Aquisição, atualização e manutenção de sistema"/>
    <x v="368"/>
    <x v="371"/>
    <x v="11"/>
    <n v="182"/>
    <s v="449040"/>
    <s v="Serviços de Tecnologia da Informação e Comunicação - Pessoa Jurídica"/>
    <s v="0100000000"/>
    <s v="Recursos ordinários - recursos do tesouro - RLD"/>
    <x v="0"/>
    <n v="730"/>
    <n v="100000"/>
    <n v="100000"/>
    <m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2"/>
    <s v="Material, Bem ou Serviço de Distribuição Gratuita"/>
    <s v="0100000000"/>
    <s v="Recursos ordinários - recursos do tesouro - RLD"/>
    <x v="0"/>
    <n v="855"/>
    <m/>
    <m/>
    <n v="575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269000000"/>
    <s v="Outros recursos primários - recursos de outras fontes - exercício corrente"/>
    <x v="0"/>
    <n v="230"/>
    <m/>
    <m/>
    <n v="150000"/>
    <m/>
    <x v="0"/>
    <x v="0"/>
  </r>
  <r>
    <s v="480091"/>
    <s v="48091"/>
    <s v="Fundo Estadual de Saúde"/>
    <s v="Fundo Estadual de Saúde"/>
    <x v="0"/>
    <x v="0"/>
    <x v="253"/>
    <s v="Emendas parlamentares"/>
    <x v="582"/>
    <x v="585"/>
    <x v="6"/>
    <n v="302"/>
    <s v="445042"/>
    <s v="Auxílios"/>
    <s v="0100000000"/>
    <s v="Recursos ordinários - recursos do tesouro - RLD"/>
    <x v="0"/>
    <n v="400"/>
    <m/>
    <m/>
    <n v="12788439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129000000"/>
    <s v="Outras transferências - recursos do tesouro - exercício corrente"/>
    <x v="0"/>
    <n v="230"/>
    <n v="103000"/>
    <n v="103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0"/>
    <s v="Material de Consumo"/>
    <s v="0120000000"/>
    <s v="Cota-parte da contribuição do Salário-Educação - recursos do tesouro - exercício corrente"/>
    <x v="0"/>
    <n v="610"/>
    <m/>
    <m/>
    <n v="5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19000000"/>
    <s v="Recursos do Tesouro - Exercício Corrente - Outras Taxas - Vinculadas"/>
    <x v="0"/>
    <n v="90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n v="51000"/>
    <n v="51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1"/>
    <s v="Premiações Culturais, Artísticas, Científicas, Desportivas e Outras"/>
    <s v="0100000000"/>
    <s v="Recursos ordinários - recursos do tesouro - RLD"/>
    <x v="0"/>
    <n v="900"/>
    <m/>
    <m/>
    <n v="12525"/>
    <m/>
    <x v="0"/>
    <x v="0"/>
  </r>
  <r>
    <s v="530001"/>
    <s v="00001"/>
    <s v="Secretaria de Estado da Infraestrutura e Mobilidade"/>
    <s v="Gestão Geral"/>
    <x v="1"/>
    <x v="1"/>
    <x v="278"/>
    <s v="Compensação ambiental"/>
    <x v="583"/>
    <x v="586"/>
    <x v="0"/>
    <n v="782"/>
    <s v="449193"/>
    <s v="Indenizações e Restituições"/>
    <s v="0100000000"/>
    <s v="Recursos ordinários - recursos do tesouro - RLD"/>
    <x v="0"/>
    <n v="110"/>
    <n v="500000"/>
    <n v="5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5"/>
    <s v="Outros Benefícios Previdenciários"/>
    <s v="0100000000"/>
    <s v="Recursos ordinários - recursos do tesouro - RLD"/>
    <x v="0"/>
    <n v="850"/>
    <m/>
    <m/>
    <n v="1906033"/>
    <m/>
    <x v="0"/>
    <x v="0"/>
  </r>
  <r>
    <s v="520002"/>
    <s v="00001"/>
    <s v="Encargos Gerais do Estado"/>
    <s v="Gestão Geral"/>
    <x v="1"/>
    <x v="1"/>
    <x v="163"/>
    <s v="Obrigações patronais"/>
    <x v="584"/>
    <x v="587"/>
    <x v="3"/>
    <n v="123"/>
    <s v="319007"/>
    <s v="Contrib. Entid. Fechadas de Previdência"/>
    <s v="0100000000"/>
    <s v="Recursos ordinários - recursos do tesouro - RLD"/>
    <x v="0"/>
    <n v="990"/>
    <n v="2650000"/>
    <n v="26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0000000"/>
    <s v="Recursos ordinários - recursos do tesouro - RLD"/>
    <x v="0"/>
    <n v="990"/>
    <n v="559090642"/>
    <n v="559090642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094"/>
    <s v="Indenizações e Restituições Trabalhistas"/>
    <s v="0100000000"/>
    <s v="Recursos ordinários - recursos do tesouro - RLD"/>
    <x v="0"/>
    <n v="935"/>
    <m/>
    <m/>
    <n v="25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228000000"/>
    <s v="Outros convênios, ajustes e acordos administrativos - rec outras fontes-exercício corrente"/>
    <x v="0"/>
    <n v="230"/>
    <m/>
    <m/>
    <n v="45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6045"/>
    <s v="Subvenções Econômicas"/>
    <s v="0265000000"/>
    <s v="Receitas diversas - recursos de outras fontes - manutenção do ensino superior"/>
    <x v="0"/>
    <n v="627"/>
    <m/>
    <m/>
    <n v="12000000"/>
    <m/>
    <x v="0"/>
    <x v="0"/>
  </r>
  <r>
    <s v="470076"/>
    <s v="47076"/>
    <s v="Fundo Financeiro"/>
    <s v="Fundo Financeiro"/>
    <x v="1"/>
    <x v="1"/>
    <x v="255"/>
    <s v="Pensões"/>
    <x v="585"/>
    <x v="588"/>
    <x v="14"/>
    <n v="272"/>
    <s v="319003"/>
    <s v="Pensões do RPPS e do Militar"/>
    <s v="0250000000"/>
    <s v="Contribuição previdenciária - recursos de outras fontes - exercício corrente"/>
    <x v="0"/>
    <n v="860"/>
    <n v="58398673"/>
    <n v="5839867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2"/>
    <s v="Despesas de Exercícios Anteriores"/>
    <s v="0100000000"/>
    <s v="Recursos ordinários - recursos do tesouro - RLD"/>
    <x v="0"/>
    <n v="625"/>
    <n v="1153459"/>
    <n v="1153459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2"/>
    <s v="Despesas de Exercícios Anteriores"/>
    <s v="0100000000"/>
    <s v="Recursos ordinários - recursos do tesouro - RLD"/>
    <x v="0"/>
    <n v="850"/>
    <m/>
    <m/>
    <n v="15311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4"/>
    <s v="Contratação por Tempo Determinado"/>
    <s v="0100000000"/>
    <s v="Recursos ordinários - recursos do tesouro - RLD"/>
    <x v="0"/>
    <n v="625"/>
    <n v="3832658"/>
    <n v="3832658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04"/>
    <s v="Contratação por Tempo Determinado"/>
    <s v="0100000000"/>
    <s v="Recursos ordinários - recursos do tesouro - RLD"/>
    <x v="0"/>
    <n v="704"/>
    <m/>
    <m/>
    <n v="321261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4"/>
    <s v="Contratação por Tempo Determinado"/>
    <s v="0100000000"/>
    <s v="Recursos ordinários - recursos do tesouro - RLD"/>
    <x v="0"/>
    <n v="625"/>
    <m/>
    <m/>
    <n v="350000"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39046"/>
    <s v="Auxílio-Alimentação"/>
    <s v="0100000000"/>
    <s v="Recursos ordinários - recursos do tesouro - RLD"/>
    <x v="0"/>
    <n v="703"/>
    <n v="150000"/>
    <n v="15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7"/>
    <s v="Obrigações Tributárias e Contributivas"/>
    <s v="0219000000"/>
    <s v="Outras Taxas Vinculadas - Recursos de Outras Fontes - Exercício Corrente"/>
    <x v="0"/>
    <n v="910"/>
    <n v="1000"/>
    <n v="1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7"/>
    <s v="Obrigações Tributárias e Contributivas"/>
    <s v="0100000000"/>
    <s v="Recursos ordinários - recursos do tesouro - RLD"/>
    <x v="0"/>
    <n v="900"/>
    <n v="435250"/>
    <n v="43525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48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7"/>
    <s v="Obrigações Tributárias e Contributivas"/>
    <s v="0100000000"/>
    <s v="Recursos ordinários - recursos do tesouro - RLD"/>
    <x v="0"/>
    <n v="900"/>
    <m/>
    <m/>
    <n v="58443.65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47"/>
    <s v="Obrigações Tributárias e Contributivas"/>
    <s v="0250000000"/>
    <s v="Contribuição previdenciária - recursos de outras fontes - exercício corrente"/>
    <x v="0"/>
    <n v="900"/>
    <m/>
    <m/>
    <n v="15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47"/>
    <s v="Obrigações Tributárias e Contributivas"/>
    <s v="0100000000"/>
    <s v="Recursos ordinários - recursos do tesouro - RLD"/>
    <x v="0"/>
    <n v="825"/>
    <m/>
    <m/>
    <n v="1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47"/>
    <s v="Obrigações Tributárias e Contributivas"/>
    <s v="0100000000"/>
    <s v="Recursos ordinários - recursos do tesouro - RLD"/>
    <x v="0"/>
    <n v="900"/>
    <m/>
    <m/>
    <n v="72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47"/>
    <s v="Obrigações Tributárias e Contributivas"/>
    <s v="0269000000"/>
    <s v="Outros recursos primários - recursos de outras fontes - exercício corrente"/>
    <x v="0"/>
    <n v="702"/>
    <n v="15000"/>
    <n v="15000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113"/>
    <s v="Obrigações Patronais"/>
    <s v="0100000000"/>
    <s v="Recursos ordinários - recursos do tesouro - RLD"/>
    <x v="0"/>
    <n v="850"/>
    <m/>
    <m/>
    <n v="209900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113"/>
    <s v="Obrigações Patronais"/>
    <s v="0100000000"/>
    <s v="Recursos ordinários - recursos do tesouro - RLD"/>
    <x v="0"/>
    <n v="850"/>
    <m/>
    <m/>
    <n v="25000"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30"/>
    <s v="Material de Consumo"/>
    <s v="0100000000"/>
    <s v="Recursos ordinários - recursos do tesouro - RLD"/>
    <x v="0"/>
    <n v="56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n v="2000000"/>
    <n v="2000000"/>
    <m/>
    <m/>
    <x v="0"/>
    <x v="0"/>
  </r>
  <r>
    <s v="440023"/>
    <s v="00001"/>
    <s v="Empresa de Pesquisa Agropecuária e Extensão Rural de Santa Catarina S.A."/>
    <s v="Gestão Geral"/>
    <x v="1"/>
    <x v="1"/>
    <x v="279"/>
    <s v="Capacitação para grupo especializado"/>
    <x v="586"/>
    <x v="589"/>
    <x v="5"/>
    <n v="606"/>
    <s v="339030"/>
    <s v="Material de Consumo"/>
    <s v="0100000000"/>
    <s v="Recursos ordinários - recursos do tesouro - RLD"/>
    <x v="0"/>
    <n v="310"/>
    <n v="582901"/>
    <n v="582901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339030"/>
    <s v="Material de Consumo"/>
    <s v="0140000000"/>
    <s v="Outros serviços - recursos do tesouro - exercício corrente"/>
    <x v="0"/>
    <n v="115"/>
    <n v="30000"/>
    <n v="3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0"/>
    <s v="Material de Consumo"/>
    <s v="0100000000"/>
    <s v="Recursos ordinários - recursos do tesouro - RLD"/>
    <x v="0"/>
    <n v="920"/>
    <m/>
    <m/>
    <n v="423831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0"/>
    <s v="Material de Consumo"/>
    <s v="0219000000"/>
    <s v="Outras Taxas Vinculadas - Recursos de Outras Fontes - Exercício Corrente"/>
    <x v="0"/>
    <n v="90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0"/>
    <s v="Material de Consumo"/>
    <s v="0100000000"/>
    <s v="Recursos ordinários - recursos do tesouro - RLD"/>
    <x v="0"/>
    <n v="230"/>
    <m/>
    <m/>
    <n v="600000"/>
    <m/>
    <x v="0"/>
    <x v="0"/>
  </r>
  <r>
    <s v="410002"/>
    <s v="00001"/>
    <s v="Procuradoria Geral do Estado"/>
    <s v="Gestão Geral"/>
    <x v="0"/>
    <x v="0"/>
    <x v="14"/>
    <s v="Saúde e segurança no contexto ocupacional"/>
    <x v="587"/>
    <x v="590"/>
    <x v="8"/>
    <n v="331"/>
    <s v="339030"/>
    <s v="Material de Consumo"/>
    <s v="0100000000"/>
    <s v="Recursos ordinários - recursos do tesouro - RLD"/>
    <x v="0"/>
    <n v="855"/>
    <m/>
    <m/>
    <n v="5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339030"/>
    <s v="Material de Consumo"/>
    <s v="0100000000"/>
    <s v="Recursos ordinários - recursos do tesouro - RLD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0"/>
    <s v="Material de Consumo"/>
    <s v="0240000000"/>
    <s v="Recursos de serviços - recursos de outras fontes - exercício corrente"/>
    <x v="0"/>
    <n v="310"/>
    <m/>
    <m/>
    <n v="113372"/>
    <m/>
    <x v="0"/>
    <x v="0"/>
  </r>
  <r>
    <s v="440023"/>
    <s v="00001"/>
    <s v="Empresa de Pesquisa Agropecuária e Extensão Rural de Santa Catarina S.A."/>
    <s v="Gestão Geral"/>
    <x v="0"/>
    <x v="0"/>
    <x v="279"/>
    <s v="Capacitação para grupo especializado"/>
    <x v="586"/>
    <x v="589"/>
    <x v="5"/>
    <n v="606"/>
    <s v="339030"/>
    <s v="Material de Consumo"/>
    <s v="0100000000"/>
    <s v="Recursos ordinários - recursos do tesouro - RLD"/>
    <x v="0"/>
    <n v="310"/>
    <m/>
    <m/>
    <n v="582901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339030"/>
    <s v="Material de Consumo"/>
    <s v="0240000000"/>
    <s v="Recursos de serviços - recursos de outras fontes - exercício corrente"/>
    <x v="0"/>
    <n v="855"/>
    <m/>
    <m/>
    <n v="1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0"/>
    <s v="Material de Consumo"/>
    <s v="0100000000"/>
    <s v="Recursos ordinários - recursos do tesouro - RLD"/>
    <x v="0"/>
    <n v="83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339030"/>
    <s v="Material de Consumo"/>
    <s v="0283000000"/>
    <s v="Remuneração de depósitos bancários da conta única  do Tribunal de Justiça"/>
    <x v="0"/>
    <n v="931"/>
    <n v="397198"/>
    <n v="397198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0"/>
    <s v="Material de Consumo"/>
    <s v="0219000000"/>
    <s v="Outras Taxas Vinculadas - Recursos de Outras Fontes - Exercício Corrente"/>
    <x v="0"/>
    <n v="930"/>
    <n v="35000"/>
    <n v="35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0"/>
    <s v="Material de Consumo"/>
    <s v="0111000000"/>
    <s v="Taxas da Segurança Pública - recursos do tesouro - exercício corrente"/>
    <x v="0"/>
    <n v="704"/>
    <n v="17590"/>
    <n v="1759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0"/>
    <s v="Material de Consumo"/>
    <s v="0269000000"/>
    <s v="Outros recursos primários - recursos de outras fontes - exercício corrente"/>
    <x v="0"/>
    <n v="340"/>
    <n v="344588"/>
    <n v="344588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0"/>
    <s v="Material de Consumo"/>
    <s v="0229000000"/>
    <s v="Outras transferências - recursos de outras fontes - exercício corrente"/>
    <x v="0"/>
    <n v="650"/>
    <n v="500000"/>
    <n v="500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0"/>
    <s v="Material de Consumo"/>
    <s v="0100000000"/>
    <s v="Recursos ordinários - recursos do tesouro - RLD"/>
    <x v="0"/>
    <n v="85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n v="10000"/>
    <n v="1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33"/>
    <s v="Passagens e Despesas com Locomoção"/>
    <s v="0100000000"/>
    <s v="Recursos ordinários - recursos do tesouro - RLD"/>
    <x v="0"/>
    <n v="930"/>
    <m/>
    <m/>
    <n v="14300"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3"/>
    <s v="Passagens e Despesas com Locomoção"/>
    <s v="0100000000"/>
    <s v="Recursos ordinários - recursos do tesouro - RLD"/>
    <x v="0"/>
    <n v="560"/>
    <n v="50000"/>
    <n v="50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3"/>
    <s v="Passagens e Despesas com Locomoção"/>
    <s v="0100000000"/>
    <s v="Recursos ordinários - recursos do tesouro - RLD"/>
    <x v="0"/>
    <n v="850"/>
    <n v="25000"/>
    <n v="25000"/>
    <m/>
    <m/>
    <x v="0"/>
    <x v="0"/>
  </r>
  <r>
    <s v="450021"/>
    <s v="00001"/>
    <s v="Fundação Catarinense de Educação Especial"/>
    <s v="Gestão Geral"/>
    <x v="1"/>
    <x v="1"/>
    <x v="280"/>
    <s v="Cooperação técnico-pedagógica com APAES"/>
    <x v="592"/>
    <x v="595"/>
    <x v="5"/>
    <n v="367"/>
    <s v="335043"/>
    <s v="Subvenções Sociais"/>
    <s v="0131000000"/>
    <s v="Recursos do FUNDEB"/>
    <x v="0"/>
    <n v="520"/>
    <n v="34936955"/>
    <n v="34936955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49"/>
    <s v="Auxílio-Transporte"/>
    <s v="0100000000"/>
    <s v="Recursos ordinários - recursos do tesouro - RLD"/>
    <x v="0"/>
    <n v="850"/>
    <n v="4180"/>
    <n v="418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49"/>
    <s v="Auxílio-Transporte"/>
    <s v="0100000000"/>
    <s v="Recursos ordinários - recursos do tesouro - RLD"/>
    <x v="0"/>
    <n v="930"/>
    <n v="7000"/>
    <n v="7000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49"/>
    <s v="Auxílio-Transporte"/>
    <s v="0219000000"/>
    <s v="Outras Taxas Vinculadas - Recursos de Outras Fontes - Exercício Corrente"/>
    <x v="0"/>
    <n v="930"/>
    <n v="720000"/>
    <n v="72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100000000"/>
    <s v="Recursos ordinários - recursos do tesouro - RLD"/>
    <x v="0"/>
    <n v="900"/>
    <m/>
    <m/>
    <n v="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3137292"/>
    <n v="3137292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92"/>
    <s v="Despesas de Exercícios Anteriores"/>
    <s v="0111000000"/>
    <s v="Taxas da Segurança Pública - recursos do tesouro - exercício corrente"/>
    <x v="0"/>
    <n v="704"/>
    <m/>
    <m/>
    <n v="20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92"/>
    <s v="Despesas de Exercícios Anteriores"/>
    <s v="0250000000"/>
    <s v="Contribuição previdenciária - recursos de outras fontes - exercício corrente"/>
    <x v="0"/>
    <n v="850"/>
    <m/>
    <m/>
    <n v="200"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m/>
    <m/>
    <m/>
    <m/>
    <x v="3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096"/>
    <s v="Ressarcimento Despesa Pessoal Requisitado"/>
    <s v="0240000000"/>
    <s v="Recursos de serviços - recursos de outras fontes - exercício corrente"/>
    <x v="0"/>
    <n v="900"/>
    <n v="455000"/>
    <n v="455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6"/>
    <s v="Ressarcimento Despesa Pessoal Requisitado"/>
    <s v="0100000000"/>
    <s v="Recursos ordinários - recursos do tesouro - RLD"/>
    <x v="0"/>
    <n v="875"/>
    <m/>
    <m/>
    <n v="284245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6"/>
    <s v="Ressarcimento Despesa Pessoal Requisitado"/>
    <s v="0100000000"/>
    <s v="Recursos ordinários - recursos do tesouro - RLD"/>
    <x v="0"/>
    <n v="850"/>
    <m/>
    <m/>
    <n v="36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1000000"/>
    <s v="Recursos ordinários - diversos"/>
    <x v="0"/>
    <n v="990"/>
    <m/>
    <m/>
    <n v="3694710"/>
    <m/>
    <x v="0"/>
    <x v="0"/>
  </r>
  <r>
    <s v="520002"/>
    <s v="00001"/>
    <s v="Encargos Gerais do Estado"/>
    <s v="Gestão Geral"/>
    <x v="1"/>
    <x v="1"/>
    <x v="46"/>
    <s v="Pagamento de encargos"/>
    <x v="594"/>
    <x v="597"/>
    <x v="5"/>
    <n v="846"/>
    <s v="329021"/>
    <s v="Juros sobre a Dívida por Contrato"/>
    <s v="0100000000"/>
    <s v="Recursos ordinários - recursos do tesouro - RLD"/>
    <x v="0"/>
    <n v="990"/>
    <n v="24000000"/>
    <n v="24000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5"/>
    <s v="Serviços de Consultoria"/>
    <s v="0100000000"/>
    <s v="Recursos ordinários - recursos do tesouro - RLD"/>
    <x v="0"/>
    <n v="745"/>
    <n v="13000"/>
    <n v="13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08"/>
    <s v="Outros Benefícios Assistenciais"/>
    <s v="0111000000"/>
    <s v="Taxas da Segurança Pública - recursos do tesouro - exercício corrente"/>
    <x v="0"/>
    <n v="704"/>
    <n v="6390"/>
    <n v="6390"/>
    <m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119000000"/>
    <s v="Recursos do Tesouro - Exercício Corrente - Outras Taxas - Vinculadas"/>
    <x v="0"/>
    <n v="41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3000000"/>
    <s v="Recursos Ordinários - Desvinculação de Receitas do Estado (DREM)"/>
    <x v="0"/>
    <n v="990"/>
    <n v="2756521"/>
    <n v="2756521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93"/>
    <s v="Indenizações e Restituições"/>
    <s v="0100000000"/>
    <s v="Recursos ordinários - recursos do tesouro - RLD"/>
    <x v="0"/>
    <n v="704"/>
    <n v="92804192"/>
    <n v="92804192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93"/>
    <s v="Indenizações e Restituições"/>
    <s v="0100000000"/>
    <s v="Recursos ordinários - recursos do tesouro - RLD"/>
    <x v="0"/>
    <n v="915"/>
    <m/>
    <m/>
    <n v="6692592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93"/>
    <s v="Indenizações e Restituições"/>
    <s v="0285000000"/>
    <s v="Remuneração de disp bancária - Executivo - rec vinculados-rec outras fontes-exerc corrente"/>
    <x v="0"/>
    <n v="230"/>
    <m/>
    <m/>
    <n v="10000"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93"/>
    <s v="Indenizações e Restituições"/>
    <s v="0219000000"/>
    <s v="Outras Taxas Vinculadas - Recursos de Outras Fontes - Exercício Corrente"/>
    <x v="0"/>
    <n v="931"/>
    <n v="900"/>
    <n v="9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93"/>
    <s v="Indenizações e Restituições"/>
    <s v="0269000000"/>
    <s v="Outros recursos primários - recursos de outras fontes - exercício corrente"/>
    <x v="0"/>
    <n v="875"/>
    <n v="865000"/>
    <n v="865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1"/>
    <s v="Vencim. e Vantagens Fixas - Pessoal Civil"/>
    <s v="0100000000"/>
    <s v="Recursos ordinários - recursos do tesouro - RLD"/>
    <x v="0"/>
    <n v="625"/>
    <m/>
    <m/>
    <n v="1100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2"/>
    <s v="Vencim. e Vantagens Fixas - Pessoal Militar"/>
    <s v="0100000000"/>
    <s v="Recursos ordinários - recursos do tesouro - RLD"/>
    <x v="0"/>
    <n v="211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2"/>
    <s v="Vencim. e Vantagens Fixas - Pessoal Militar"/>
    <s v="0111000000"/>
    <s v="Taxas da Segurança Pública - recursos do tesouro - exercício corrente"/>
    <x v="0"/>
    <n v="704"/>
    <n v="80995572"/>
    <n v="80995572"/>
    <m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372"/>
    <x v="375"/>
    <x v="5"/>
    <n v="571"/>
    <s v="339020"/>
    <s v="Auxílio Financeiro a Pesquisadores"/>
    <s v="0100000000"/>
    <s v="Recursos ordinários - recursos do tesouro - RLD"/>
    <x v="0"/>
    <n v="230"/>
    <m/>
    <m/>
    <n v="900000"/>
    <m/>
    <x v="0"/>
    <x v="0"/>
  </r>
  <r>
    <s v="440001"/>
    <s v="00001"/>
    <s v="Secretaria de Estado da Agricultura, Pesca e Desenvolvimento Rural"/>
    <s v="Gestão Geral"/>
    <x v="0"/>
    <x v="0"/>
    <x v="281"/>
    <s v="Promoção e incentivo à agroecologia e produção orgânica"/>
    <x v="597"/>
    <x v="600"/>
    <x v="13"/>
    <n v="605"/>
    <s v="334041"/>
    <s v="Contribuições"/>
    <s v="0100000000"/>
    <s v="Recursos ordinários - recursos do tesouro - RLD"/>
    <x v="0"/>
    <n v="320"/>
    <m/>
    <m/>
    <n v="700000"/>
    <m/>
    <x v="0"/>
    <x v="0"/>
  </r>
  <r>
    <s v="440001"/>
    <s v="00001"/>
    <s v="Secretaria de Estado da Agricultura, Pesca e Desenvolvimento Rural"/>
    <s v="Gestão Geral"/>
    <x v="1"/>
    <x v="1"/>
    <x v="282"/>
    <s v="Telefonia fixa e internet no meio rural"/>
    <x v="598"/>
    <x v="601"/>
    <x v="13"/>
    <n v="126"/>
    <s v="334041"/>
    <s v="Contribuições"/>
    <s v="0100000000"/>
    <s v="Recursos ordinários - recursos do tesouro - RLD"/>
    <x v="0"/>
    <n v="300"/>
    <n v="50000"/>
    <n v="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4041"/>
    <s v="Contribuições"/>
    <s v="0265000000"/>
    <s v="Receitas diversas - recursos de outras fontes - manutenção do ensino superior"/>
    <x v="0"/>
    <n v="627"/>
    <n v="6000000"/>
    <n v="6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6"/>
    <s v="Outros Serviços Terceiros-Pessoa Física"/>
    <s v="0100000000"/>
    <s v="Recursos ordinários - recursos do tesouro - RLD"/>
    <x v="0"/>
    <n v="925"/>
    <n v="600000"/>
    <n v="600000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6"/>
    <s v="Outros Serviços Terceiros-Pessoa Física"/>
    <s v="0100000000"/>
    <s v="Recursos ordinários - recursos do tesouro - RLD"/>
    <x v="0"/>
    <n v="660"/>
    <n v="5000"/>
    <n v="5000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36"/>
    <s v="Outros Serviços Terceiros-Pessoa Física"/>
    <s v="0100000000"/>
    <s v="Recursos ordinários - recursos do tesouro - RLD"/>
    <x v="0"/>
    <n v="850"/>
    <n v="22800"/>
    <n v="228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60093"/>
    <s v="26093"/>
    <s v="Fundo Estadual de Assistência Social"/>
    <s v="Fundo Estadual de Assistência Social"/>
    <x v="0"/>
    <x v="0"/>
    <x v="54"/>
    <s v="Controle social"/>
    <x v="98"/>
    <x v="100"/>
    <x v="16"/>
    <n v="244"/>
    <s v="339036"/>
    <s v="Outros Serviços Terceiros-Pessoa Física"/>
    <s v="0225000000"/>
    <s v="Convênio - Programa de Assistência Social - recursos de outras fontes - exercício corrente"/>
    <x v="0"/>
    <n v="560"/>
    <m/>
    <m/>
    <n v="3231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6"/>
    <s v="Outros Serviços Terceiros-Pessoa Física"/>
    <s v="0131000000"/>
    <s v="Recursos do FUNDEB"/>
    <x v="0"/>
    <n v="610"/>
    <m/>
    <m/>
    <n v="2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6"/>
    <s v="Outros Serviços Terceiros-Pessoa Física"/>
    <s v="0120000000"/>
    <s v="Cota-parte da contribuição do Salário-Educação - recursos do tesouro - exercício corrente"/>
    <x v="0"/>
    <n v="520"/>
    <m/>
    <m/>
    <n v="500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2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6"/>
    <s v="Outros Serviços Terceiros-Pessoa Física"/>
    <s v="0240000000"/>
    <s v="Recursos de serviços - recursos de outras fontes - exercício corrente"/>
    <x v="0"/>
    <n v="900"/>
    <n v="75625"/>
    <n v="75625"/>
    <m/>
    <m/>
    <x v="0"/>
    <x v="0"/>
  </r>
  <r>
    <s v="410009"/>
    <s v="00001"/>
    <s v="Fundação Catarinense de Cultura"/>
    <s v="Gestão Geral"/>
    <x v="1"/>
    <x v="1"/>
    <x v="250"/>
    <s v="Capacitação e pesquisa"/>
    <x v="504"/>
    <x v="507"/>
    <x v="5"/>
    <n v="128"/>
    <s v="339036"/>
    <s v="Outros Serviços Terceiros-Pessoa Física"/>
    <s v="0100000000"/>
    <s v="Recursos ordinários - recursos do tesouro - RLD"/>
    <x v="0"/>
    <n v="665"/>
    <n v="2500"/>
    <n v="25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5"/>
    <s v="Encargos com estagiários"/>
    <x v="440"/>
    <x v="443"/>
    <x v="3"/>
    <n v="128"/>
    <s v="339036"/>
    <s v="Outros Serviços Terceiros-Pessoa Física"/>
    <s v="0240000000"/>
    <s v="Recursos de serviços - recursos de outras fontes - exercício corrente"/>
    <x v="0"/>
    <n v="850"/>
    <n v="89009"/>
    <n v="89009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139"/>
    <s v="Outros Serviços Terceiros Pessoa Jurídica"/>
    <s v="0100000000"/>
    <s v="Recursos ordinários - recursos do tesouro - RLD"/>
    <x v="0"/>
    <n v="900"/>
    <n v="217500"/>
    <n v="2175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39"/>
    <s v="Outros Serviços Terceiros Pessoa Jurídica"/>
    <s v="0100000000"/>
    <s v="Recursos ordinários - recursos do tesouro - RLD"/>
    <x v="0"/>
    <n v="900"/>
    <n v="85000"/>
    <n v="8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601"/>
    <x v="604"/>
    <x v="8"/>
    <n v="91"/>
    <s v="449051"/>
    <s v="Obras e Instalações"/>
    <s v="0219000000"/>
    <s v="Outras Taxas Vinculadas - Recursos de Outras Fontes - Exercício Corrente"/>
    <x v="0"/>
    <n v="910"/>
    <n v="8450248"/>
    <n v="8450248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24000000"/>
    <s v="Convênio - Programas de Educação - recursos do tesouro - exercício corrente"/>
    <x v="0"/>
    <n v="610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100000000"/>
    <s v="Recursos ordinários - recursos do tesouro - RLD"/>
    <x v="0"/>
    <n v="105"/>
    <n v="5000000"/>
    <n v="5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602"/>
    <x v="605"/>
    <x v="7"/>
    <n v="61"/>
    <s v="449051"/>
    <s v="Obras e Instalações"/>
    <s v="0219000000"/>
    <s v="Outras Taxas Vinculadas - Recursos de Outras Fontes - Exercício Corrente"/>
    <x v="0"/>
    <n v="931"/>
    <m/>
    <m/>
    <n v="2303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03"/>
    <x v="606"/>
    <x v="7"/>
    <n v="61"/>
    <s v="449051"/>
    <s v="Obras e Instalações"/>
    <s v="0219000000"/>
    <s v="Outras Taxas Vinculadas - Recursos de Outras Fontes - Exercício Corrente"/>
    <x v="0"/>
    <n v="931"/>
    <m/>
    <m/>
    <n v="40000"/>
    <m/>
    <x v="0"/>
    <x v="0"/>
  </r>
  <r>
    <s v="040001"/>
    <s v="00001"/>
    <s v="Ministério Público do Estado de Santa Catarina"/>
    <s v="Gestão Geral"/>
    <x v="0"/>
    <x v="0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2"/>
    <n v="910"/>
    <m/>
    <m/>
    <n v="8450248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449051"/>
    <s v="Obras e Instalações"/>
    <s v="0100000000"/>
    <s v="Recursos ordinários - recursos do tesouro - RLD"/>
    <x v="0"/>
    <n v="665"/>
    <m/>
    <m/>
    <n v="11357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0124000000"/>
    <s v="Convênio - Programas de Educação - recursos do tesouro - exercício corrente"/>
    <x v="0"/>
    <n v="610"/>
    <m/>
    <m/>
    <n v="10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51"/>
    <s v="Obras e Instalações"/>
    <s v="0192000000"/>
    <s v="Operações de crédito externa - recursos do tesouro - exercício corrente"/>
    <x v="0"/>
    <n v="110"/>
    <m/>
    <m/>
    <n v="40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5"/>
    <x v="608"/>
    <x v="0"/>
    <n v="782"/>
    <s v="449051"/>
    <s v="Obras e Instalações"/>
    <s v="0191000000"/>
    <s v="Operações de crédito interna - recursos do tesouro - exercício corrente"/>
    <x v="0"/>
    <n v="100"/>
    <m/>
    <m/>
    <n v="900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06"/>
    <x v="609"/>
    <x v="7"/>
    <n v="61"/>
    <s v="449051"/>
    <s v="Obras e Instalações"/>
    <s v="0219000000"/>
    <s v="Outras Taxas Vinculadas - Recursos de Outras Fontes - Exercício Corrente"/>
    <x v="0"/>
    <n v="931"/>
    <n v="530581"/>
    <n v="530581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51"/>
    <s v="Obras e Instalações"/>
    <s v="0100000000"/>
    <s v="Recursos ordinários - recursos do tesouro - RLD"/>
    <x v="0"/>
    <n v="140"/>
    <n v="190000"/>
    <n v="19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08"/>
    <x v="611"/>
    <x v="0"/>
    <n v="783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51"/>
    <s v="Obras e Instalações"/>
    <s v="0100000000"/>
    <s v="Recursos ordinários - recursos do tesouro - RLD"/>
    <x v="0"/>
    <n v="130"/>
    <n v="2820000"/>
    <n v="28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0"/>
    <n v="910"/>
    <m/>
    <n v="-8450248"/>
    <m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39"/>
    <s v="Outros Serv. Terceiros - Pessoa Juridíca"/>
    <s v="0100000000"/>
    <s v="Recursos ordinários - recursos do tesouro - RLD"/>
    <x v="0"/>
    <n v="935"/>
    <m/>
    <m/>
    <n v="100000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449052"/>
    <s v="Equipamentos e Material Permanente"/>
    <s v="0219000000"/>
    <s v="Outras Taxas Vinculadas - Recursos de Outras Fontes - Exercício Corrente"/>
    <x v="0"/>
    <n v="931"/>
    <n v="294950"/>
    <n v="29495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2"/>
    <s v="Equipamentos e Material Permanente"/>
    <s v="0100000000"/>
    <s v="Recursos ordinários - recursos do tesouro - RLD"/>
    <x v="0"/>
    <n v="665"/>
    <n v="6357"/>
    <n v="6357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449052"/>
    <s v="Equipamentos e Material Permanente"/>
    <s v="0261000000"/>
    <s v="Receitas diversas - FUNDOSOCIAL - recursos de outras fontes - exercício corrente"/>
    <x v="0"/>
    <n v="66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449052"/>
    <s v="Equipamentos e Material Permanente"/>
    <s v="0219000000"/>
    <s v="Outras Taxas Vinculadas - Recursos de Outras Fontes - Exercício Corrente"/>
    <x v="0"/>
    <n v="315"/>
    <n v="136925"/>
    <n v="136925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24000000"/>
    <s v="Convênio - Programas de Educação - recursos do tesouro - exercício corrente"/>
    <x v="0"/>
    <n v="610"/>
    <n v="19000000"/>
    <n v="19000000"/>
    <m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449052"/>
    <s v="Equipamentos e Material Permanente"/>
    <s v="0100000000"/>
    <s v="Recursos ordinários - recursos do tesouro - RLD"/>
    <x v="0"/>
    <n v="900"/>
    <m/>
    <m/>
    <n v="100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449052"/>
    <s v="Equipamentos e Material Permanente"/>
    <s v="0219000000"/>
    <s v="Outras Taxas Vinculadas - Recursos de Outras Fontes - Exercício Corrente"/>
    <x v="0"/>
    <n v="348"/>
    <m/>
    <m/>
    <n v="7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449052"/>
    <s v="Equipamentos e Material Permanente"/>
    <s v="0298000000"/>
    <s v="Receita da alienação de bens - recursos de outras fontes - exercício corrente"/>
    <x v="0"/>
    <n v="900"/>
    <m/>
    <m/>
    <n v="102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52"/>
    <s v="Equipamentos e Material Permanente"/>
    <s v="0240000000"/>
    <s v="Recursos de serviços - recursos de outras fontes - exercício corrente"/>
    <x v="0"/>
    <n v="310"/>
    <m/>
    <m/>
    <n v="97508"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449052"/>
    <s v="Equipamentos e Material Permanente"/>
    <s v="0100000000"/>
    <s v="Recursos ordinários - recursos do tesouro - RLD"/>
    <x v="0"/>
    <n v="745"/>
    <n v="180000"/>
    <n v="18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449052"/>
    <s v="Equipamentos e Material Permanente"/>
    <s v="0240000000"/>
    <s v="Recursos de serviços - recursos de outras fontes - exercício corrente"/>
    <x v="0"/>
    <n v="310"/>
    <n v="70029"/>
    <n v="70029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449052"/>
    <s v="Equipamentos e Material Permanente"/>
    <s v="0240000000"/>
    <s v="Recursos de serviços - recursos de outras fontes - exercício corrente"/>
    <x v="0"/>
    <n v="760"/>
    <n v="100000"/>
    <n v="1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1"/>
    <s v="Sentenças Judiciais"/>
    <s v="0298000000"/>
    <s v="Receita da alienação de bens - recursos de outras fontes - exercício corrente"/>
    <x v="0"/>
    <n v="900"/>
    <n v="5000000"/>
    <n v="5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9"/>
    <s v="Outros Serviços Terceiros - Pessoa Jurídica"/>
    <s v="0100000000"/>
    <s v="Recursos ordinários - recursos do tesouro - RLD"/>
    <x v="0"/>
    <n v="880"/>
    <n v="610999"/>
    <n v="610999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31000000"/>
    <s v="Recursos do FUNDEB"/>
    <x v="0"/>
    <n v="625"/>
    <n v="4000000"/>
    <n v="4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7000000"/>
    <s v="Remuneração de disponibilidade bancária Salário Educação"/>
    <x v="0"/>
    <n v="610"/>
    <n v="1000000"/>
    <n v="10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23000000"/>
    <s v="Convênio - Sistema Único Saúde - recursos de outras fontes - Exercício Corrente"/>
    <x v="0"/>
    <n v="900"/>
    <n v="185000"/>
    <n v="185000"/>
    <m/>
    <m/>
    <x v="0"/>
    <x v="0"/>
  </r>
  <r>
    <s v="480091"/>
    <s v="48091"/>
    <s v="Fundo Estadual de Saúde"/>
    <s v="Fundo Estadual de Saúde"/>
    <x v="1"/>
    <x v="1"/>
    <x v="286"/>
    <s v="Qualificação dos trabalhadores do SUS"/>
    <x v="612"/>
    <x v="615"/>
    <x v="6"/>
    <n v="128"/>
    <s v="339039"/>
    <s v="Outros Serviços Terceiros - Pessoa Jurídica"/>
    <s v="0223000000"/>
    <s v="Convênio - Sistema Único Saúde - recursos de outras fontes - Exercício Corrente"/>
    <x v="0"/>
    <n v="400"/>
    <n v="1530000"/>
    <n v="1530000"/>
    <m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9"/>
    <s v="Outros Serviços Terceiros - Pessoa Jurídica"/>
    <s v="0100000000"/>
    <s v="Recursos ordinários - recursos do tesouro - RLD"/>
    <x v="0"/>
    <n v="745"/>
    <m/>
    <m/>
    <n v="83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9"/>
    <s v="Outros Serviços Terceiros - Pessoa Jurídica"/>
    <s v="0269000000"/>
    <s v="Outros recursos primários - recursos de outras fontes - exercício corrente"/>
    <x v="0"/>
    <n v="560"/>
    <m/>
    <m/>
    <n v="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69000000"/>
    <s v="Outros recursos primários - recursos de outras fontes - exercício corrente"/>
    <x v="0"/>
    <n v="340"/>
    <m/>
    <m/>
    <n v="516878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9"/>
    <s v="Outros Serviços Terceiros - Pessoa Jurídica"/>
    <s v="0111000000"/>
    <s v="Taxas da Segurança Pública - recursos do tesouro - exercício corrente"/>
    <x v="0"/>
    <n v="730"/>
    <m/>
    <m/>
    <n v="84000"/>
    <m/>
    <x v="0"/>
    <x v="0"/>
  </r>
  <r>
    <s v="440001"/>
    <s v="00001"/>
    <s v="Secretaria de Estado da Agricultura, Pesca e Desenvolvimento Rural"/>
    <s v="Gestão Geral"/>
    <x v="0"/>
    <x v="0"/>
    <x v="287"/>
    <s v="Apoio à aquicultura e à pesca"/>
    <x v="613"/>
    <x v="616"/>
    <x v="13"/>
    <n v="606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279"/>
    <s v="Capacitação para grupo especializado"/>
    <x v="586"/>
    <x v="589"/>
    <x v="5"/>
    <n v="606"/>
    <s v="339039"/>
    <s v="Outros Serviços Terceiros - Pessoa Jurídica"/>
    <s v="0100000000"/>
    <s v="Recursos ordinários - recursos do tesouro - RLD"/>
    <x v="0"/>
    <n v="310"/>
    <m/>
    <m/>
    <n v="582902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5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9"/>
    <s v="Outros Serviços Terceiros - Pessoa Jurídica"/>
    <s v="0100000000"/>
    <s v="Recursos ordinários - recursos do tesouro - RLD"/>
    <x v="0"/>
    <n v="430"/>
    <m/>
    <m/>
    <n v="8032532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39"/>
    <s v="Outros Serviços Terceiros - Pessoa Jurídica"/>
    <s v="0111000000"/>
    <s v="Taxas da Segurança Pública - recursos do tesouro - exercício corrente"/>
    <x v="0"/>
    <n v="704"/>
    <n v="2639964"/>
    <n v="2639964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9039"/>
    <s v="Outros Serviços Terceiros - Pessoa Jurídica"/>
    <s v="0100000000"/>
    <s v="Recursos ordinários - recursos do tesouro - RLD"/>
    <x v="0"/>
    <n v="730"/>
    <n v="1128000"/>
    <n v="1128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039"/>
    <s v="Outros Serviços Terceiros - Pessoa Jurídica"/>
    <s v="0240000000"/>
    <s v="Recursos de serviços - recursos de outras fontes - exercício corrente"/>
    <x v="0"/>
    <n v="850"/>
    <n v="10000"/>
    <n v="10000"/>
    <m/>
    <m/>
    <x v="0"/>
    <x v="0"/>
  </r>
  <r>
    <s v="440022"/>
    <s v="00001"/>
    <s v="Companhia Integrada de Desenvolvimento Agrícola de Santa Catarina"/>
    <s v="Gestão Geral"/>
    <x v="6"/>
    <x v="6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m/>
    <m/>
    <m/>
    <n v="6500000"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7"/>
    <s v="Locação de Mão-de-Obra"/>
    <s v="0131000000"/>
    <s v="Recursos do FUNDEB"/>
    <x v="0"/>
    <n v="703"/>
    <n v="600000"/>
    <n v="6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7"/>
    <s v="Locação de Mão-de-Obra"/>
    <s v="0269000000"/>
    <s v="Outros recursos primários - recursos de outras fontes - exercício corrente"/>
    <x v="0"/>
    <n v="875"/>
    <n v="4600000"/>
    <n v="46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n v="5600000"/>
    <n v="56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7"/>
    <s v="Locação de Mão-de-Obra"/>
    <s v="0100000000"/>
    <s v="Recursos ordinários - recursos do tesouro - RLD"/>
    <x v="0"/>
    <n v="310"/>
    <n v="150000"/>
    <n v="150000"/>
    <m/>
    <m/>
    <x v="0"/>
    <x v="0"/>
  </r>
  <r>
    <s v="010001"/>
    <s v="00001"/>
    <s v="Assembleia Legislativa do Estado"/>
    <s v="Gestão Geral"/>
    <x v="2"/>
    <x v="2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m/>
    <m/>
    <m/>
    <m/>
    <x v="4"/>
    <x v="0"/>
  </r>
  <r>
    <s v="410094"/>
    <s v="41094"/>
    <s v="Fundo de Desenvolvimento Social"/>
    <s v="Fundo de Desenvolvimento Social"/>
    <x v="0"/>
    <x v="0"/>
    <x v="288"/>
    <s v="Apoio para construção de moradias"/>
    <x v="615"/>
    <x v="618"/>
    <x v="2"/>
    <n v="482"/>
    <s v="444042"/>
    <s v="Auxílios"/>
    <s v="0261000000"/>
    <s v="Receitas diversas - FUNDOSOCIAL - recursos de outras fontes - exercício corrente"/>
    <x v="0"/>
    <n v="560"/>
    <m/>
    <m/>
    <n v="20655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3791626"/>
    <n v="3791626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0"/>
    <s v="Serviços de Tecnologia da Informação e Comunicação - Pessoa Jurídica"/>
    <s v="0100000000"/>
    <s v="Recursos ordinários - recursos do tesouro - RLD"/>
    <x v="0"/>
    <n v="92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69000000"/>
    <s v="Outros Recursos Primários - Recursos do Tesouro"/>
    <x v="0"/>
    <n v="900"/>
    <m/>
    <m/>
    <n v="50000"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m/>
    <n v="0"/>
    <x v="0"/>
    <x v="0"/>
  </r>
  <r>
    <s v="030001"/>
    <s v="00001"/>
    <s v="Tribunal de Justiça do Estado"/>
    <s v="Gestão Geral"/>
    <x v="9"/>
    <x v="8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00000000"/>
    <s v="Recursos ordinários - recursos do tesouro - RLD"/>
    <x v="0"/>
    <n v="900"/>
    <n v="3222845"/>
    <n v="3222845"/>
    <m/>
    <m/>
    <x v="0"/>
    <x v="0"/>
  </r>
  <r>
    <s v="470001"/>
    <s v="00001"/>
    <s v="Secretaria de Estado da Administração"/>
    <s v="Gestão Geral"/>
    <x v="5"/>
    <x v="5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n v="-595500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445042"/>
    <s v="Auxílios"/>
    <s v="0100000000"/>
    <s v="Recursos ordinários - recursos do tesouro - RLD"/>
    <x v="0"/>
    <n v="430"/>
    <n v="1500000"/>
    <n v="150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6"/>
    <s v="Outras Despesas Variáveis-Pessoal Civil"/>
    <s v="0100000000"/>
    <s v="Recursos ordinários - recursos do tesouro - RLD"/>
    <x v="0"/>
    <n v="875"/>
    <n v="10549"/>
    <n v="10549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6"/>
    <s v="Outras Despesas Variáveis-Pessoal Civil"/>
    <s v="0100000000"/>
    <s v="Recursos ordinários - recursos do tesouro - RLD"/>
    <x v="0"/>
    <n v="935"/>
    <m/>
    <m/>
    <n v="900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3"/>
    <s v="Obrigações Patronais"/>
    <s v="0100000000"/>
    <s v="Recursos ordinários - recursos do tesouro - RLD"/>
    <x v="0"/>
    <n v="850"/>
    <m/>
    <m/>
    <n v="686658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5041"/>
    <s v="Contribuições"/>
    <s v="0100000000"/>
    <s v="Recursos ordinários - recursos do tesouro - RLD"/>
    <x v="0"/>
    <n v="920"/>
    <n v="100000"/>
    <n v="1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5041"/>
    <s v="Contribuições"/>
    <s v="0266000000"/>
    <s v="Receitas diversas - receita Agroindustrial - FDR"/>
    <x v="0"/>
    <n v="315"/>
    <n v="45000000"/>
    <n v="45000000"/>
    <m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5041"/>
    <s v="Contribuições"/>
    <s v="0100000000"/>
    <s v="Recursos ordinários - recursos do tesouro - RLD"/>
    <x v="0"/>
    <n v="627"/>
    <m/>
    <m/>
    <n v="129000000"/>
    <m/>
    <x v="0"/>
    <x v="0"/>
  </r>
  <r>
    <s v="540096"/>
    <s v="54096"/>
    <s v="Fundo Penitenciário do Estado de Santa Catarina - FUPESC"/>
    <s v="Fundo Penitenciário do Estado de Santa Catarina"/>
    <x v="0"/>
    <x v="0"/>
    <x v="289"/>
    <s v="Apoio às centrais de penas e medidas alternativas"/>
    <x v="616"/>
    <x v="619"/>
    <x v="15"/>
    <n v="421"/>
    <s v="335041"/>
    <s v="Contribuições"/>
    <s v="0100000000"/>
    <s v="Recursos ordinários - recursos do tesouro - RLD"/>
    <x v="0"/>
    <n v="760"/>
    <m/>
    <m/>
    <n v="2900000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370"/>
    <x v="373"/>
    <x v="13"/>
    <n v="606"/>
    <s v="335041"/>
    <s v="Contribuições"/>
    <s v="0266000000"/>
    <s v="Receitas diversas - receita Agroindustrial - FDR"/>
    <x v="0"/>
    <n v="320"/>
    <n v="4000000"/>
    <n v="4000000"/>
    <m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n v="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m/>
    <m/>
    <n v="20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1"/>
    <s v="Premiações Culturais, Artísticas, Científicas, Desportivas e Outras"/>
    <s v="0100000000"/>
    <s v="Recursos ordinários - recursos do tesouro - RLD"/>
    <x v="0"/>
    <n v="900"/>
    <n v="20000"/>
    <n v="2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92"/>
    <s v="Despesas de Exercícios Anteriores"/>
    <s v="0100000000"/>
    <s v="Recursos ordinários - recursos do tesouro - RLD"/>
    <x v="0"/>
    <n v="400"/>
    <n v="300000"/>
    <n v="300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07"/>
    <s v="Contrib. Entid. Fechadas de Previdência"/>
    <s v="0100000000"/>
    <s v="Recursos ordinários - recursos do tesouro - RLD"/>
    <x v="0"/>
    <n v="704"/>
    <n v="100000"/>
    <n v="10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07"/>
    <s v="Contrib. Entid. Fechadas de Previdência"/>
    <s v="0250000000"/>
    <s v="Contribuição previdenciária - recursos de outras fontes - exercício corrente"/>
    <x v="0"/>
    <n v="850"/>
    <n v="15000"/>
    <n v="15000"/>
    <m/>
    <m/>
    <x v="0"/>
    <x v="0"/>
  </r>
  <r>
    <s v="530001"/>
    <s v="00001"/>
    <s v="Secretaria de Estado da Infraestrutura e Mobilidade"/>
    <s v="Gestão Geral"/>
    <x v="1"/>
    <x v="1"/>
    <x v="290"/>
    <s v="Desapropriação de áreas"/>
    <x v="617"/>
    <x v="620"/>
    <x v="0"/>
    <n v="782"/>
    <s v="449093"/>
    <s v="Indenizações e Restituições"/>
    <s v="0191000000"/>
    <s v="Operações de crédito interna - recursos do tesouro - exercício corrente"/>
    <x v="0"/>
    <n v="110"/>
    <n v="1000000"/>
    <n v="1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0000000"/>
    <s v="Recursos ordinários - recursos do tesouro - RLD"/>
    <x v="0"/>
    <n v="990"/>
    <m/>
    <m/>
    <n v="136945621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4"/>
    <s v="Indenizações e Restituições Trabalhistas"/>
    <s v="0100000000"/>
    <s v="Recursos ordinários - recursos do tesouro - RLD"/>
    <x v="0"/>
    <n v="850"/>
    <m/>
    <m/>
    <n v="34989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15"/>
    <s v="Diárias - Militar"/>
    <s v="0111000000"/>
    <s v="Taxas da Segurança Pública - recursos do tesouro - exercício corrente"/>
    <x v="0"/>
    <n v="702"/>
    <m/>
    <m/>
    <n v="5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m/>
    <m/>
    <n v="117000"/>
    <m/>
    <x v="0"/>
    <x v="0"/>
  </r>
  <r>
    <s v="470076"/>
    <s v="47076"/>
    <s v="Fundo Financeiro"/>
    <s v="Fundo Financeiro"/>
    <x v="1"/>
    <x v="1"/>
    <x v="45"/>
    <s v="Encargos com inativos"/>
    <x v="618"/>
    <x v="621"/>
    <x v="14"/>
    <n v="272"/>
    <s v="319001"/>
    <s v="Aposentadorias, Reserva Remunerada e Reformas"/>
    <s v="0100000000"/>
    <s v="Recursos ordinários - recursos do tesouro - RLD"/>
    <x v="0"/>
    <n v="860"/>
    <n v="377766346"/>
    <n v="377766346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2"/>
    <s v="Despesas de Exercícios Anteriores"/>
    <s v="0100000000"/>
    <s v="Recursos ordinários - recursos do tesouro - RLD"/>
    <x v="0"/>
    <n v="850"/>
    <m/>
    <m/>
    <n v="27992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046"/>
    <s v="Auxílio-Alimentação"/>
    <s v="0100000000"/>
    <s v="Recursos ordinários - recursos do tesouro - RLD"/>
    <x v="0"/>
    <n v="850"/>
    <n v="135756"/>
    <n v="135756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n v="30000"/>
    <n v="3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47"/>
    <s v="Obrigações Tributárias e Contributivas"/>
    <s v="0100000000"/>
    <s v="Recursos ordinários - recursos do tesouro - RLD"/>
    <x v="0"/>
    <n v="900"/>
    <n v="2800"/>
    <n v="28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47"/>
    <s v="Obrigações Tributárias e Contributivas"/>
    <s v="0100000000"/>
    <s v="Recursos ordinários - recursos do tesouro - RLD"/>
    <x v="0"/>
    <n v="900"/>
    <n v="70000"/>
    <n v="7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47"/>
    <s v="Obrigações Tributárias e Contributivas"/>
    <s v="0269000000"/>
    <s v="Outros recursos primários - recursos de outras fontes - exercício corrente"/>
    <x v="0"/>
    <n v="855"/>
    <n v="1000"/>
    <n v="1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47"/>
    <s v="Obrigações Tributárias e Contributivas"/>
    <s v="0100000000"/>
    <s v="Recursos ordinários - recursos do tesouro - RLD"/>
    <x v="0"/>
    <n v="925"/>
    <m/>
    <m/>
    <n v="1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47"/>
    <s v="Obrigações Tributárias e Contributivas"/>
    <s v="0228000000"/>
    <s v="Outros convênios, ajustes e acordos administrativos - rec outras fontes-exercício corrente"/>
    <x v="0"/>
    <n v="211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7"/>
    <s v="Obrigações Tributárias e Contributivas"/>
    <s v="0260000000"/>
    <s v="Recursos patrimoniais primários - recursos de outras fontes - exercício corrente"/>
    <x v="0"/>
    <n v="310"/>
    <n v="517737"/>
    <n v="517737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339030"/>
    <s v="Material de Consumo"/>
    <s v="0100000000"/>
    <s v="Recursos ordinários - recursos do tesouro - RLD"/>
    <x v="0"/>
    <n v="925"/>
    <n v="500000"/>
    <n v="500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0"/>
    <s v="Material de Consumo"/>
    <s v="0250000000"/>
    <s v="Contribuição previdenciária - recursos de outras fontes - exercício corrente"/>
    <x v="0"/>
    <n v="900"/>
    <n v="200000"/>
    <n v="200000"/>
    <m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30"/>
    <s v="Material de Consumo"/>
    <s v="0223000000"/>
    <s v="Convênio - Sistema Único Saúde - recursos de outras fontes - Exercício Corrente"/>
    <x v="0"/>
    <n v="450"/>
    <n v="10000000"/>
    <n v="1000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0"/>
    <s v="Material de Consumo"/>
    <s v="0269000000"/>
    <s v="Outros recursos primários - recursos de outras fontes - exercício corrente"/>
    <x v="0"/>
    <n v="704"/>
    <m/>
    <m/>
    <n v="516500"/>
    <m/>
    <x v="0"/>
    <x v="0"/>
  </r>
  <r>
    <s v="470030"/>
    <s v="00001"/>
    <s v="Fundação Escola de Governo - ENA"/>
    <s v="Gestão Geral"/>
    <x v="0"/>
    <x v="0"/>
    <x v="292"/>
    <s v="Restauração de documentos"/>
    <x v="620"/>
    <x v="623"/>
    <x v="9"/>
    <n v="391"/>
    <s v="339030"/>
    <s v="Material de Consumo"/>
    <s v="0240000000"/>
    <s v="Recursos de serviços - recursos de outras fontes - exercício corrente"/>
    <x v="0"/>
    <n v="835"/>
    <m/>
    <m/>
    <n v="5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0"/>
    <s v="Material de Consumo"/>
    <s v="0100000000"/>
    <s v="Recursos ordinários - recursos do tesouro - RLD"/>
    <x v="0"/>
    <n v="925"/>
    <n v="2000000"/>
    <n v="2000000"/>
    <m/>
    <m/>
    <x v="0"/>
    <x v="0"/>
  </r>
  <r>
    <s v="410010"/>
    <s v="00001"/>
    <s v="Fundação Catarinense de Esporte"/>
    <s v="Gestão Geral"/>
    <x v="1"/>
    <x v="1"/>
    <x v="14"/>
    <s v="Saúde e segurança no contexto ocupacional"/>
    <x v="621"/>
    <x v="624"/>
    <x v="17"/>
    <n v="331"/>
    <s v="339030"/>
    <s v="Material de Consumo"/>
    <s v="0100000000"/>
    <s v="Recursos ordinários - recursos do tesouro - RLD"/>
    <x v="0"/>
    <n v="855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m/>
    <m/>
    <m/>
    <n v="10000"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3"/>
    <s v="Passagens e Despesas com Locomoção"/>
    <s v="0100000000"/>
    <s v="Recursos ordinários - recursos do tesouro - RLD"/>
    <x v="0"/>
    <n v="745"/>
    <m/>
    <m/>
    <n v="83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3"/>
    <s v="Passagens e Despesas com Locomoção"/>
    <s v="0228000000"/>
    <s v="Outros convênios, ajustes e acordos administrativos - rec outras fontes-exercício corrente"/>
    <x v="0"/>
    <n v="310"/>
    <m/>
    <m/>
    <n v="116152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n v="65000"/>
    <n v="65000"/>
    <m/>
    <m/>
    <x v="0"/>
    <x v="0"/>
  </r>
  <r>
    <s v="260093"/>
    <s v="26093"/>
    <s v="Fundo Estadual de Assistência Social"/>
    <s v="Fundo Estadual de Assistência Social"/>
    <x v="1"/>
    <x v="1"/>
    <x v="54"/>
    <s v="Controle social"/>
    <x v="98"/>
    <x v="100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6063"/>
    <n v="6063"/>
    <m/>
    <m/>
    <x v="0"/>
    <x v="0"/>
  </r>
  <r>
    <s v="270021"/>
    <s v="00001"/>
    <s v="Instituto do Meio Ambiente do Estado de Santa Catarina - IMA"/>
    <s v="Gestão Geral"/>
    <x v="0"/>
    <x v="0"/>
    <x v="75"/>
    <s v="Encargos com estagiários"/>
    <x v="623"/>
    <x v="626"/>
    <x v="12"/>
    <n v="128"/>
    <s v="339049"/>
    <s v="Auxílio-Transporte"/>
    <s v="0219000000"/>
    <s v="Outras Taxas Vinculadas - Recursos de Outras Fontes - Exercício Corrente"/>
    <x v="0"/>
    <n v="850"/>
    <m/>
    <m/>
    <n v="100000"/>
    <m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49"/>
    <s v="Auxílio-Transporte"/>
    <s v="0100000000"/>
    <s v="Recursos ordinários - recursos do tesouro - RLD"/>
    <x v="0"/>
    <n v="745"/>
    <n v="325800"/>
    <n v="325800"/>
    <m/>
    <m/>
    <x v="0"/>
    <x v="0"/>
  </r>
  <r>
    <s v="270021"/>
    <s v="00001"/>
    <s v="Instituto do Meio Ambiente do Estado de Santa Catarina - IMA"/>
    <s v="Gestão Geral"/>
    <x v="1"/>
    <x v="1"/>
    <x v="75"/>
    <s v="Encargos com estagiários"/>
    <x v="623"/>
    <x v="626"/>
    <x v="12"/>
    <n v="128"/>
    <s v="339049"/>
    <s v="Auxílio-Transporte"/>
    <s v="0219000000"/>
    <s v="Outras Taxas Vinculadas - Recursos de Outras Fontes - Exercício Corrente"/>
    <x v="0"/>
    <n v="850"/>
    <n v="100000"/>
    <n v="1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049"/>
    <s v="Auxílio-Transporte"/>
    <s v="0100000000"/>
    <s v="Recursos ordinários - recursos do tesouro - RLD"/>
    <x v="0"/>
    <n v="850"/>
    <n v="242855"/>
    <n v="242855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92"/>
    <s v="Despesas de Exercícios Anteriores"/>
    <s v="0269000000"/>
    <s v="Outros recursos primários - recursos de outras fontes - exercício corrente"/>
    <x v="0"/>
    <n v="875"/>
    <n v="15000"/>
    <n v="15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92"/>
    <s v="Despesas de Exercícios Anteriores"/>
    <s v="0120000000"/>
    <s v="Cota-parte da contribuição do Salário-Educação - recursos do tesouro - exercício corrente"/>
    <x v="0"/>
    <n v="520"/>
    <n v="5000"/>
    <n v="5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92"/>
    <s v="Despesas de Exercícios Anteriores"/>
    <s v="0223000000"/>
    <s v="Convênio - Sistema Único Saúde - recursos de outras fontes - Exercício Corrente"/>
    <x v="0"/>
    <n v="430"/>
    <n v="20000"/>
    <n v="2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92"/>
    <s v="Despesas de Exercícios Anteriores"/>
    <s v="0100000000"/>
    <s v="Recursos ordinários - recursos do tesouro - RLD"/>
    <x v="0"/>
    <n v="850"/>
    <m/>
    <m/>
    <n v="101"/>
    <m/>
    <x v="0"/>
    <x v="0"/>
  </r>
  <r>
    <s v="520002"/>
    <s v="00001"/>
    <s v="Encargos Gerais do Estado"/>
    <s v="Gestão Geral"/>
    <x v="0"/>
    <x v="0"/>
    <x v="203"/>
    <s v="Transferências constitucionais ou legais"/>
    <x v="385"/>
    <x v="388"/>
    <x v="18"/>
    <n v="846"/>
    <s v="339092"/>
    <s v="Despesas de Exercícios Anteriores"/>
    <s v="0100000000"/>
    <s v="Recursos ordinários - recursos do tesouro - RLD"/>
    <x v="0"/>
    <n v="990"/>
    <m/>
    <m/>
    <n v="480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69000000"/>
    <s v="Outros Recursos Primários - Recursos do Tesouro"/>
    <x v="0"/>
    <n v="900"/>
    <n v="30000"/>
    <n v="30000"/>
    <m/>
    <m/>
    <x v="0"/>
    <x v="0"/>
  </r>
  <r>
    <s v="410011"/>
    <s v="00001"/>
    <s v="Agência de Desenvolvimento do Turismo de Santa Catarina"/>
    <s v="Gestão Geral"/>
    <x v="3"/>
    <x v="3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m/>
    <n v="158913.78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69000000"/>
    <s v="Outros Recursos Primários - Recursos do Tesouro"/>
    <x v="0"/>
    <n v="990"/>
    <n v="3000000"/>
    <n v="3000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171"/>
    <s v="Ações na área da saúde"/>
    <x v="624"/>
    <x v="627"/>
    <x v="6"/>
    <n v="301"/>
    <s v="334192"/>
    <s v="Despesas de Exercícios Anteriores"/>
    <s v="0100000000"/>
    <s v="Recursos ordinários - recursos do tesouro - RLD"/>
    <x v="0"/>
    <n v="420"/>
    <n v="614744"/>
    <n v="614744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13"/>
    <s v="Obrigações Patronais"/>
    <s v="0100000000"/>
    <s v="Recursos ordinários - recursos do tesouro - RLD"/>
    <x v="0"/>
    <n v="935"/>
    <n v="600000"/>
    <n v="6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113"/>
    <s v="Obrigações Patronais"/>
    <s v="0100000000"/>
    <s v="Recursos ordinários - recursos do tesouro - RLD"/>
    <x v="0"/>
    <n v="880"/>
    <n v="205899"/>
    <n v="205899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14"/>
    <s v="Diárias - Civil"/>
    <s v="0100000000"/>
    <s v="Recursos ordinários - recursos do tesouro - RLD"/>
    <x v="0"/>
    <n v="745"/>
    <n v="70000"/>
    <n v="700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14"/>
    <s v="Diárias - Civil"/>
    <s v="0225000000"/>
    <s v="Convênio - Programa de Assistência Social - recursos de outras fontes - exercício corrente"/>
    <x v="0"/>
    <n v="560"/>
    <m/>
    <m/>
    <n v="5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14"/>
    <s v="Diárias - Civil"/>
    <s v="0219000000"/>
    <s v="Outras Taxas Vinculadas - Recursos de Outras Fontes - Exercício Corrente"/>
    <x v="0"/>
    <n v="315"/>
    <m/>
    <m/>
    <n v="2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14"/>
    <s v="Diárias - Civil"/>
    <s v="0100000000"/>
    <s v="Recursos ordinários - recursos do tesouro - RLD"/>
    <x v="0"/>
    <n v="410"/>
    <m/>
    <m/>
    <n v="1000"/>
    <m/>
    <x v="0"/>
    <x v="0"/>
  </r>
  <r>
    <s v="410011"/>
    <s v="00001"/>
    <s v="Agência de Desenvolvimento do Turismo de Santa Catarina"/>
    <s v="Gestão Geral"/>
    <x v="1"/>
    <x v="1"/>
    <x v="239"/>
    <s v="Realização de jornadas de familizarização"/>
    <x v="484"/>
    <x v="487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0000000"/>
    <s v="Recursos ordinários - recursos do tesouro - RLD"/>
    <x v="0"/>
    <n v="990"/>
    <m/>
    <m/>
    <n v="581606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3"/>
    <s v="Indenizações e Restituições"/>
    <s v="0240000000"/>
    <s v="Recursos de serviços - recursos de outras fontes - exercício corrente"/>
    <x v="0"/>
    <n v="31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1"/>
    <s v="Vencim. e Vantagens Fixas - Pessoal Civil"/>
    <s v="0131000000"/>
    <s v="Recursos do FUNDEB"/>
    <x v="0"/>
    <n v="625"/>
    <n v="7811092"/>
    <n v="7811092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1"/>
    <s v="Vencim. e Vantagens Fixas - Pessoal Civil"/>
    <s v="0111000000"/>
    <s v="Taxas da Segurança Pública - recursos do tesouro - exercício corrente"/>
    <x v="0"/>
    <n v="704"/>
    <n v="47802860"/>
    <n v="4780286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2"/>
    <s v="Vencim. e Vantagens Fixas - Pessoal Militar"/>
    <s v="0100000000"/>
    <s v="Recursos ordinários - recursos do tesouro - RLD"/>
    <x v="0"/>
    <n v="850"/>
    <n v="645037"/>
    <n v="645037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2"/>
    <s v="Vencim. e Vantagens Fixas - Pessoal Militar"/>
    <s v="0100000000"/>
    <s v="Recursos ordinários - recursos do tesouro - RLD"/>
    <x v="0"/>
    <n v="915"/>
    <m/>
    <m/>
    <n v="6915474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269000000"/>
    <s v="Outros recursos primários - recursos de outras fontes - exercício corrente"/>
    <x v="0"/>
    <n v="230"/>
    <m/>
    <m/>
    <n v="501832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20"/>
    <s v="Auxílio Financeiro a Pesquisadores"/>
    <s v="0131000000"/>
    <s v="Recursos do FUNDEB"/>
    <x v="0"/>
    <n v="625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92"/>
    <s v="41092"/>
    <s v="Fundo Estadual de Defesa Civil"/>
    <s v="Fundo Estadual da Defesa Civil"/>
    <x v="1"/>
    <x v="1"/>
    <x v="75"/>
    <s v="Encargos com estagiários"/>
    <x v="627"/>
    <x v="630"/>
    <x v="11"/>
    <n v="128"/>
    <s v="339036"/>
    <s v="Outros Serviços Terceiros-Pessoa Física"/>
    <s v="0111000000"/>
    <s v="Taxas da Segurança Pública - recursos do tesouro - exercício corrente"/>
    <x v="0"/>
    <n v="850"/>
    <n v="66000"/>
    <n v="66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6"/>
    <s v="Outros Serviços Terceiros-Pessoa Física"/>
    <s v="0100000000"/>
    <s v="Recursos ordinários - recursos do tesouro - RLD"/>
    <x v="0"/>
    <n v="825"/>
    <n v="3000"/>
    <n v="3000"/>
    <m/>
    <m/>
    <x v="0"/>
    <x v="0"/>
  </r>
  <r>
    <s v="470030"/>
    <s v="00001"/>
    <s v="Fundação Escola de Governo - ENA"/>
    <s v="Gestão Geral"/>
    <x v="1"/>
    <x v="1"/>
    <x v="75"/>
    <s v="Encargos com estagiários"/>
    <x v="629"/>
    <x v="632"/>
    <x v="3"/>
    <n v="128"/>
    <s v="339036"/>
    <s v="Outros Serviços Terceiros-Pessoa Física"/>
    <s v="0240000000"/>
    <s v="Recursos de serviços - recursos de outras fontes - exercício corrente"/>
    <x v="0"/>
    <n v="850"/>
    <n v="25000"/>
    <n v="25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36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6"/>
    <s v="Outros Serviços Terceiros-Pessoa Física"/>
    <s v="0240000000"/>
    <s v="Recursos de serviços - recursos de outras fontes - exercício corrente"/>
    <x v="0"/>
    <n v="310"/>
    <m/>
    <m/>
    <n v="517515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6"/>
    <s v="Outros Serviços Terceiros-Pessoa Física"/>
    <s v="0240000000"/>
    <s v="Recursos de serviços - recursos de outras fontes - exercício corrente"/>
    <x v="0"/>
    <n v="900"/>
    <m/>
    <m/>
    <n v="252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6"/>
    <s v="Outros Serviços Terceiros-Pessoa Física"/>
    <s v="0100000000"/>
    <s v="Recursos ordinários - recursos do tesouro - RLD"/>
    <x v="0"/>
    <n v="925"/>
    <n v="200000"/>
    <n v="200000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6"/>
    <s v="Outros Serviços Terceiros-Pessoa Física"/>
    <s v="0269000000"/>
    <s v="Outros recursos primários - recursos de outras fontes - exercício corrente"/>
    <x v="0"/>
    <n v="560"/>
    <n v="20000"/>
    <n v="2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39"/>
    <s v="Outros Serviços Terceiros Pessoa Jurídica"/>
    <s v="0100000000"/>
    <s v="Recursos ordinários - recursos do tesouro - RLD"/>
    <x v="0"/>
    <n v="900"/>
    <n v="395690"/>
    <n v="395690"/>
    <m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39"/>
    <s v="Outros Serviços Terceiros Pessoa Jurídica"/>
    <s v="0100000000"/>
    <s v="Recursos ordinários - recursos do tesouro - RLD"/>
    <x v="0"/>
    <n v="900"/>
    <m/>
    <m/>
    <n v="85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139"/>
    <s v="Outros Serviços Terceiros Pessoa Jurídica"/>
    <s v="0100000000"/>
    <s v="Recursos ordinários - recursos do tesouro - RLD"/>
    <x v="0"/>
    <n v="900"/>
    <m/>
    <m/>
    <n v="12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632"/>
    <x v="635"/>
    <x v="5"/>
    <n v="364"/>
    <s v="449051"/>
    <s v="Obras e Instalações"/>
    <s v="0100000000"/>
    <s v="Recursos ordinários - recursos do tesouro - RLD"/>
    <x v="0"/>
    <n v="630"/>
    <n v="3543890"/>
    <n v="354389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6"/>
    <x v="529"/>
    <x v="0"/>
    <n v="782"/>
    <s v="449051"/>
    <s v="Obras e Instalações"/>
    <s v="0100000000"/>
    <s v="Recursos ordinários - recursos do tesouro - RLD"/>
    <x v="0"/>
    <n v="140"/>
    <n v="190000"/>
    <n v="19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5"/>
    <x v="448"/>
    <x v="12"/>
    <n v="54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33"/>
    <x v="636"/>
    <x v="7"/>
    <n v="61"/>
    <s v="449051"/>
    <s v="Obras e Instalações"/>
    <s v="0219000000"/>
    <s v="Outras Taxas Vinculadas - Recursos de Outras Fontes - Exercício Corrente"/>
    <x v="0"/>
    <n v="931"/>
    <m/>
    <m/>
    <n v="11776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4"/>
    <x v="637"/>
    <x v="7"/>
    <n v="61"/>
    <s v="449051"/>
    <s v="Obras e Instalações"/>
    <s v="0219000000"/>
    <s v="Outras Taxas Vinculadas - Recursos de Outras Fontes - Exercício Corrente"/>
    <x v="0"/>
    <n v="931"/>
    <m/>
    <m/>
    <n v="197849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5"/>
    <x v="638"/>
    <x v="7"/>
    <n v="61"/>
    <s v="449051"/>
    <s v="Obras e Instalações"/>
    <s v="0219000000"/>
    <s v="Outras Taxas Vinculadas - Recursos de Outras Fontes - Exercício Corrente"/>
    <x v="0"/>
    <n v="931"/>
    <m/>
    <m/>
    <n v="29570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51"/>
    <s v="Obras e Instalações"/>
    <s v="0111000000"/>
    <s v="Taxas da Segurança Pública - recursos do tesouro - exercício corrente"/>
    <x v="0"/>
    <n v="735"/>
    <m/>
    <m/>
    <n v="8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636"/>
    <x v="639"/>
    <x v="5"/>
    <n v="364"/>
    <s v="449051"/>
    <s v="Obras e Instalações"/>
    <s v="0265000000"/>
    <s v="Receitas diversas - recursos de outras fontes - manutenção do ensino superior"/>
    <x v="0"/>
    <n v="630"/>
    <m/>
    <m/>
    <n v="1633025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51"/>
    <s v="Obras e Instalações"/>
    <s v="0191000000"/>
    <s v="Operações de crédito interna - recursos do tesouro - exercício corrente"/>
    <x v="0"/>
    <n v="140"/>
    <m/>
    <m/>
    <n v="92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21000000"/>
    <s v="Cota-parte contrib intervenção no domínio econ CIDE-Estadual - rec tesouro -exerc corrente"/>
    <x v="0"/>
    <n v="110"/>
    <m/>
    <m/>
    <n v="12877838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128000000"/>
    <s v="Outros convênios, ajustes e acordos administrativos - rec tesouro - exercício corrente"/>
    <x v="0"/>
    <n v="105"/>
    <m/>
    <m/>
    <n v="82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341"/>
    <x v="344"/>
    <x v="7"/>
    <n v="61"/>
    <s v="449051"/>
    <s v="Obras e Instalações"/>
    <s v="0219000000"/>
    <s v="Outras Taxas Vinculadas - Recursos de Outras Fontes - Exercício Corrente"/>
    <x v="0"/>
    <n v="931"/>
    <n v="254930"/>
    <n v="254930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637"/>
    <x v="640"/>
    <x v="6"/>
    <n v="302"/>
    <s v="449051"/>
    <s v="Obras e Instalações"/>
    <s v="0191000000"/>
    <s v="Operações de crédito interna - recursos do tesouro - exercício corrente"/>
    <x v="0"/>
    <n v="101"/>
    <n v="500000"/>
    <n v="5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39"/>
    <s v="Outros Serv. Terceiros - Pessoa Juridíca"/>
    <s v="0100000000"/>
    <s v="Recursos ordinários - recursos do tesouro - RLD"/>
    <x v="0"/>
    <n v="925"/>
    <n v="200000"/>
    <n v="200000"/>
    <m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39"/>
    <s v="Outros Serv. Terceiros - Pessoa Juridíca"/>
    <s v="0100000000"/>
    <s v="Recursos ordinários - recursos do tesouro - RLD"/>
    <x v="0"/>
    <n v="935"/>
    <n v="100000"/>
    <n v="1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n v="-2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449052"/>
    <s v="Equipamentos e Material Permanente"/>
    <s v="0100000000"/>
    <s v="Recursos ordinários - recursos do tesouro - RLD"/>
    <x v="0"/>
    <n v="230"/>
    <n v="121400"/>
    <n v="1214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449052"/>
    <s v="Equipamentos e Material Permanente"/>
    <s v="0240000000"/>
    <s v="Recursos de serviços - recursos de outras fontes - exercício corrente"/>
    <x v="0"/>
    <n v="760"/>
    <n v="655046"/>
    <n v="655046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3512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2"/>
    <s v="Equipamentos e Material Permanente"/>
    <s v="0100000000"/>
    <s v="Recursos ordinários - recursos do tesouro - RLD"/>
    <x v="0"/>
    <n v="64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449052"/>
    <s v="Equipamentos e Material Permanente"/>
    <s v="0240000000"/>
    <s v="Recursos de serviços - recursos de outras fontes - exercício corrente"/>
    <x v="0"/>
    <n v="900"/>
    <m/>
    <m/>
    <n v="74174"/>
    <m/>
    <x v="0"/>
    <x v="0"/>
  </r>
  <r>
    <s v="530001"/>
    <s v="00001"/>
    <s v="Secretaria de Estado da Infraestrutura e Mobilidade"/>
    <s v="Gestão Geral"/>
    <x v="0"/>
    <x v="0"/>
    <x v="294"/>
    <s v="Modernização da frota"/>
    <x v="638"/>
    <x v="641"/>
    <x v="0"/>
    <n v="782"/>
    <s v="449052"/>
    <s v="Equipamentos e Material Permanente"/>
    <s v="0169000000"/>
    <s v="Outros Recursos Primários - Recursos do Tesouro"/>
    <x v="0"/>
    <n v="130"/>
    <m/>
    <m/>
    <n v="500000"/>
    <m/>
    <x v="0"/>
    <x v="0"/>
  </r>
  <r>
    <s v="410001"/>
    <s v="00001"/>
    <s v="Casa Civil"/>
    <s v="Gestão Geral"/>
    <x v="1"/>
    <x v="1"/>
    <x v="295"/>
    <s v="Aquisição de veículos"/>
    <x v="639"/>
    <x v="642"/>
    <x v="3"/>
    <n v="122"/>
    <s v="449052"/>
    <s v="Equipamentos e Material Permanente"/>
    <s v="0100000000"/>
    <s v="Recursos ordinários - recursos do tesouro - RLD"/>
    <x v="0"/>
    <n v="900"/>
    <n v="450000"/>
    <n v="4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2"/>
    <s v="Equipamentos e Material Permanente"/>
    <s v="0100000000"/>
    <s v="Recursos ordinários - recursos do tesouro - RLD"/>
    <x v="0"/>
    <n v="900"/>
    <n v="80000"/>
    <n v="80000"/>
    <m/>
    <m/>
    <x v="0"/>
    <x v="0"/>
  </r>
  <r>
    <s v="030001"/>
    <s v="00001"/>
    <s v="Tribunal de Justiça do Estado"/>
    <s v="Gestão Geral"/>
    <x v="8"/>
    <x v="7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m/>
    <n v="910498.96"/>
    <m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34"/>
    <s v="Outras Desp. Pessoal Decor. Contr. Terceirização"/>
    <s v="0261000000"/>
    <s v="Receitas diversas - FUNDOSOCIAL - recursos de outras fontes - exercício corrente"/>
    <x v="0"/>
    <n v="101"/>
    <m/>
    <m/>
    <n v="8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40"/>
    <x v="643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70025"/>
    <s v="00001"/>
    <s v="Instituto de Metrologia de Santa Catarina"/>
    <s v="Gestão Geral"/>
    <x v="1"/>
    <x v="1"/>
    <x v="14"/>
    <s v="Saúde e segurança no contexto ocupacional"/>
    <x v="641"/>
    <x v="644"/>
    <x v="3"/>
    <n v="331"/>
    <s v="339039"/>
    <s v="Outros Serviços Terceiros - Pessoa Jurídica"/>
    <s v="0228000000"/>
    <s v="Outros convênios, ajustes e acordos administrativos - rec outras fontes-exercício corrente"/>
    <x v="0"/>
    <n v="855"/>
    <n v="50000"/>
    <n v="5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799975"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339039"/>
    <s v="Outros Serviços Terceiros - Pessoa Jurídica"/>
    <s v="0219000000"/>
    <s v="Outras Taxas Vinculadas - Recursos de Outras Fontes - Exercício Corrente"/>
    <x v="0"/>
    <n v="890"/>
    <m/>
    <m/>
    <n v="900000"/>
    <m/>
    <x v="0"/>
    <x v="0"/>
  </r>
  <r>
    <s v="410011"/>
    <s v="00001"/>
    <s v="Agência de Desenvolvimento do Turismo de Santa Catarina"/>
    <s v="Gestão Geral"/>
    <x v="0"/>
    <x v="0"/>
    <x v="296"/>
    <s v="Divulgação e promoção turística"/>
    <x v="642"/>
    <x v="645"/>
    <x v="4"/>
    <n v="695"/>
    <s v="339039"/>
    <s v="Outros Serviços Terceiros - Pessoa Jurídica"/>
    <s v="0100000000"/>
    <s v="Recursos ordinários - recursos do tesouro - RLD"/>
    <x v="0"/>
    <n v="640"/>
    <m/>
    <m/>
    <n v="1495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39"/>
    <s v="Outros Serviços Terceiros - Pessoa Jurídica"/>
    <s v="0260000000"/>
    <s v="Recursos patrimoniais primários - recursos de outras fontes - exercício corrente"/>
    <x v="0"/>
    <n v="640"/>
    <m/>
    <m/>
    <n v="960000"/>
    <m/>
    <x v="0"/>
    <x v="0"/>
  </r>
  <r>
    <s v="410092"/>
    <s v="41092"/>
    <s v="Fundo Estadual de Defesa Civil"/>
    <s v="Fundo Estadual da Defesa Civil"/>
    <x v="0"/>
    <x v="0"/>
    <x v="7"/>
    <s v="Capacitação profissional dos agentes públicos"/>
    <x v="643"/>
    <x v="646"/>
    <x v="11"/>
    <n v="128"/>
    <s v="339039"/>
    <s v="Outros Serviços Terceiros - Pessoa Jurídica"/>
    <s v="0111000000"/>
    <s v="Taxas da Segurança Pública - recursos do tesouro - exercício corrente"/>
    <x v="0"/>
    <n v="850"/>
    <m/>
    <m/>
    <n v="3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9"/>
    <s v="Outros Serviços Terceiros - Pessoa Jurídica"/>
    <s v="0100000000"/>
    <s v="Recursos ordinários - recursos do tesouro - RLD"/>
    <x v="0"/>
    <n v="900"/>
    <m/>
    <m/>
    <n v="24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6000000"/>
    <s v="Remuneração de disponibilidade bancária FUNDEB"/>
    <x v="0"/>
    <n v="610"/>
    <m/>
    <m/>
    <n v="5000000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45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9"/>
    <s v="Outros Serviços Terceiros - Pessoa Jurídica"/>
    <s v="0228000000"/>
    <s v="Outros convênios, ajustes e acordos administrativos - rec outras fontes-exercício corrente"/>
    <x v="0"/>
    <n v="230"/>
    <m/>
    <m/>
    <n v="612936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9039"/>
    <s v="Outros Serviços Terceiros - Pessoa Jurídica"/>
    <s v="0100000000"/>
    <s v="Recursos ordinários - recursos do tesouro - RLD"/>
    <x v="0"/>
    <n v="430"/>
    <m/>
    <m/>
    <n v="25000000"/>
    <m/>
    <x v="0"/>
    <x v="0"/>
  </r>
  <r>
    <s v="520002"/>
    <s v="00001"/>
    <s v="Encargos Gerais do Estado"/>
    <s v="Gestão Geral"/>
    <x v="0"/>
    <x v="0"/>
    <x v="242"/>
    <s v="Despesas diversas"/>
    <x v="645"/>
    <x v="648"/>
    <x v="3"/>
    <n v="123"/>
    <s v="339039"/>
    <s v="Outros Serviços Terceiros - Pessoa Jurídica"/>
    <s v="0100000000"/>
    <s v="Recursos ordinários - recursos do tesouro - RLD"/>
    <x v="0"/>
    <n v="990"/>
    <m/>
    <m/>
    <n v="3500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9"/>
    <s v="Outros Serviços Terceiros - Pessoa Jurídica"/>
    <s v="0111000000"/>
    <s v="Taxas da Segurança Pública - recursos do tesouro - exercício corrente"/>
    <x v="0"/>
    <n v="750"/>
    <m/>
    <m/>
    <n v="32251101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n v="11875322"/>
    <n v="11875322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n v="6500000"/>
    <n v="65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101000000"/>
    <s v="Recursos ordinários - diversos"/>
    <x v="0"/>
    <n v="900"/>
    <n v="133081"/>
    <n v="133081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9"/>
    <s v="Outros Serviços Terceiros - Pessoa Jurídica"/>
    <s v="0169000000"/>
    <s v="Outros Recursos Primários - Recursos do Tesouro"/>
    <x v="0"/>
    <n v="130"/>
    <n v="800000"/>
    <n v="800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7"/>
    <s v="Locação de Mão-de-Obra"/>
    <s v="0100000000"/>
    <s v="Recursos ordinários - recursos do tesouro - RLD"/>
    <x v="0"/>
    <n v="925"/>
    <m/>
    <m/>
    <n v="3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7"/>
    <s v="Locação de Mão-de-Obra"/>
    <s v="0100000000"/>
    <s v="Recursos ordinários - recursos do tesouro - RLD"/>
    <x v="0"/>
    <n v="310"/>
    <m/>
    <m/>
    <n v="412846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646"/>
    <x v="649"/>
    <x v="8"/>
    <n v="91"/>
    <s v="449061"/>
    <s v="Aquisição de Imóveis"/>
    <s v="0219000000"/>
    <s v="Outras Taxas Vinculadas - Recursos de Outras Fontes - Exercício Corrente"/>
    <x v="0"/>
    <n v="910"/>
    <m/>
    <m/>
    <n v="2000000"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4042"/>
    <s v="Auxílios"/>
    <s v="0121000000"/>
    <s v="Cota-parte contrib intervenção no domínio econ CIDE-Estadual - rec tesouro -exerc corrente"/>
    <x v="0"/>
    <n v="110"/>
    <n v="4000000"/>
    <n v="40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7"/>
    <s v="Obrigações Tributárias e Contributivas"/>
    <s v="0100000000"/>
    <s v="Recursos ordinários - recursos do tesouro - RLD"/>
    <x v="0"/>
    <n v="310"/>
    <m/>
    <m/>
    <n v="115402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240000000"/>
    <s v="Recursos de serviços - recursos de outras fontes - exercício corrente"/>
    <x v="0"/>
    <n v="310"/>
    <m/>
    <m/>
    <n v="100000"/>
    <m/>
    <x v="0"/>
    <x v="0"/>
  </r>
  <r>
    <s v="480091"/>
    <s v="48091"/>
    <s v="Fundo Estadual de Saúde"/>
    <s v="Fundo Estadual de Saúde"/>
    <x v="1"/>
    <x v="1"/>
    <x v="237"/>
    <s v="Ampliação e modernização do PROERD"/>
    <x v="648"/>
    <x v="651"/>
    <x v="6"/>
    <n v="244"/>
    <s v="339032"/>
    <s v="Material, Bem ou Serviço de Distribuição Gratuita"/>
    <s v="0100000000"/>
    <s v="Recursos ordinários - recursos do tesouro - RLD"/>
    <x v="0"/>
    <n v="701"/>
    <n v="249000"/>
    <n v="249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5041"/>
    <s v="Contribuições"/>
    <s v="0285000000"/>
    <s v="Remuneração de disp bancária - Executivo - rec vinculados-rec outras fontes-exerc corrente"/>
    <x v="0"/>
    <n v="340"/>
    <n v="217578"/>
    <n v="21757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5"/>
    <s v="Outros Benefícios Previdenciários"/>
    <s v="0100000000"/>
    <s v="Recursos ordinários - recursos do tesouro - RLD"/>
    <x v="0"/>
    <n v="625"/>
    <n v="922000"/>
    <n v="922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05"/>
    <s v="Outros Benefícios Previdenciários"/>
    <s v="0100000000"/>
    <s v="Recursos ordinários - recursos do tesouro - RLD"/>
    <x v="0"/>
    <n v="850"/>
    <m/>
    <m/>
    <n v="23158"/>
    <m/>
    <x v="0"/>
    <x v="0"/>
  </r>
  <r>
    <s v="520091"/>
    <s v="52091"/>
    <s v="Fundo de Apoio ao Desenvolvimento Empresarial de Santa Catarina"/>
    <s v="Fundo de Apoio ao Desenvolvimento Empresarial de Santa Catarina"/>
    <x v="0"/>
    <x v="0"/>
    <x v="299"/>
    <s v="Subvenção econômica"/>
    <x v="649"/>
    <x v="652"/>
    <x v="3"/>
    <n v="123"/>
    <s v="459065"/>
    <s v="Const. ou Aumento de Capital de Empresas"/>
    <s v="0299000000"/>
    <s v="Outras receitas não primárias - recursos de outras fontes - exercício corrente"/>
    <x v="0"/>
    <n v="342"/>
    <m/>
    <m/>
    <n v="28962264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4"/>
    <s v="Indenizações e Restituições Trabalhistas"/>
    <s v="0111000000"/>
    <s v="Taxas da Segurança Pública - recursos do tesouro - exercício corrente"/>
    <x v="0"/>
    <n v="704"/>
    <n v="3143"/>
    <n v="3143"/>
    <m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15"/>
    <s v="Diárias - Militar"/>
    <s v="0111000000"/>
    <s v="Taxas da Segurança Pública - recursos do tesouro - exercício corrente"/>
    <x v="0"/>
    <n v="704"/>
    <m/>
    <m/>
    <n v="15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15"/>
    <s v="Diárias - Militar"/>
    <s v="0111000000"/>
    <s v="Taxas da Segurança Pública - recursos do tesouro - exercício corrente"/>
    <x v="0"/>
    <n v="704"/>
    <n v="140000"/>
    <n v="14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470076"/>
    <s v="47076"/>
    <s v="Fundo Financeiro"/>
    <s v="Fundo Financeiro"/>
    <x v="1"/>
    <x v="1"/>
    <x v="45"/>
    <s v="Encargos com inativos"/>
    <x v="218"/>
    <x v="220"/>
    <x v="14"/>
    <n v="272"/>
    <s v="319001"/>
    <s v="Aposentadorias, Reserva Remunerada e Reformas"/>
    <s v="0250000000"/>
    <s v="Contribuição previdenciária - recursos de outras fontes - exercício corrente"/>
    <x v="0"/>
    <n v="860"/>
    <n v="26000"/>
    <n v="26000"/>
    <m/>
    <m/>
    <x v="0"/>
    <x v="0"/>
  </r>
  <r>
    <s v="470076"/>
    <s v="47076"/>
    <s v="Fundo Financeiro"/>
    <s v="Fundo Financeiro"/>
    <x v="1"/>
    <x v="1"/>
    <x v="45"/>
    <s v="Encargos com inativos"/>
    <x v="66"/>
    <x v="68"/>
    <x v="14"/>
    <n v="272"/>
    <s v="319001"/>
    <s v="Aposentadorias, Reserva Remunerada e Reformas"/>
    <s v="0100000000"/>
    <s v="Recursos ordinários - recursos do tesouro - RLD"/>
    <x v="0"/>
    <n v="860"/>
    <n v="200000000"/>
    <n v="200000000"/>
    <m/>
    <m/>
    <x v="0"/>
    <x v="0"/>
  </r>
  <r>
    <s v="470076"/>
    <s v="47076"/>
    <s v="Fundo Financeiro"/>
    <s v="Fundo Financeiro"/>
    <x v="0"/>
    <x v="0"/>
    <x v="44"/>
    <s v="Encargos com inativos"/>
    <x v="650"/>
    <x v="65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8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04"/>
    <s v="Contratação por Tempo Determinado"/>
    <s v="0100000000"/>
    <s v="Recursos ordinários - recursos do tesouro - RLD"/>
    <x v="0"/>
    <n v="850"/>
    <m/>
    <m/>
    <n v="2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39046"/>
    <s v="Auxílio-Alimentação"/>
    <s v="0100000000"/>
    <s v="Recursos ordinários - recursos do tesouro - RLD"/>
    <x v="0"/>
    <n v="625"/>
    <n v="2500000"/>
    <n v="25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47"/>
    <s v="Obrigações Tributárias e Contributivas"/>
    <s v="0219000000"/>
    <s v="Outras Taxas Vinculadas - Recursos de Outras Fontes - Exercício Corrente"/>
    <x v="0"/>
    <n v="931"/>
    <n v="19946"/>
    <n v="19946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47"/>
    <s v="Obrigações Tributárias e Contributivas"/>
    <s v="0219000000"/>
    <s v="Outras Taxas Vinculadas - Recursos de Outras Fontes - Exercício Corrente"/>
    <x v="0"/>
    <n v="930"/>
    <n v="410000"/>
    <n v="41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47"/>
    <s v="Obrigações Tributárias e Contributivas"/>
    <s v="0100000000"/>
    <s v="Recursos ordinários - recursos do tesouro - RLD"/>
    <x v="0"/>
    <n v="910"/>
    <m/>
    <m/>
    <n v="2275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47"/>
    <s v="Obrigações Tributárias e Contributivas"/>
    <s v="0100000000"/>
    <s v="Recursos ordinários - recursos do tesouro - RLD"/>
    <x v="0"/>
    <n v="900"/>
    <m/>
    <m/>
    <n v="28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47"/>
    <s v="Obrigações Tributárias e Contributivas"/>
    <s v="0100000000"/>
    <s v="Recursos ordinários - recursos do tesouro - RLD"/>
    <x v="0"/>
    <n v="900"/>
    <m/>
    <m/>
    <n v="2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m/>
    <m/>
    <m/>
    <n v="800000"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113"/>
    <s v="Obrigações Patronais"/>
    <s v="0240000000"/>
    <s v="Recursos de serviços - recursos de outras fontes - exercício corrente"/>
    <x v="0"/>
    <n v="850"/>
    <n v="1598808"/>
    <n v="159880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113"/>
    <s v="Obrigações Patronais"/>
    <s v="0100000000"/>
    <s v="Recursos ordinários - recursos do tesouro - RLD"/>
    <x v="0"/>
    <n v="850"/>
    <n v="943000"/>
    <n v="943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113"/>
    <s v="Obrigações Patronais"/>
    <s v="0100000000"/>
    <s v="Recursos ordinários - recursos do tesouro - RLD"/>
    <x v="0"/>
    <n v="703"/>
    <m/>
    <m/>
    <n v="103758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113"/>
    <s v="Obrigações Patronais"/>
    <s v="0100000000"/>
    <s v="Recursos ordinários - recursos do tesouro - RLD"/>
    <x v="0"/>
    <n v="850"/>
    <n v="2318"/>
    <n v="2318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24000000"/>
    <s v="Convênio - Programas de Educação - recursos do tesouro - exercício corrente"/>
    <x v="0"/>
    <n v="610"/>
    <n v="1000000"/>
    <n v="1000000"/>
    <m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0"/>
    <s v="Material de Consumo"/>
    <s v="0100000000"/>
    <s v="Recursos ordinários - recursos do tesouro - RLD"/>
    <x v="0"/>
    <n v="900"/>
    <m/>
    <m/>
    <n v="778462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0"/>
    <s v="Material de Consumo"/>
    <s v="0240000000"/>
    <s v="Recursos de serviços - recursos de outras fontes - exercício corrente"/>
    <x v="0"/>
    <n v="630"/>
    <m/>
    <m/>
    <n v="176055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0"/>
    <s v="Material de Consumo"/>
    <s v="0219000000"/>
    <s v="Outras Taxas Vinculadas - Recursos de Outras Fontes - Exercício Corrente"/>
    <x v="0"/>
    <n v="930"/>
    <n v="4630974"/>
    <n v="4630974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0"/>
    <s v="Material de Consumo"/>
    <s v="0219000000"/>
    <s v="Outras Taxas Vinculadas - Recursos de Outras Fontes - Exercício Corrente"/>
    <x v="0"/>
    <n v="900"/>
    <n v="300000"/>
    <n v="3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30"/>
    <s v="Material de Consumo"/>
    <s v="0260000000"/>
    <s v="Recursos patrimoniais primários - recursos de outras fontes - exercício corrente"/>
    <x v="0"/>
    <n v="640"/>
    <n v="105000"/>
    <n v="105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339030"/>
    <s v="Material de Consumo"/>
    <s v="0100000000"/>
    <s v="Recursos ordinários - recursos do tesouro - RLD"/>
    <x v="0"/>
    <n v="400"/>
    <n v="23667"/>
    <n v="23667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0"/>
    <s v="Material de Consumo"/>
    <s v="0169000000"/>
    <s v="Outros Recursos Primários - Recursos do Tesouro"/>
    <x v="0"/>
    <n v="115"/>
    <n v="250000"/>
    <n v="25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3"/>
    <s v="Passagens e Despesas com Locomoção"/>
    <s v="0111000000"/>
    <s v="Taxas da Segurança Pública - recursos do tesouro - exercício corrente"/>
    <x v="0"/>
    <n v="704"/>
    <n v="280000"/>
    <n v="28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3"/>
    <s v="Passagens e Despesas com Locomoção"/>
    <s v="0100000000"/>
    <s v="Recursos ordinários - recursos do tesouro - RLD"/>
    <x v="0"/>
    <n v="900"/>
    <n v="1531787"/>
    <n v="153178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3"/>
    <s v="Passagens e Despesas com Locomoção"/>
    <s v="0240000000"/>
    <s v="Recursos de serviços - recursos de outras fontes - exercício corrente"/>
    <x v="0"/>
    <n v="900"/>
    <n v="46142"/>
    <n v="46142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3"/>
    <s v="Passagens e Despesas com Locomoção"/>
    <s v="0111000000"/>
    <s v="Taxas da Segurança Pública - recursos do tesouro - exercício corrente"/>
    <x v="0"/>
    <n v="770"/>
    <m/>
    <m/>
    <n v="50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3"/>
    <s v="Passagens e Despesas com Locomoção"/>
    <s v="0100000000"/>
    <s v="Recursos ordinários - recursos do tesouro - RLD"/>
    <x v="0"/>
    <n v="850"/>
    <m/>
    <m/>
    <n v="25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3"/>
    <s v="Passagens e Despesas com Locomoção"/>
    <s v="0219000000"/>
    <s v="Outras Taxas Vinculadas - Recursos de Outras Fontes - Exercício Corrente"/>
    <x v="0"/>
    <n v="900"/>
    <n v="200000"/>
    <n v="2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49"/>
    <s v="Auxílio-Transporte"/>
    <s v="0100000000"/>
    <s v="Recursos ordinários - recursos do tesouro - RLD"/>
    <x v="0"/>
    <n v="935"/>
    <m/>
    <m/>
    <n v="1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n v="250000"/>
    <n v="25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50000"/>
    <n v="50000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92"/>
    <s v="Despesas de Exercícios Anteriores"/>
    <s v="0100000000"/>
    <s v="Recursos ordinários - recursos do tesouro - RLD"/>
    <x v="0"/>
    <n v="704"/>
    <m/>
    <m/>
    <n v="190000"/>
    <m/>
    <x v="0"/>
    <x v="0"/>
  </r>
  <r>
    <s v="470001"/>
    <s v="00001"/>
    <s v="Secretaria de Estado da Administração"/>
    <s v="Gestão Geral"/>
    <x v="0"/>
    <x v="0"/>
    <x v="80"/>
    <s v="Pagamento de pensão"/>
    <x v="470"/>
    <x v="473"/>
    <x v="3"/>
    <n v="274"/>
    <s v="339092"/>
    <s v="Despesas de Exercícios Anteriores"/>
    <s v="0100000000"/>
    <s v="Recursos ordinários - recursos do tesouro - RLD"/>
    <x v="0"/>
    <n v="870"/>
    <m/>
    <m/>
    <n v="48922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92"/>
    <s v="Despesas de Exercícios Anteriores"/>
    <s v="0100000000"/>
    <s v="Recursos ordinários - recursos do tesouro - RLD"/>
    <x v="0"/>
    <n v="430"/>
    <m/>
    <m/>
    <n v="10000"/>
    <m/>
    <x v="0"/>
    <x v="0"/>
  </r>
  <r>
    <s v="520002"/>
    <s v="00001"/>
    <s v="Encargos Gerais do Estado"/>
    <s v="Gestão Geral"/>
    <x v="0"/>
    <x v="0"/>
    <x v="242"/>
    <s v="Despesas diversas"/>
    <x v="645"/>
    <x v="648"/>
    <x v="3"/>
    <n v="123"/>
    <s v="339092"/>
    <s v="Despesas de Exercícios Anteriores"/>
    <s v="0100000000"/>
    <s v="Recursos ordinários - recursos do tesouro - RLD"/>
    <x v="0"/>
    <n v="990"/>
    <m/>
    <m/>
    <n v="1000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n v="80000"/>
    <n v="8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98000000"/>
    <s v="Receita da alienação de bens - recursos do tesouro - exercício corrente"/>
    <x v="0"/>
    <n v="990"/>
    <n v="40000"/>
    <n v="40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5"/>
    <s v="Serviços de Consultoria"/>
    <s v="0100000000"/>
    <s v="Recursos ordinários - recursos do tesouro - RLD"/>
    <x v="0"/>
    <n v="640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m/>
    <m/>
    <n v="1336928.04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5"/>
    <s v="Serviços de Consultoria"/>
    <s v="0261000000"/>
    <s v="Receitas diversas - FUNDOSOCIAL - recursos de outras fontes - exercício corrente"/>
    <x v="0"/>
    <n v="665"/>
    <m/>
    <m/>
    <n v="100000"/>
    <m/>
    <x v="0"/>
    <x v="0"/>
  </r>
  <r>
    <s v="260099"/>
    <s v="26099"/>
    <s v="Fundo para a Infância e Adolescência"/>
    <s v="Fundo para a Infância e Adolescência"/>
    <x v="1"/>
    <x v="1"/>
    <x v="301"/>
    <s v="Apoio a projetos e entidades"/>
    <x v="654"/>
    <x v="657"/>
    <x v="15"/>
    <n v="243"/>
    <s v="334141"/>
    <s v="Contribuições"/>
    <s v="0269000000"/>
    <s v="Outros recursos primários - recursos de outras fontes - exercício corrente"/>
    <x v="0"/>
    <n v="560"/>
    <n v="300000"/>
    <n v="3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113"/>
    <s v="Obrigações Patronais"/>
    <s v="0100000000"/>
    <s v="Recursos ordinários - recursos do tesouro - RLD"/>
    <x v="0"/>
    <n v="850"/>
    <n v="4259552"/>
    <n v="4259552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08"/>
    <s v="Outros Benefícios Assistenciais"/>
    <s v="0100000000"/>
    <s v="Recursos ordinários - recursos do tesouro - RLD"/>
    <x v="0"/>
    <n v="920"/>
    <n v="300000"/>
    <n v="3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69000000"/>
    <s v="Outros recursos primários - recursos de outras fontes - exercício corrente"/>
    <x v="0"/>
    <n v="910"/>
    <m/>
    <m/>
    <n v="150661"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14"/>
    <s v="Diárias - Civil"/>
    <s v="0219000000"/>
    <s v="Outras Taxas Vinculadas - Recursos de Outras Fontes - Exercício Corrente"/>
    <x v="0"/>
    <n v="315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14"/>
    <s v="Diárias - Civil"/>
    <s v="0131000000"/>
    <s v="Recursos do FUNDEB"/>
    <x v="0"/>
    <n v="61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00000000"/>
    <s v="Recursos ordinários - recursos do tesouro - RLD"/>
    <x v="0"/>
    <n v="900"/>
    <m/>
    <m/>
    <n v="3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192"/>
    <s v="Despesas de Exercícios Anteriores"/>
    <s v="0100000000"/>
    <s v="Recursos ordinários - recursos do tesouro - RLD"/>
    <x v="0"/>
    <n v="930"/>
    <m/>
    <m/>
    <n v="2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3000000"/>
    <s v="Recursos Ordinários - Desvinculação de Receitas do Estado (DREM)"/>
    <x v="0"/>
    <n v="990"/>
    <m/>
    <m/>
    <n v="2756521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093"/>
    <s v="Indenizações e Restituições"/>
    <s v="0100000000"/>
    <s v="Recursos ordinários - recursos do tesouro - RLD"/>
    <x v="0"/>
    <n v="850"/>
    <n v="22808"/>
    <n v="22808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100000000"/>
    <s v="Recursos ordinários - recursos do tesouro - RLD"/>
    <x v="0"/>
    <n v="230"/>
    <m/>
    <m/>
    <n v="6000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69000000"/>
    <s v="Outros recursos primários - recursos de outras fontes - exercício corrente"/>
    <x v="0"/>
    <n v="315"/>
    <m/>
    <m/>
    <n v="156800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93"/>
    <s v="Indenizações e Restituições"/>
    <s v="0100000000"/>
    <s v="Recursos ordinários - recursos do tesouro - RLD"/>
    <x v="0"/>
    <n v="930"/>
    <n v="2312042"/>
    <n v="2312042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11"/>
    <s v="Vencim. e Vantagens Fixas - Pessoal Civil"/>
    <s v="0131000000"/>
    <s v="Recursos do FUNDEB"/>
    <x v="0"/>
    <n v="850"/>
    <n v="74486971"/>
    <n v="74486971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m/>
    <m/>
    <n v="45722876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1"/>
    <s v="Vencim. e Vantagens Fixas - Pessoal Civil"/>
    <s v="0100000000"/>
    <s v="Recursos ordinários - recursos do tesouro - RLD"/>
    <x v="0"/>
    <n v="704"/>
    <m/>
    <m/>
    <n v="2464813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260000000"/>
    <s v="Recursos patrimoniais primários - recursos de outras fontes - exercício corrente"/>
    <x v="0"/>
    <n v="930"/>
    <n v="2760000"/>
    <n v="276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2"/>
    <s v="Vencim. e Vantagens Fixas - Pessoal Militar"/>
    <s v="0100000000"/>
    <s v="Recursos ordinários - recursos do tesouro - RLD"/>
    <x v="0"/>
    <n v="935"/>
    <n v="600000"/>
    <n v="6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28000000"/>
    <s v="Outros convênios, ajustes e acordos administrativos - rec outras fontes-exercício corrente"/>
    <x v="0"/>
    <n v="230"/>
    <n v="525000"/>
    <n v="525000"/>
    <m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6"/>
    <s v="Outros Serviços Terceiros-Pessoa Física"/>
    <s v="0111000000"/>
    <s v="Taxas da Segurança Pública - recursos do tesouro - exercício corrente"/>
    <x v="0"/>
    <n v="704"/>
    <n v="50000"/>
    <n v="50000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6"/>
    <s v="Outros Serviços Terceiros-Pessoa Física"/>
    <s v="0261000000"/>
    <s v="Receitas diversas - FUNDOSOCIAL - recursos de outras fontes - exercício corrente"/>
    <x v="0"/>
    <n v="855"/>
    <m/>
    <m/>
    <n v="5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240000000"/>
    <s v="Recursos de serviços - recursos de outras fontes - exercício corrente"/>
    <x v="0"/>
    <n v="900"/>
    <m/>
    <m/>
    <n v="1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6"/>
    <s v="Outros Serviços Terceiros-Pessoa Física"/>
    <s v="0111000000"/>
    <s v="Taxas da Segurança Pública - recursos do tesouro - exercício corrente"/>
    <x v="0"/>
    <n v="770"/>
    <m/>
    <m/>
    <n v="78434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m/>
    <m/>
    <n v="48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6"/>
    <s v="Outros Serviços Terceiros-Pessoa Física"/>
    <s v="0100000000"/>
    <s v="Recursos ordinários - recursos do tesouro - RLD"/>
    <x v="0"/>
    <n v="430"/>
    <m/>
    <m/>
    <n v="216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6"/>
    <s v="Outros Serviços Terceiros-Pessoa Física"/>
    <s v="0140000000"/>
    <s v="Outros serviços - recursos do tesouro - exercício corrente"/>
    <x v="0"/>
    <n v="900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139"/>
    <s v="Outros Serviços Terceiros Pessoa Jurídica"/>
    <s v="0111000000"/>
    <s v="Taxas da Segurança Pública - recursos do tesouro - exercício corrente"/>
    <x v="0"/>
    <n v="704"/>
    <m/>
    <m/>
    <n v="321092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139"/>
    <s v="Outros Serviços Terceiros Pessoa Jurídica"/>
    <s v="0100000000"/>
    <s v="Recursos ordinários - recursos do tesouro - RLD"/>
    <x v="0"/>
    <n v="900"/>
    <m/>
    <m/>
    <n v="200000"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449051"/>
    <s v="Obras e Instalações"/>
    <s v="0120000000"/>
    <s v="Cota-parte da contribuição do Salário-Educação - recursos do tesouro - exercício corrente"/>
    <x v="0"/>
    <n v="626"/>
    <n v="5000000"/>
    <n v="50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8"/>
    <x v="661"/>
    <x v="5"/>
    <n v="368"/>
    <s v="449051"/>
    <s v="Obras e Instalações"/>
    <s v="0191000000"/>
    <s v="Operações de crédito interna - recursos do tesouro - exercício corrente"/>
    <x v="0"/>
    <n v="100"/>
    <n v="1000000"/>
    <n v="10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9"/>
    <x v="662"/>
    <x v="5"/>
    <n v="368"/>
    <s v="449051"/>
    <s v="Obras e Instalações"/>
    <s v="0185000000"/>
    <s v="Remuneração de disp bancária - Executivo - rec vinculados - rec tesouro - exerc corrente"/>
    <x v="0"/>
    <n v="101"/>
    <n v="3001200"/>
    <n v="30012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0"/>
    <x v="663"/>
    <x v="0"/>
    <n v="782"/>
    <s v="449051"/>
    <s v="Obras e Instalações"/>
    <s v="0185000000"/>
    <s v="Remuneração de disp bancária - Executivo - rec vinculados - rec tesouro - exerc corrente"/>
    <x v="0"/>
    <n v="105"/>
    <n v="200000"/>
    <n v="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61"/>
    <x v="664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449051"/>
    <s v="Obras e Instalações"/>
    <s v="0269000000"/>
    <s v="Outros recursos primários - recursos de outras fontes - exercício corrente"/>
    <x v="0"/>
    <n v="875"/>
    <m/>
    <m/>
    <n v="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662"/>
    <x v="665"/>
    <x v="0"/>
    <n v="782"/>
    <s v="449051"/>
    <s v="Obras e Instalações"/>
    <s v="0100000000"/>
    <s v="Recursos ordinários - recursos do tesouro - RLD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08"/>
    <x v="611"/>
    <x v="0"/>
    <n v="783"/>
    <s v="449051"/>
    <s v="Obras e Instalações"/>
    <s v="0100000000"/>
    <s v="Recursos ordinários - recursos do tesouro - RLD"/>
    <x v="0"/>
    <n v="145"/>
    <m/>
    <m/>
    <n v="5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191000000"/>
    <s v="Operações de crédito interna - recursos do tesouro - exercício corrente"/>
    <x v="0"/>
    <n v="101"/>
    <m/>
    <m/>
    <n v="94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n v="2112446"/>
    <n v="211244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39"/>
    <s v="Outros Serv. Terceiros - Pessoa Juridíca"/>
    <s v="0219000000"/>
    <s v="Outras Taxas Vinculadas - Recursos de Outras Fontes - Exercício Corrente"/>
    <x v="0"/>
    <n v="931"/>
    <m/>
    <m/>
    <n v="16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52"/>
    <s v="Equipamentos e Material Permanente"/>
    <s v="0100000000"/>
    <s v="Recursos ordinários - recursos do tesouro - RLD"/>
    <x v="0"/>
    <n v="230"/>
    <n v="300000"/>
    <n v="3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6"/>
    <s v="Aquisição de bens móveis"/>
    <x v="664"/>
    <x v="667"/>
    <x v="3"/>
    <n v="122"/>
    <s v="449052"/>
    <s v="Equipamentos e Material Permanente"/>
    <s v="0240000000"/>
    <s v="Recursos de serviços - recursos de outras fontes - exercício corrente"/>
    <x v="0"/>
    <n v="900"/>
    <n v="370871"/>
    <n v="370871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m/>
    <m/>
    <n v="470031.32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449052"/>
    <s v="Equipamentos e Material Permanente"/>
    <s v="0111000000"/>
    <s v="Taxas da Segurança Pública - recursos do tesouro - exercício corrente"/>
    <x v="0"/>
    <n v="704"/>
    <m/>
    <m/>
    <n v="112393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5000000"/>
    <s v="Remuneração de disp bancária - Executivo - rec vinculados - rec tesouro - exerc corrente"/>
    <x v="0"/>
    <n v="610"/>
    <m/>
    <m/>
    <n v="1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449052"/>
    <s v="Equipamentos e Material Permanente"/>
    <s v="0240000000"/>
    <s v="Recursos de serviços - recursos de outras fontes - exercício corrente"/>
    <x v="0"/>
    <n v="900"/>
    <m/>
    <m/>
    <n v="427356"/>
    <m/>
    <x v="0"/>
    <x v="0"/>
  </r>
  <r>
    <s v="470030"/>
    <s v="00001"/>
    <s v="Fundação Escola de Governo - ENA"/>
    <s v="Gestão Geral"/>
    <x v="0"/>
    <x v="0"/>
    <x v="307"/>
    <s v="Digitalização de acervo"/>
    <x v="665"/>
    <x v="668"/>
    <x v="9"/>
    <n v="391"/>
    <s v="449052"/>
    <s v="Equipamentos e Material Permanente"/>
    <s v="0228000000"/>
    <s v="Outros convênios, ajustes e acordos administrativos - rec outras fontes-exercício corrente"/>
    <x v="0"/>
    <n v="835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295"/>
    <s v="Aquisição de veículos"/>
    <x v="666"/>
    <x v="669"/>
    <x v="15"/>
    <n v="421"/>
    <s v="449052"/>
    <s v="Equipamentos e Material Permanente"/>
    <s v="0111000000"/>
    <s v="Taxas da Segurança Pública - recursos do tesouro - exercício corrente"/>
    <x v="0"/>
    <n v="750"/>
    <m/>
    <m/>
    <n v="5136014"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449052"/>
    <s v="Equipamentos e Material Permanente"/>
    <s v="0269000000"/>
    <s v="Outros recursos primários - recursos de outras fontes - exercício corrente"/>
    <x v="0"/>
    <n v="703"/>
    <n v="996820"/>
    <n v="996820"/>
    <m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n v="-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8"/>
    <x v="671"/>
    <x v="0"/>
    <n v="782"/>
    <s v="449034"/>
    <s v="Outras Desp. Pessoal Decor. Contr. Terceirização"/>
    <s v="0191000000"/>
    <s v="Operações de crédito interna - recursos do tesouro - exercício corrente"/>
    <x v="0"/>
    <n v="101"/>
    <n v="120000"/>
    <n v="120000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9"/>
    <s v="Outros Serviços Terceiros - Pessoa Jurídica"/>
    <s v="0219000000"/>
    <s v="Outras Taxas Vinculadas - Recursos de Outras Fontes - Exercício Corrente"/>
    <x v="0"/>
    <n v="890"/>
    <n v="500000"/>
    <n v="50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9"/>
    <s v="Outros Serviços Terceiros - Pessoa Jurídica"/>
    <s v="0285000000"/>
    <s v="Remuneração de disp bancária - Executivo - rec vinculados-rec outras fontes-exerc corrente"/>
    <x v="0"/>
    <n v="660"/>
    <n v="20000"/>
    <n v="2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9"/>
    <s v="Outros Serviços Terceiros - Pessoa Jurídica"/>
    <s v="0261000000"/>
    <s v="Receitas diversas - FUNDOSOCIAL - recursos de outras fontes - exercício corrente"/>
    <x v="0"/>
    <n v="665"/>
    <n v="15000"/>
    <n v="1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9"/>
    <s v="Outros Serviços Terceiros - Pessoa Jurídica"/>
    <s v="0100000000"/>
    <s v="Recursos ordinários - recursos do tesouro - RLD"/>
    <x v="0"/>
    <n v="920"/>
    <m/>
    <m/>
    <n v="8268818.3600000003"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25"/>
    <s v="00001"/>
    <s v="Instituto de Metrologia de Santa Catarina"/>
    <s v="Gestão Geral"/>
    <x v="0"/>
    <x v="0"/>
    <x v="3"/>
    <s v="Manutenção e modernização dos serviços de tecnologia da informação e comunicação"/>
    <x v="670"/>
    <x v="673"/>
    <x v="3"/>
    <n v="126"/>
    <s v="339039"/>
    <s v="Outros Serviços Terceiros - Pessoa Jurídica"/>
    <s v="0228000000"/>
    <s v="Outros convênios, ajustes e acordos administrativos - rec outras fontes-exercício corrente"/>
    <x v="0"/>
    <n v="211"/>
    <m/>
    <m/>
    <n v="50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9"/>
    <s v="Outros Serviços Terceiros - Pessoa Jurídica"/>
    <s v="0229000000"/>
    <s v="Outras transferências - recursos de outras fontes - exercício corrente"/>
    <x v="0"/>
    <n v="635"/>
    <m/>
    <m/>
    <n v="10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7100000000"/>
    <s v="Contrapartida de Conv.-Recursos Ordinários-Recursos do Tesouro-Exercício Corrente"/>
    <x v="0"/>
    <n v="610"/>
    <m/>
    <m/>
    <n v="100000"/>
    <m/>
    <x v="0"/>
    <x v="0"/>
  </r>
  <r>
    <s v="450021"/>
    <s v="00001"/>
    <s v="Fundação Catarinense de Educação Especial"/>
    <s v="Gestão Geral"/>
    <x v="0"/>
    <x v="0"/>
    <x v="258"/>
    <s v="Produção de conhecimento"/>
    <x v="514"/>
    <x v="517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50000"/>
    <m/>
    <x v="0"/>
    <x v="0"/>
  </r>
  <r>
    <s v="480091"/>
    <s v="48091"/>
    <s v="Fundo Estadual de Saúde"/>
    <s v="Fundo Estadual de Saúde"/>
    <x v="0"/>
    <x v="0"/>
    <x v="277"/>
    <s v="Rede de atenção psicossocial"/>
    <x v="576"/>
    <x v="579"/>
    <x v="6"/>
    <n v="302"/>
    <s v="339039"/>
    <s v="Outros Serviços Terceiros - Pessoa Jurídica"/>
    <s v="0100000000"/>
    <s v="Recursos ordinários - recursos do tesouro - RLD"/>
    <x v="0"/>
    <n v="450"/>
    <m/>
    <m/>
    <n v="9246000"/>
    <m/>
    <x v="0"/>
    <x v="0"/>
  </r>
  <r>
    <s v="480091"/>
    <s v="48091"/>
    <s v="Fundo Estadual de Saúde"/>
    <s v="Fundo Estadual de Saúde"/>
    <x v="0"/>
    <x v="0"/>
    <x v="310"/>
    <s v="Gestão de atividades"/>
    <x v="671"/>
    <x v="674"/>
    <x v="6"/>
    <n v="128"/>
    <s v="339039"/>
    <s v="Outros Serviços Terceiros - Pessoa Jurídica"/>
    <s v="0100000000"/>
    <s v="Recursos ordinários - recursos do tesouro - RLD"/>
    <x v="0"/>
    <n v="400"/>
    <m/>
    <m/>
    <n v="90000"/>
    <m/>
    <x v="0"/>
    <x v="0"/>
  </r>
  <r>
    <s v="480091"/>
    <s v="48091"/>
    <s v="Fundo Estadual de Saúde"/>
    <s v="Fundo Estadual de Saúde"/>
    <x v="0"/>
    <x v="0"/>
    <x v="199"/>
    <s v="Realização de exame"/>
    <x v="380"/>
    <x v="383"/>
    <x v="6"/>
    <n v="301"/>
    <s v="339039"/>
    <s v="Outros Serviços Terceiros - Pessoa Jurídica"/>
    <s v="0100000000"/>
    <s v="Recursos ordinários - recursos do tesouro - RLD"/>
    <x v="0"/>
    <n v="420"/>
    <m/>
    <m/>
    <n v="30000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339039"/>
    <s v="Outros Serviços Terceiros - Pessoa Jurídica"/>
    <s v="0100000000"/>
    <s v="Recursos ordinários - recursos do tesouro - RLD"/>
    <x v="0"/>
    <n v="400"/>
    <m/>
    <m/>
    <n v="200000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9"/>
    <s v="Outros Serviços Terceiros - Pessoa Jurídica"/>
    <s v="0128000000"/>
    <s v="Outros convênios, ajustes e acordos administrativos - rec tesouro - exercício corrente"/>
    <x v="0"/>
    <n v="120"/>
    <m/>
    <m/>
    <n v="2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60000000"/>
    <s v="Recursos Patrimoniais Primários - recursos do tesouro - Exercício Corrente"/>
    <x v="0"/>
    <n v="13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339039"/>
    <s v="Outros Serviços Terceiros - Pessoa Jurídica"/>
    <s v="0100000000"/>
    <s v="Recursos ordinários - recursos do tesouro - RLD"/>
    <x v="0"/>
    <n v="665"/>
    <n v="512952"/>
    <n v="512952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7"/>
    <s v="Capacitação profissional dos agentes públicos"/>
    <x v="672"/>
    <x v="675"/>
    <x v="0"/>
    <n v="128"/>
    <s v="339039"/>
    <s v="Outros Serviços Terceiros - Pessoa Jurídica"/>
    <s v="0100000000"/>
    <s v="Recursos ordinários - recursos do tesouro - RLD"/>
    <x v="0"/>
    <n v="850"/>
    <n v="200000"/>
    <n v="200000"/>
    <m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n v="0"/>
    <x v="0"/>
    <x v="0"/>
  </r>
  <r>
    <s v="260022"/>
    <s v="00001"/>
    <s v="Companhia de Habitação do Estado de Santa Catarina S.A."/>
    <s v="Gestão Geral"/>
    <x v="1"/>
    <x v="1"/>
    <x v="75"/>
    <s v="Encargos com estagiários"/>
    <x v="673"/>
    <x v="676"/>
    <x v="2"/>
    <n v="128"/>
    <s v="339037"/>
    <s v="Locação de Mão-de-Obra"/>
    <s v="0299000000"/>
    <s v="Outras receitas não primárias - recursos de outras fontes - exercício corrente"/>
    <x v="0"/>
    <n v="850"/>
    <n v="30000"/>
    <n v="3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7"/>
    <s v="Locação de Mão-de-Obra"/>
    <s v="0100000000"/>
    <s v="Recursos ordinários - recursos do tesouro - RLD"/>
    <x v="0"/>
    <n v="900"/>
    <n v="12165392"/>
    <n v="12165392"/>
    <m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7"/>
    <s v="Locação de Mão-de-Obra"/>
    <s v="0219000000"/>
    <s v="Outras Taxas Vinculadas - Recursos de Outras Fontes - Exercício Corrente"/>
    <x v="0"/>
    <n v="348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350"/>
    <x v="353"/>
    <x v="0"/>
    <n v="782"/>
    <s v="442251"/>
    <s v="Obras e Instalações"/>
    <s v="0100000000"/>
    <s v="Recursos ordinários - recursos do tesouro - RLD"/>
    <x v="0"/>
    <n v="110"/>
    <m/>
    <m/>
    <n v="85000"/>
    <m/>
    <x v="0"/>
    <x v="0"/>
  </r>
  <r>
    <s v="530001"/>
    <s v="00001"/>
    <s v="Secretaria de Estado da Infraestrutura e Mobilidade"/>
    <s v="Gestão Geral"/>
    <x v="0"/>
    <x v="0"/>
    <x v="88"/>
    <s v="Investimento em equipamento"/>
    <x v="158"/>
    <x v="160"/>
    <x v="0"/>
    <n v="782"/>
    <s v="444042"/>
    <s v="Auxílios"/>
    <s v="0140000000"/>
    <s v="Outros serviços - recursos do tesouro - exercício corrente"/>
    <x v="0"/>
    <n v="115"/>
    <m/>
    <m/>
    <n v="19000"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8"/>
    <s v="Arrendamento Mercantil"/>
    <s v="0240000000"/>
    <s v="Recursos de serviços - recursos de outras fontes - exercício corrente"/>
    <x v="0"/>
    <n v="310"/>
    <n v="24638"/>
    <n v="2463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93"/>
    <s v="Indenizações e Restituições"/>
    <s v="0131000000"/>
    <s v="Recursos do FUNDEB"/>
    <x v="0"/>
    <n v="625"/>
    <n v="100000"/>
    <n v="1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40"/>
    <s v="Serviços de Tecnologia da Informação e Comunicação - Pessoa Jurídica"/>
    <s v="0283000000"/>
    <s v="Remuneração de depósitos bancários da conta única  do Tribunal de Justiça"/>
    <x v="0"/>
    <n v="930"/>
    <n v="708600"/>
    <n v="7086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40"/>
    <s v="Serviços de Tecnologia da Informação e Comunicação - Pessoa Jurídica"/>
    <s v="0111000000"/>
    <s v="Taxas da Segurança Pública - recursos do tesouro - exercício corrente"/>
    <x v="0"/>
    <n v="704"/>
    <n v="6626271"/>
    <n v="6626271"/>
    <m/>
    <m/>
    <x v="0"/>
    <x v="0"/>
  </r>
  <r>
    <s v="030001"/>
    <s v="00001"/>
    <s v="Tribunal de Justiça do Estado"/>
    <s v="Gestão Geral"/>
    <x v="0"/>
    <x v="0"/>
    <x v="96"/>
    <s v="Modernização de TI"/>
    <x v="292"/>
    <x v="295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9000"/>
    <m/>
    <x v="0"/>
    <x v="0"/>
  </r>
  <r>
    <s v="040001"/>
    <s v="00001"/>
    <s v="Ministério Público do Estado de Santa Catarina"/>
    <s v="Gestão Geral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m/>
    <n v="8308542.9699999997"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9493579"/>
    <n v="19493579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40"/>
    <s v="Serviços de Tecnologia da Informação e Comunicação - Pessoa Jurídica"/>
    <s v="0100000000"/>
    <s v="Recursos ordinários - recursos do tesouro - RLD"/>
    <x v="0"/>
    <n v="900"/>
    <n v="95000"/>
    <n v="95000"/>
    <m/>
    <m/>
    <x v="0"/>
    <x v="0"/>
  </r>
  <r>
    <s v="030001"/>
    <s v="00001"/>
    <s v="Tribunal de Justiça do Estado"/>
    <s v="Gestão Geral"/>
    <x v="5"/>
    <x v="5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1736665.2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140"/>
    <s v="Serviços de Tecnologia da Informação e Comunicação - Pessoa Jurídica"/>
    <s v="0100000000"/>
    <s v="Recursos ordinários - recursos do tesouro - RLD"/>
    <x v="0"/>
    <n v="900"/>
    <n v="534750"/>
    <n v="534750"/>
    <m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2"/>
    <s v="Material, Bem ou Serviço de Distribuição Gratuita"/>
    <s v="0100000000"/>
    <s v="Recursos ordinários - recursos do tesouro - RLD"/>
    <x v="0"/>
    <n v="626"/>
    <n v="10000000"/>
    <n v="100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445042"/>
    <s v="Auxílios"/>
    <s v="0228000000"/>
    <s v="Outros convênios, ajustes e acordos administrativos - rec outras fontes-exercício corrente"/>
    <x v="0"/>
    <n v="430"/>
    <n v="3000000"/>
    <n v="3000000"/>
    <m/>
    <m/>
    <x v="0"/>
    <x v="0"/>
  </r>
  <r>
    <s v="480091"/>
    <s v="48091"/>
    <s v="Fundo Estadual de Saúde"/>
    <s v="Fundo Estadual de Saúde"/>
    <x v="9"/>
    <x v="8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m/>
    <m/>
    <m/>
    <x v="0"/>
    <x v="2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3"/>
    <s v="Obrigações Patronais"/>
    <s v="0100000000"/>
    <s v="Recursos ordinários - recursos do tesouro - RLD"/>
    <x v="0"/>
    <n v="850"/>
    <n v="195318"/>
    <n v="195318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3"/>
    <s v="Obrigações Patronais"/>
    <s v="0100000000"/>
    <s v="Recursos ordinários - recursos do tesouro - RLD"/>
    <x v="0"/>
    <n v="750"/>
    <m/>
    <m/>
    <n v="1223778"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1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92"/>
    <s v="Despesas de Exercícios Anteriores"/>
    <s v="0100000000"/>
    <s v="Recursos ordinários - recursos do tesouro - RLD"/>
    <x v="0"/>
    <n v="925"/>
    <m/>
    <m/>
    <n v="5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4"/>
    <s v="Indenizações e Restituições Trabalhistas"/>
    <s v="0100000000"/>
    <s v="Recursos ordinários - recursos do tesouro - RLD"/>
    <x v="0"/>
    <n v="850"/>
    <n v="34989"/>
    <n v="34989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15"/>
    <s v="Diárias - Militar"/>
    <s v="0111000000"/>
    <s v="Taxas da Segurança Pública - recursos do tesouro - exercício corrente"/>
    <x v="0"/>
    <n v="704"/>
    <n v="187200"/>
    <n v="1872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675"/>
    <x v="678"/>
    <x v="5"/>
    <n v="571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45"/>
    <s v="Encargos com inativos"/>
    <x v="676"/>
    <x v="67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42676691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2"/>
    <s v="Despesas de Exercícios Anteriores"/>
    <s v="0100000000"/>
    <s v="Recursos ordinários - recursos do tesouro - RLD"/>
    <x v="0"/>
    <n v="875"/>
    <n v="434694"/>
    <n v="434694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2"/>
    <s v="Despesas de Exercícios Anteriores"/>
    <s v="0100000000"/>
    <s v="Recursos ordinários - recursos do tesouro - RLD"/>
    <x v="0"/>
    <n v="850"/>
    <n v="43000"/>
    <n v="43000"/>
    <m/>
    <m/>
    <x v="0"/>
    <x v="0"/>
  </r>
  <r>
    <s v="230023"/>
    <s v="00001"/>
    <s v="Santa Catarina Turismo S.A."/>
    <s v="Gestão Geral"/>
    <x v="4"/>
    <x v="4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4"/>
    <n v="850"/>
    <m/>
    <n v="17748.810000000001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47"/>
    <s v="Obrigações Tributárias e Contributivas"/>
    <s v="0219000000"/>
    <s v="Outras Taxas Vinculadas - Recursos de Outras Fontes - Exercício Corrente"/>
    <x v="0"/>
    <n v="900"/>
    <m/>
    <m/>
    <n v="5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7"/>
    <s v="Obrigações Tributárias e Contributivas"/>
    <s v="0240000000"/>
    <s v="Recursos de serviços - recursos de outras fontes - exercício corrente"/>
    <x v="0"/>
    <n v="310"/>
    <m/>
    <m/>
    <n v="2250394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7"/>
    <s v="Obrigações Tributárias e Contributivas"/>
    <s v="0100000000"/>
    <s v="Recursos ordinários - recursos do tesouro - RLD"/>
    <x v="0"/>
    <n v="920"/>
    <n v="500000"/>
    <n v="5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113"/>
    <s v="Obrigações Patronais"/>
    <s v="0100000000"/>
    <s v="Recursos ordinários - recursos do tesouro - RLD"/>
    <x v="0"/>
    <n v="880"/>
    <n v="5066327"/>
    <n v="5066327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96"/>
    <s v="Ressarcimento Despesa Pessoal Requisitado"/>
    <s v="0100000000"/>
    <s v="Recursos ordinários - recursos do tesouro - RLD"/>
    <x v="0"/>
    <n v="935"/>
    <n v="2600000"/>
    <n v="260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0"/>
    <s v="Material de Consumo"/>
    <s v="0100000000"/>
    <s v="Recursos ordinários - recursos do tesouro - RLD"/>
    <x v="0"/>
    <n v="900"/>
    <n v="339000"/>
    <n v="339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0"/>
    <s v="Material de Consumo"/>
    <s v="0269000000"/>
    <s v="Outros recursos primários - recursos de outras fontes - exercício corrente"/>
    <x v="0"/>
    <n v="875"/>
    <n v="15000"/>
    <n v="15000"/>
    <m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339030"/>
    <s v="Material de Consumo"/>
    <s v="0100000000"/>
    <s v="Recursos ordinários - recursos do tesouro - RLD"/>
    <x v="0"/>
    <n v="90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m/>
    <n v="482237.67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1"/>
    <n v="910"/>
    <m/>
    <m/>
    <n v="4185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0"/>
    <s v="Material de Consumo"/>
    <s v="0269000000"/>
    <s v="Outros recursos primários - recursos de outras fontes - exercício corrente"/>
    <x v="0"/>
    <n v="875"/>
    <m/>
    <m/>
    <n v="442462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0"/>
    <s v="Material de Consumo"/>
    <s v="0240000000"/>
    <s v="Recursos de serviços - recursos de outras fontes - exercício corrente"/>
    <x v="0"/>
    <n v="760"/>
    <m/>
    <m/>
    <n v="3500000"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0"/>
    <s v="Material de Consumo"/>
    <s v="0100000000"/>
    <s v="Recursos ordinários - recursos do tesouro - RLD"/>
    <x v="0"/>
    <n v="665"/>
    <n v="11357"/>
    <n v="11357"/>
    <m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20000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3"/>
    <s v="Passagens e Despesas com Locomoção"/>
    <s v="0100000000"/>
    <s v="Recursos ordinários - recursos do tesouro - RLD"/>
    <x v="0"/>
    <n v="73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3"/>
    <s v="Passagens e Despesas com Locomoção"/>
    <s v="0111000000"/>
    <s v="Taxas da Segurança Pública - recursos do tesouro - exercício corrente"/>
    <x v="0"/>
    <n v="704"/>
    <m/>
    <m/>
    <n v="280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3"/>
    <s v="Passagens e Despesas com Locomoção"/>
    <s v="0131000000"/>
    <s v="Recursos do FUNDEB"/>
    <x v="0"/>
    <n v="625"/>
    <m/>
    <m/>
    <n v="400000"/>
    <m/>
    <x v="0"/>
    <x v="0"/>
  </r>
  <r>
    <s v="440093"/>
    <s v="44093"/>
    <s v="Fundo Estadual de Desenvolvimento Rural"/>
    <s v="Fundo Estadual de Desenvolvimento Rural"/>
    <x v="1"/>
    <x v="1"/>
    <x v="313"/>
    <s v="Concessão de subvenção"/>
    <x v="678"/>
    <x v="681"/>
    <x v="13"/>
    <n v="606"/>
    <s v="339048"/>
    <s v="Outros Auxílios Financeiros Pessoas Físicas"/>
    <s v="0266000000"/>
    <s v="Receitas diversas - receita Agroindustrial - FDR"/>
    <x v="0"/>
    <n v="320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49"/>
    <s v="Auxílio-Transporte"/>
    <s v="0100000000"/>
    <s v="Recursos ordinários - recursos do tesouro - RLD"/>
    <x v="0"/>
    <n v="704"/>
    <m/>
    <m/>
    <n v="65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m/>
    <m/>
    <m/>
    <n v="25000"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92"/>
    <s v="Despesas de Exercícios Anteriores"/>
    <s v="0100000000"/>
    <s v="Recursos ordinários - recursos do tesouro - RLD"/>
    <x v="0"/>
    <n v="921"/>
    <m/>
    <m/>
    <n v="5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2"/>
    <s v="Despesas de Exercícios Anteriores"/>
    <s v="0240000000"/>
    <s v="Recursos de serviços - recursos de outras fontes - exercício corrente"/>
    <x v="0"/>
    <n v="900"/>
    <m/>
    <m/>
    <n v="4591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92"/>
    <s v="Despesas de Exercícios Anteriores"/>
    <s v="0240000000"/>
    <s v="Recursos de serviços - recursos de outras fontes - exercício corrente"/>
    <x v="0"/>
    <n v="900"/>
    <m/>
    <m/>
    <n v="86146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92"/>
    <s v="Despesas de Exercícios Anteriores"/>
    <s v="0283000000"/>
    <s v="Remuneração de depósitos bancários da conta única  do Tribunal de Justiça"/>
    <x v="0"/>
    <n v="931"/>
    <n v="250000"/>
    <n v="25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6"/>
    <s v="Ressarcimento Despesa Pessoal Requisitado"/>
    <s v="0100000000"/>
    <s v="Recursos ordinários - recursos do tesouro - RLD"/>
    <x v="0"/>
    <n v="850"/>
    <m/>
    <m/>
    <n v="541198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18"/>
    <s v="Auxílio Financeiro a Estudantes"/>
    <s v="0240000000"/>
    <s v="Recursos de serviços - recursos de outras fontes - exercício corrente"/>
    <x v="0"/>
    <n v="900"/>
    <n v="105168"/>
    <n v="105168"/>
    <m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18"/>
    <s v="Auxílio Financeiro a Estudantes"/>
    <s v="0228000000"/>
    <s v="Outros convênios, ajustes e acordos administrativos - rec outras fontes-exercício corrente"/>
    <x v="0"/>
    <n v="230"/>
    <m/>
    <m/>
    <n v="48573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113"/>
    <s v="Obrigações Patronais"/>
    <s v="0100000000"/>
    <s v="Recursos ordinários - recursos do tesouro - RLD"/>
    <x v="0"/>
    <n v="300"/>
    <n v="500000"/>
    <n v="5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08"/>
    <s v="Outros Benefícios Assistenciais"/>
    <s v="0111000000"/>
    <s v="Taxas da Segurança Pública - recursos do tesouro - exercício corrente"/>
    <x v="0"/>
    <n v="704"/>
    <m/>
    <m/>
    <n v="6390"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14"/>
    <s v="Diárias - Civil"/>
    <s v="0219000000"/>
    <s v="Outras Taxas Vinculadas - Recursos de Outras Fontes - Exercício Corrente"/>
    <x v="0"/>
    <n v="931"/>
    <n v="5469"/>
    <n v="5469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n v="300000"/>
    <n v="3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14"/>
    <s v="Diárias - Civil"/>
    <s v="0240000000"/>
    <s v="Recursos de serviços - recursos de outras fontes - exercício corrente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14"/>
    <s v="Diárias - Civil"/>
    <s v="0100000000"/>
    <s v="Recursos ordinários - recursos do tesouro - RLD"/>
    <x v="0"/>
    <n v="900"/>
    <m/>
    <m/>
    <n v="3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14"/>
    <s v="Diárias - Civil"/>
    <s v="0100000000"/>
    <s v="Recursos ordinários - recursos do tesouro - RLD"/>
    <x v="0"/>
    <n v="900"/>
    <m/>
    <m/>
    <n v="17500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14"/>
    <s v="Diárias - Civil"/>
    <s v="0100000000"/>
    <s v="Recursos ordinários - recursos do tesouro - RLD"/>
    <x v="0"/>
    <n v="630"/>
    <n v="5066"/>
    <n v="5066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192"/>
    <s v="Despesas de Exercícios Anteriores"/>
    <s v="0100000000"/>
    <s v="Recursos ordinários - recursos do tesouro - RLD"/>
    <x v="0"/>
    <n v="920"/>
    <n v="100000"/>
    <n v="1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98000000"/>
    <s v="Receita da alienação de bens - recursos do tesouro - exercício corrente"/>
    <x v="0"/>
    <n v="990"/>
    <n v="9364"/>
    <n v="9364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100000000"/>
    <s v="Recursos ordinários - recursos do tesouro - RLD"/>
    <x v="0"/>
    <n v="930"/>
    <n v="1152418425"/>
    <n v="1152418425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19011"/>
    <s v="Vencim. e Vantagens Fixas - Pessoal Civil"/>
    <s v="0100000000"/>
    <s v="Recursos ordinários - recursos do tesouro - RLD"/>
    <x v="0"/>
    <n v="900"/>
    <n v="200000"/>
    <n v="200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6"/>
    <s v="Outros Serviços Terceiros-Pessoa Física"/>
    <s v="0269000000"/>
    <s v="Outros recursos primários - recursos de outras fontes - exercício corrente"/>
    <x v="0"/>
    <n v="560"/>
    <n v="30000"/>
    <n v="3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6"/>
    <s v="Outros Serviços Terceiros-Pessoa Física"/>
    <s v="0100000000"/>
    <s v="Recursos ordinários - recursos do tesouro - RLD"/>
    <x v="0"/>
    <n v="900"/>
    <n v="9966"/>
    <n v="9966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6"/>
    <s v="Outros Serviços Terceiros-Pessoa Física"/>
    <s v="0219000000"/>
    <s v="Outras Taxas Vinculadas - Recursos de Outras Fontes - Exercício Corrente"/>
    <x v="0"/>
    <n v="702"/>
    <m/>
    <m/>
    <n v="10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6"/>
    <s v="Outros Serviços Terceiros-Pessoa Física"/>
    <s v="0100000000"/>
    <s v="Recursos ordinários - recursos do tesouro - RLD"/>
    <x v="0"/>
    <n v="825"/>
    <m/>
    <m/>
    <n v="3000"/>
    <m/>
    <x v="0"/>
    <x v="0"/>
  </r>
  <r>
    <s v="530001"/>
    <s v="00001"/>
    <s v="Secretaria de Estado da Infraestrutura e Mobilidade"/>
    <s v="Gestão Geral"/>
    <x v="0"/>
    <x v="0"/>
    <x v="75"/>
    <s v="Encargos com estagiários"/>
    <x v="680"/>
    <x v="683"/>
    <x v="0"/>
    <n v="128"/>
    <s v="339036"/>
    <s v="Outros Serviços Terceiros-Pessoa Física"/>
    <s v="0100000000"/>
    <s v="Recursos ordinários - recursos do tesouro - RLD"/>
    <x v="0"/>
    <n v="850"/>
    <m/>
    <m/>
    <n v="70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70001"/>
    <s v="00001"/>
    <s v="Secretaria de Estado da Administração"/>
    <s v="Gestão Geral"/>
    <x v="0"/>
    <x v="0"/>
    <x v="80"/>
    <s v="Pagamento de pensão"/>
    <x v="149"/>
    <x v="151"/>
    <x v="3"/>
    <n v="274"/>
    <s v="339059"/>
    <s v="Pensões Especiais"/>
    <s v="0100000000"/>
    <s v="Recursos ordinários - recursos do tesouro - RLD"/>
    <x v="0"/>
    <n v="870"/>
    <m/>
    <m/>
    <n v="16922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9"/>
    <s v="Outros Serviços Terceiros Pessoa Jurídica"/>
    <s v="0120000000"/>
    <s v="Cota-parte da contribuição do Salário-Educação - recursos do tesouro - exercício corrente"/>
    <x v="0"/>
    <n v="610"/>
    <m/>
    <m/>
    <n v="200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51"/>
    <s v="Obras e Instalações"/>
    <s v="0100000000"/>
    <s v="Recursos ordinários - recursos do tesouro - RLD"/>
    <x v="0"/>
    <n v="922"/>
    <n v="2500000"/>
    <n v="2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5"/>
    <x v="268"/>
    <x v="0"/>
    <n v="782"/>
    <s v="449051"/>
    <s v="Obras e Instalações"/>
    <s v="0261000000"/>
    <s v="Receitas diversas - FUNDOSOCIAL - recursos de outras fontes - exercício corrente"/>
    <x v="0"/>
    <n v="140"/>
    <n v="1900000"/>
    <n v="1900000"/>
    <m/>
    <m/>
    <x v="0"/>
    <x v="0"/>
  </r>
  <r>
    <s v="530001"/>
    <s v="00001"/>
    <s v="Secretaria de Estado da Infraestrutura e Mobilidade"/>
    <s v="Gestão Geral"/>
    <x v="1"/>
    <x v="1"/>
    <x v="231"/>
    <s v="Reforma, manutenção e conservação de barragens"/>
    <x v="682"/>
    <x v="685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449051"/>
    <s v="Obras e Instalações"/>
    <s v="0261000000"/>
    <s v="Receitas diversas - FUNDOSOCIAL - recursos de outras fontes - exercício corrente"/>
    <x v="0"/>
    <n v="105"/>
    <n v="2500000"/>
    <n v="2500000"/>
    <m/>
    <m/>
    <x v="0"/>
    <x v="0"/>
  </r>
  <r>
    <s v="030091"/>
    <s v="03091"/>
    <s v="Fundo de Reaparelhamento da Justiça"/>
    <s v="Fundo de Reaparelhamento da Justiça"/>
    <x v="0"/>
    <x v="0"/>
    <x v="316"/>
    <s v="Reforma de imóvel"/>
    <x v="684"/>
    <x v="687"/>
    <x v="7"/>
    <n v="61"/>
    <s v="449051"/>
    <s v="Obras e Instalações"/>
    <s v="0219000000"/>
    <s v="Outras Taxas Vinculadas - Recursos de Outras Fontes - Exercício Corrente"/>
    <x v="0"/>
    <n v="931"/>
    <m/>
    <m/>
    <n v="297452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85"/>
    <x v="688"/>
    <x v="7"/>
    <n v="61"/>
    <s v="449051"/>
    <s v="Obras e Instalações"/>
    <s v="0219000000"/>
    <s v="Outras Taxas Vinculadas - Recursos de Outras Fontes - Exercício Corrente"/>
    <x v="0"/>
    <n v="931"/>
    <m/>
    <m/>
    <n v="58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51"/>
    <s v="Obras e Instalações"/>
    <s v="0269000000"/>
    <s v="Outros recursos primários - recursos de outras fontes - exercício corrente"/>
    <x v="0"/>
    <n v="400"/>
    <m/>
    <m/>
    <n v="7270155"/>
    <m/>
    <x v="0"/>
    <x v="0"/>
  </r>
  <r>
    <s v="480091"/>
    <s v="48091"/>
    <s v="Fundo Estadual de Saúde"/>
    <s v="Fundo Estadual de Saúde"/>
    <x v="0"/>
    <x v="0"/>
    <x v="317"/>
    <s v="Construção de laboratório"/>
    <x v="686"/>
    <x v="689"/>
    <x v="6"/>
    <n v="302"/>
    <s v="449051"/>
    <s v="Obras e Instalações"/>
    <s v="0191000000"/>
    <s v="Operações de crédito interna - recursos do tesouro - exercício corrente"/>
    <x v="0"/>
    <n v="101"/>
    <m/>
    <m/>
    <n v="3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160"/>
    <x v="162"/>
    <x v="0"/>
    <n v="782"/>
    <s v="449051"/>
    <s v="Obras e Instalações"/>
    <s v="0100000000"/>
    <s v="Recursos ordinários - recursos do tesouro - RLD"/>
    <x v="0"/>
    <n v="110"/>
    <m/>
    <m/>
    <n v="1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87"/>
    <x v="690"/>
    <x v="0"/>
    <n v="782"/>
    <s v="449051"/>
    <s v="Obras e Instalações"/>
    <s v="0100000000"/>
    <s v="Recursos ordinários - recursos do tesouro - RLD"/>
    <x v="0"/>
    <n v="145"/>
    <m/>
    <m/>
    <n v="1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688"/>
    <x v="691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449039"/>
    <s v="Outros Serv. Terceiros - Pessoa Juridíca"/>
    <s v="0100000000"/>
    <s v="Recursos ordinários - recursos do tesouro - RLD"/>
    <x v="0"/>
    <n v="900"/>
    <m/>
    <m/>
    <n v="25293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60000000"/>
    <s v="Recursos patrimoniais primários - recursos de outras fontes - exercício corrente"/>
    <x v="0"/>
    <n v="900"/>
    <m/>
    <m/>
    <n v="184218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19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6"/>
    <s v="Aquisição de bens móveis"/>
    <x v="664"/>
    <x v="667"/>
    <x v="3"/>
    <n v="122"/>
    <s v="449052"/>
    <s v="Equipamentos e Material Permanente"/>
    <s v="0240000000"/>
    <s v="Recursos de serviços - recursos de outras fontes - exercício corrente"/>
    <x v="0"/>
    <n v="900"/>
    <m/>
    <m/>
    <n v="370871"/>
    <m/>
    <x v="0"/>
    <x v="0"/>
  </r>
  <r>
    <s v="480091"/>
    <s v="48091"/>
    <s v="Fundo Estadual de Saúde"/>
    <s v="Fundo Estadual de Saúde"/>
    <x v="1"/>
    <x v="1"/>
    <x v="182"/>
    <s v="Equipar policlínicas"/>
    <x v="346"/>
    <x v="349"/>
    <x v="6"/>
    <n v="302"/>
    <s v="449052"/>
    <s v="Equipamentos e Material Permanente"/>
    <s v="0191000000"/>
    <s v="Operações de crédito interna - recursos do tesouro - exercício corrente"/>
    <x v="0"/>
    <n v="101"/>
    <n v="500000"/>
    <n v="50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2"/>
    <s v="Equipamentos e Material Permanente"/>
    <s v="0140000000"/>
    <s v="Outros serviços - recursos do tesouro - exercício corrente"/>
    <x v="0"/>
    <n v="115"/>
    <n v="50000"/>
    <n v="5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m/>
    <m/>
    <x v="0"/>
    <x v="5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9"/>
    <s v="Outros Serviços Terceiros - Pessoa Jurídica"/>
    <s v="0269000000"/>
    <s v="Outros recursos primários - recursos de outras fontes - exercício corrente"/>
    <x v="0"/>
    <n v="900"/>
    <n v="2220348"/>
    <n v="2220348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9"/>
    <s v="Outros Serviços Terceiros - Pessoa Jurídica"/>
    <s v="0100000000"/>
    <s v="Recursos ordinários - recursos do tesouro - RLD"/>
    <x v="0"/>
    <n v="825"/>
    <n v="2000"/>
    <n v="2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223000000"/>
    <s v="Convênio - Sistema Único Saúde - recursos de outras fontes - Exercício Corrente"/>
    <x v="0"/>
    <n v="410"/>
    <n v="300000"/>
    <n v="300000"/>
    <m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339039"/>
    <s v="Outros Serviços Terceiros - Pessoa Jurídica"/>
    <s v="0261000000"/>
    <s v="Receitas diversas - FUNDOSOCIAL - recursos de outras fontes - exercício corrente"/>
    <x v="0"/>
    <n v="105"/>
    <n v="2500000"/>
    <n v="25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377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4300000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9"/>
    <s v="Outros Serviços Terceiros - Pessoa Jurídica"/>
    <s v="0111000000"/>
    <s v="Taxas da Segurança Pública - recursos do tesouro - exercício corrente"/>
    <x v="0"/>
    <n v="703"/>
    <m/>
    <m/>
    <n v="22018"/>
    <m/>
    <x v="0"/>
    <x v="0"/>
  </r>
  <r>
    <s v="270024"/>
    <s v="00001"/>
    <s v="Fundação de Amparo à Pesquisa e Inovação do Estado de Santa Catarina"/>
    <s v="Gestão Geral"/>
    <x v="0"/>
    <x v="0"/>
    <x v="14"/>
    <s v="Saúde e segurança no contexto ocupacional"/>
    <x v="557"/>
    <x v="560"/>
    <x v="3"/>
    <n v="331"/>
    <s v="339039"/>
    <s v="Outros Serviços Terceiros - Pessoa Jurídica"/>
    <s v="0100000000"/>
    <s v="Recursos ordinários - recursos do tesouro - RLD"/>
    <x v="0"/>
    <n v="855"/>
    <m/>
    <m/>
    <n v="120000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8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240000000"/>
    <s v="Recursos de serviços - recursos de outras fontes - exercício corrente"/>
    <x v="0"/>
    <n v="900"/>
    <m/>
    <m/>
    <n v="2375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9"/>
    <s v="Outros Serviços Terceiros - Pessoa Jurídica"/>
    <s v="0100000000"/>
    <s v="Recursos ordinários - recursos do tesouro - RLD"/>
    <x v="0"/>
    <n v="825"/>
    <m/>
    <m/>
    <n v="2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00000000"/>
    <s v="Recursos ordinários - recursos do tesouro - RLD"/>
    <x v="0"/>
    <n v="900"/>
    <m/>
    <m/>
    <n v="4897721.92"/>
    <m/>
    <x v="0"/>
    <x v="0"/>
  </r>
  <r>
    <s v="540096"/>
    <s v="54096"/>
    <s v="Fundo Penitenciário do Estado de Santa Catarina - FUPESC"/>
    <s v="Fundo Penitenciário do Estado de Santa Catarina"/>
    <x v="0"/>
    <x v="0"/>
    <x v="321"/>
    <s v="Estruturação e reaparelhamento"/>
    <x v="693"/>
    <x v="696"/>
    <x v="15"/>
    <n v="421"/>
    <s v="339039"/>
    <s v="Outros Serviços Terceiros - Pessoa Jurídica"/>
    <s v="0111000000"/>
    <s v="Taxas da Segurança Pública - recursos do tesouro - exercício corrente"/>
    <x v="0"/>
    <n v="750"/>
    <m/>
    <m/>
    <n v="120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39"/>
    <s v="Outros Serviços Terceiros - Pessoa Jurídica"/>
    <s v="0111000000"/>
    <s v="Taxas da Segurança Pública - recursos do tesouro - exercício corrente"/>
    <x v="0"/>
    <n v="704"/>
    <n v="600000"/>
    <n v="6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69000000"/>
    <s v="Outros recursos primários - recursos de outras fontes - exercício corrente"/>
    <x v="0"/>
    <n v="900"/>
    <n v="50000"/>
    <n v="50000"/>
    <m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37"/>
    <s v="Locação de Mão-de-Obra"/>
    <s v="0100000000"/>
    <s v="Recursos ordinários - recursos do tesouro - RLD"/>
    <x v="0"/>
    <n v="900"/>
    <m/>
    <m/>
    <n v="70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7"/>
    <s v="Locação de Mão-de-Obra"/>
    <s v="0100000000"/>
    <s v="Recursos ordinários - recursos do tesouro - RLD"/>
    <x v="0"/>
    <n v="310"/>
    <m/>
    <m/>
    <n v="6014769"/>
    <m/>
    <x v="0"/>
    <x v="0"/>
  </r>
  <r>
    <s v="470022"/>
    <s v="00001"/>
    <s v="Instituto de Previdência do Estado de Santa Catarina"/>
    <s v="Gestão Geral"/>
    <x v="0"/>
    <x v="0"/>
    <x v="23"/>
    <s v="Gestão de pessoal terceirizado"/>
    <x v="695"/>
    <x v="698"/>
    <x v="14"/>
    <n v="122"/>
    <s v="339037"/>
    <s v="Locação de Mão-de-Obra"/>
    <s v="0250000000"/>
    <s v="Contribuição previdenciária - recursos de outras fontes - exercício corrente"/>
    <x v="0"/>
    <n v="850"/>
    <m/>
    <m/>
    <n v="3650000"/>
    <m/>
    <x v="0"/>
    <x v="0"/>
  </r>
  <r>
    <s v="410094"/>
    <s v="41094"/>
    <s v="Fundo de Desenvolvimento Social"/>
    <s v="Fundo de Desenvolvimento Social"/>
    <x v="0"/>
    <x v="0"/>
    <x v="159"/>
    <s v="Apoio ao sistema viário"/>
    <x v="291"/>
    <x v="294"/>
    <x v="0"/>
    <n v="782"/>
    <s v="444042"/>
    <s v="Auxílios"/>
    <s v="0261000000"/>
    <s v="Receitas diversas - FUNDOSOCIAL - recursos de outras fontes - exercício corrente"/>
    <x v="0"/>
    <n v="110"/>
    <m/>
    <m/>
    <n v="8544675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10000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40"/>
    <s v="Serviços de Tecnologia da Informação e Comunicação - Pessoa Jurídica"/>
    <s v="0269000000"/>
    <s v="Outros recursos primários - recursos de outras fontes - exercício corrente"/>
    <x v="0"/>
    <n v="900"/>
    <m/>
    <m/>
    <n v="26569442"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40"/>
    <s v="Serviços de Tecnologia da Informação e Comunicação - Pessoa Jurídica"/>
    <s v="0100000000"/>
    <s v="Recursos ordinários - recursos do tesouro - RLD"/>
    <x v="0"/>
    <n v="900"/>
    <n v="1200"/>
    <n v="1200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000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69000000"/>
    <s v="Outros Recursos Primários - Recursos do Tesouro"/>
    <x v="0"/>
    <n v="900"/>
    <m/>
    <m/>
    <n v="26199233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100000000"/>
    <s v="Recursos ordinários - recursos do tesouro - RLD"/>
    <x v="0"/>
    <n v="735"/>
    <n v="2465487"/>
    <n v="2465487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228000000"/>
    <s v="Outros convênios, ajustes e acordos administrativos - rec outras fontes-exercício corrente"/>
    <x v="0"/>
    <n v="230"/>
    <m/>
    <m/>
    <n v="45787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6"/>
    <s v="Outras Despesas Variáveis-Pessoal Civil"/>
    <s v="0100000000"/>
    <s v="Recursos ordinários - recursos do tesouro - RLD"/>
    <x v="0"/>
    <n v="850"/>
    <n v="54231"/>
    <n v="54231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3"/>
    <s v="Obrigações Patronais"/>
    <s v="0131000000"/>
    <s v="Recursos do FUNDEB"/>
    <x v="0"/>
    <n v="703"/>
    <m/>
    <m/>
    <n v="21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05"/>
    <s v="Outros Benefícios Previdenciários"/>
    <s v="0100000000"/>
    <s v="Recursos ordinários - recursos do tesouro - RLD"/>
    <x v="0"/>
    <n v="915"/>
    <m/>
    <m/>
    <n v="1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m/>
    <n v="-45000"/>
    <m/>
    <m/>
    <x v="0"/>
    <x v="0"/>
  </r>
  <r>
    <s v="470076"/>
    <s v="47076"/>
    <s v="Fundo Financeiro"/>
    <s v="Fundo Financeiro"/>
    <x v="0"/>
    <x v="0"/>
    <x v="255"/>
    <s v="Pensões"/>
    <x v="697"/>
    <x v="700"/>
    <x v="14"/>
    <n v="272"/>
    <s v="319003"/>
    <s v="Pensões do RPPS e do Militar"/>
    <s v="0100000000"/>
    <s v="Recursos ordinários - recursos do tesouro - RLD"/>
    <x v="0"/>
    <n v="860"/>
    <m/>
    <m/>
    <n v="29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19092"/>
    <s v="Despesas de Exercícios Anteriores"/>
    <s v="0100000000"/>
    <s v="Recursos ordinários - recursos do tesouro - RLD"/>
    <x v="0"/>
    <n v="910"/>
    <n v="3500"/>
    <n v="35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92"/>
    <s v="Despesas de Exercícios Anteriores"/>
    <s v="0100000000"/>
    <s v="Recursos ordinários - recursos do tesouro - RLD"/>
    <x v="0"/>
    <n v="850"/>
    <m/>
    <m/>
    <n v="61045"/>
    <m/>
    <x v="0"/>
    <x v="0"/>
  </r>
  <r>
    <s v="470076"/>
    <s v="47076"/>
    <s v="Fundo Financeiro"/>
    <s v="Fundo Financeiro"/>
    <x v="0"/>
    <x v="0"/>
    <x v="44"/>
    <s v="Encargos com inativos"/>
    <x v="698"/>
    <x v="701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"/>
    <m/>
    <x v="0"/>
    <x v="0"/>
  </r>
  <r>
    <s v="470076"/>
    <s v="47076"/>
    <s v="Fundo Financeiro"/>
    <s v="Fundo Financeiro"/>
    <x v="0"/>
    <x v="0"/>
    <x v="44"/>
    <s v="Encargos com inativos"/>
    <x v="511"/>
    <x v="514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9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1"/>
    <s v="Sentenças Judiciais"/>
    <s v="0100000000"/>
    <s v="Recursos ordinários - recursos do tesouro - RLD"/>
    <x v="0"/>
    <n v="850"/>
    <m/>
    <m/>
    <n v="121532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46"/>
    <s v="Auxílio-Alimentação"/>
    <s v="0100000000"/>
    <s v="Recursos ordinários - recursos do tesouro - RLD"/>
    <x v="0"/>
    <n v="850"/>
    <n v="41574"/>
    <n v="41574"/>
    <m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46"/>
    <s v="Auxílio-Alimentação"/>
    <s v="0111000000"/>
    <s v="Taxas da Segurança Pública - recursos do tesouro - exercício corrente"/>
    <x v="0"/>
    <n v="702"/>
    <m/>
    <m/>
    <n v="1800000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7"/>
    <s v="Obrigações Tributárias e Contributivas"/>
    <s v="0269000000"/>
    <s v="Outros recursos primários - recursos de outras fontes - exercício corrente"/>
    <x v="0"/>
    <n v="900"/>
    <n v="50000"/>
    <n v="50000"/>
    <m/>
    <m/>
    <x v="0"/>
    <x v="0"/>
  </r>
  <r>
    <s v="520002"/>
    <s v="00001"/>
    <s v="Encargos Gerais do Estado"/>
    <s v="Gestão Geral"/>
    <x v="1"/>
    <x v="1"/>
    <x v="132"/>
    <s v="Benefícios a servidores"/>
    <x v="699"/>
    <x v="702"/>
    <x v="3"/>
    <n v="123"/>
    <s v="339047"/>
    <s v="Obrigações Tributárias e Contributivas"/>
    <s v="0100000000"/>
    <s v="Recursos ordinários - recursos do tesouro - RLD"/>
    <x v="0"/>
    <n v="990"/>
    <n v="200000000"/>
    <n v="2000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47"/>
    <s v="Obrigações Tributárias e Contributivas"/>
    <s v="0100000000"/>
    <s v="Recursos ordinários - recursos do tesouro - RLD"/>
    <x v="0"/>
    <n v="910"/>
    <m/>
    <m/>
    <n v="216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47"/>
    <s v="Obrigações Tributárias e Contributivas"/>
    <s v="0219000000"/>
    <s v="Outras Taxas Vinculadas - Recursos de Outras Fontes - Exercício Corrente"/>
    <x v="0"/>
    <n v="340"/>
    <m/>
    <m/>
    <n v="231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69000000"/>
    <s v="Outros Recursos Primários - Recursos do Tesouro"/>
    <x v="0"/>
    <n v="900"/>
    <m/>
    <m/>
    <n v="250000"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47"/>
    <s v="Obrigações Tributárias e Contributivas"/>
    <s v="0100000000"/>
    <s v="Recursos ordinários - recursos do tesouro - RLD"/>
    <x v="0"/>
    <n v="900"/>
    <n v="100521"/>
    <n v="10052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113"/>
    <s v="Obrigações Patronais"/>
    <s v="0111000000"/>
    <s v="Taxas da Segurança Pública - recursos do tesouro - exercício corrente"/>
    <x v="0"/>
    <n v="704"/>
    <n v="10808937"/>
    <n v="10808937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113"/>
    <s v="Obrigações Patronais"/>
    <s v="0100000000"/>
    <s v="Recursos ordinários - recursos do tesouro - RLD"/>
    <x v="0"/>
    <n v="300"/>
    <n v="300000"/>
    <n v="3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113"/>
    <s v="Obrigações Patronais"/>
    <s v="0228000000"/>
    <s v="Outros convênios, ajustes e acordos administrativos - rec outras fontes-exercício corrente"/>
    <x v="0"/>
    <n v="211"/>
    <m/>
    <m/>
    <n v="1100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19113"/>
    <s v="Obrigações Patronais"/>
    <s v="0100000000"/>
    <s v="Recursos ordinários - recursos do tesouro - RLD"/>
    <x v="0"/>
    <n v="701"/>
    <n v="3452534"/>
    <n v="3452534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0"/>
    <s v="Material de Consumo"/>
    <s v="0228000000"/>
    <s v="Outros convênios, ajustes e acordos administrativos - rec outras fontes-exercício corrente"/>
    <x v="0"/>
    <n v="703"/>
    <n v="354926"/>
    <n v="354926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0"/>
    <s v="Material de Consumo"/>
    <s v="0269000000"/>
    <s v="Outros recursos primários - recursos de outras fontes - exercício corrente"/>
    <x v="0"/>
    <n v="855"/>
    <n v="5000"/>
    <n v="5000"/>
    <m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30"/>
    <s v="Material de Consumo"/>
    <s v="0111000000"/>
    <s v="Taxas da Segurança Pública - recursos do tesouro - exercício corrente"/>
    <x v="0"/>
    <n v="704"/>
    <m/>
    <m/>
    <n v="19664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0"/>
    <s v="Material de Consumo"/>
    <s v="0219000000"/>
    <s v="Outras Taxas Vinculadas - Recursos de Outras Fontes - Exercício Corrente"/>
    <x v="0"/>
    <n v="890"/>
    <m/>
    <m/>
    <n v="1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0"/>
    <s v="Material de Consumo"/>
    <s v="0100000000"/>
    <s v="Recursos ordinários - recursos do tesouro - RLD"/>
    <x v="0"/>
    <n v="300"/>
    <m/>
    <m/>
    <n v="6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0"/>
    <s v="Material de Consumo"/>
    <s v="0228000000"/>
    <s v="Outros convênios, ajustes e acordos administrativos - rec outras fontes-exercício corrente"/>
    <x v="0"/>
    <n v="310"/>
    <m/>
    <m/>
    <n v="632248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0"/>
    <s v="Material de Consumo"/>
    <s v="0100000000"/>
    <s v="Recursos ordinários - recursos do tesouro - RLD"/>
    <x v="0"/>
    <n v="630"/>
    <m/>
    <m/>
    <n v="145364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60000000"/>
    <s v="Recursos patrimoniais primários - recursos de outras fontes - exercício corrente"/>
    <x v="0"/>
    <n v="430"/>
    <m/>
    <m/>
    <n v="15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19000000"/>
    <s v="Outras Taxas Vinculadas - Recursos de Outras Fontes - Exercício Corrente"/>
    <x v="0"/>
    <n v="702"/>
    <n v="1361770"/>
    <n v="1361770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30"/>
    <s v="Material de Consumo"/>
    <s v="0100000000"/>
    <s v="Recursos ordinários - recursos do tesouro - RLD"/>
    <x v="0"/>
    <n v="880"/>
    <n v="325326"/>
    <n v="325326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m/>
    <m/>
    <m/>
    <n v="1010000"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3"/>
    <s v="Passagens e Despesas com Locomoção"/>
    <s v="0228000000"/>
    <s v="Outros convênios, ajustes e acordos administrativos - rec outras fontes-exercício corrente"/>
    <x v="0"/>
    <n v="310"/>
    <m/>
    <m/>
    <n v="89525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3"/>
    <s v="Passagens e Despesas com Locomoção"/>
    <s v="0122000000"/>
    <s v="Cota-parte da compensação financeira dos rec hídricos - rec tesouro - exercício corrente"/>
    <x v="0"/>
    <n v="350"/>
    <n v="100000"/>
    <n v="100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92"/>
    <s v="Despesas de Exercícios Anteriores"/>
    <s v="0260000000"/>
    <s v="Recursos patrimoniais primários - recursos de outras fontes - exercício corrente"/>
    <x v="0"/>
    <n v="900"/>
    <n v="86"/>
    <n v="86"/>
    <m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2"/>
    <s v="Despesas de Exercícios Anteriores"/>
    <s v="0219000000"/>
    <s v="Outras Taxas Vinculadas - Recursos de Outras Fontes - Exercício Corrente"/>
    <x v="0"/>
    <n v="315"/>
    <m/>
    <m/>
    <n v="1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92"/>
    <s v="Despesas de Exercícios Anteriores"/>
    <s v="0240000000"/>
    <s v="Recursos de serviços - recursos de outras fontes - exercício corrente"/>
    <x v="0"/>
    <n v="900"/>
    <m/>
    <m/>
    <n v="4000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92"/>
    <s v="Despesas de Exercícios Anteriores"/>
    <s v="0285000000"/>
    <s v="Remuneração de disp bancária - Executivo - rec vinculados-rec outras fontes-exerc corrente"/>
    <x v="0"/>
    <n v="230"/>
    <n v="124347"/>
    <n v="12434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18"/>
    <s v="Auxílio Financeiro a Estudantes"/>
    <s v="0240000000"/>
    <s v="Recursos de serviços - recursos de outras fontes - exercício corrente"/>
    <x v="0"/>
    <n v="900"/>
    <m/>
    <m/>
    <n v="105168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92"/>
    <s v="27092"/>
    <s v="Fundo Estadual de Recursos Hídricos"/>
    <s v="Fundo Estadual de Recursos Hídricos"/>
    <x v="1"/>
    <x v="1"/>
    <x v="156"/>
    <s v="Elaboração e implementação de planos"/>
    <x v="284"/>
    <x v="287"/>
    <x v="12"/>
    <n v="544"/>
    <s v="339035"/>
    <s v="Serviços de Consultoria"/>
    <s v="0122000000"/>
    <s v="Cota-parte da compensação financeira dos rec hídricos - rec tesouro - exercício corrente"/>
    <x v="0"/>
    <n v="350"/>
    <n v="1300000"/>
    <n v="13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08"/>
    <s v="Outros Benefícios Assistenciais"/>
    <s v="0100000000"/>
    <s v="Recursos ordinários - recursos do tesouro - RLD"/>
    <x v="0"/>
    <n v="850"/>
    <m/>
    <m/>
    <n v="334629"/>
    <m/>
    <x v="0"/>
    <x v="0"/>
  </r>
  <r>
    <s v="410011"/>
    <s v="00001"/>
    <s v="Agência de Desenvolvimento do Turismo de Santa Catarina"/>
    <s v="Gestão Geral"/>
    <x v="1"/>
    <x v="1"/>
    <x v="4"/>
    <s v="Realização de campanhas"/>
    <x v="553"/>
    <x v="556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14"/>
    <s v="Diárias - Civil"/>
    <s v="0100000000"/>
    <s v="Recursos ordinários - recursos do tesouro - RLD"/>
    <x v="0"/>
    <n v="560"/>
    <m/>
    <m/>
    <n v="1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14"/>
    <s v="Diárias - Civil"/>
    <s v="0100000000"/>
    <s v="Recursos ordinários - recursos do tesouro - RLD"/>
    <x v="0"/>
    <n v="300"/>
    <m/>
    <m/>
    <n v="17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93"/>
    <s v="Indenizações e Restituições"/>
    <s v="0100000000"/>
    <s v="Recursos ordinários - recursos do tesouro - RLD"/>
    <x v="0"/>
    <n v="850"/>
    <n v="288934"/>
    <n v="28893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228000000"/>
    <s v="Outros convênios, ajustes e acordos administrativos - rec outras fontes-exercício corrente"/>
    <x v="0"/>
    <n v="230"/>
    <n v="75000"/>
    <n v="75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11"/>
    <s v="Vencim. e Vantagens Fixas - Pessoal Civil"/>
    <s v="0111000000"/>
    <s v="Taxas da Segurança Pública - recursos do tesouro - exercício corrente"/>
    <x v="0"/>
    <n v="704"/>
    <m/>
    <m/>
    <n v="44424319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2"/>
    <s v="Vencim. e Vantagens Fixas - Pessoal Militar"/>
    <s v="0100000000"/>
    <s v="Recursos ordinários - recursos do tesouro - RLD"/>
    <x v="0"/>
    <n v="915"/>
    <n v="6915474"/>
    <n v="6915474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4041"/>
    <s v="Contribuições"/>
    <s v="0100000000"/>
    <s v="Recursos ordinários - recursos do tesouro - RLD"/>
    <x v="0"/>
    <n v="560"/>
    <m/>
    <m/>
    <n v="300000"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6"/>
    <s v="Outros Serviços Terceiros-Pessoa Física"/>
    <s v="0240000000"/>
    <s v="Recursos de serviços - recursos de outras fontes - exercício corrente"/>
    <x v="0"/>
    <n v="310"/>
    <n v="517515"/>
    <n v="517515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6"/>
    <s v="Outros Serviços Terceiros-Pessoa Física"/>
    <s v="0100000000"/>
    <s v="Recursos ordinários - recursos do tesouro - RLD"/>
    <x v="0"/>
    <n v="900"/>
    <m/>
    <m/>
    <n v="95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6"/>
    <s v="Outros Serviços Terceiros-Pessoa Física"/>
    <s v="0219000000"/>
    <s v="Outras Taxas Vinculadas - Recursos de Outras Fontes - Exercício Corrente"/>
    <x v="0"/>
    <n v="930"/>
    <n v="43000"/>
    <n v="43000"/>
    <m/>
    <m/>
    <x v="0"/>
    <x v="0"/>
  </r>
  <r>
    <s v="470001"/>
    <s v="00001"/>
    <s v="Secretaria de Estado da Administração"/>
    <s v="Gestão Geral"/>
    <x v="0"/>
    <x v="0"/>
    <x v="80"/>
    <s v="Pagamento de pensão"/>
    <x v="701"/>
    <x v="704"/>
    <x v="3"/>
    <n v="274"/>
    <s v="339059"/>
    <s v="Pensões Especiais"/>
    <s v="0100000000"/>
    <s v="Recursos ordinários - recursos do tesouro - RLD"/>
    <x v="0"/>
    <n v="870"/>
    <m/>
    <m/>
    <n v="2970113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39"/>
    <s v="Outros Serviços Terceiros Pessoa Jurídica"/>
    <s v="0219000000"/>
    <s v="Outras Taxas Vinculadas - Recursos de Outras Fontes - Exercício Corrente"/>
    <x v="0"/>
    <n v="900"/>
    <n v="1900000"/>
    <n v="190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39"/>
    <s v="Outros Serviços Terceiros Pessoa Jurídica"/>
    <s v="0100000000"/>
    <s v="Recursos ordinários - recursos do tesouro - RLD"/>
    <x v="0"/>
    <n v="300"/>
    <n v="200000"/>
    <n v="2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02"/>
    <x v="705"/>
    <x v="7"/>
    <n v="61"/>
    <s v="449051"/>
    <s v="Obras e Instalações"/>
    <s v="0219000000"/>
    <s v="Outras Taxas Vinculadas - Recursos de Outras Fontes - Exercício Corrente"/>
    <x v="0"/>
    <n v="931"/>
    <n v="22719"/>
    <n v="2271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51"/>
    <s v="Obras e Instalações"/>
    <s v="0191000000"/>
    <s v="Operações de crédito interna - recursos do tesouro - exercício corrente"/>
    <x v="0"/>
    <n v="140"/>
    <n v="920000"/>
    <n v="92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100000000"/>
    <s v="Recursos ordinários - recursos do tesouro - RLD"/>
    <x v="0"/>
    <n v="925"/>
    <m/>
    <m/>
    <n v="100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281000000"/>
    <s v="Remuneração de disponibilidade bancária -  Legislativo"/>
    <x v="0"/>
    <n v="925"/>
    <m/>
    <m/>
    <n v="3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03"/>
    <x v="706"/>
    <x v="5"/>
    <n v="364"/>
    <s v="449051"/>
    <s v="Obras e Instalações"/>
    <s v="0100000000"/>
    <s v="Recursos ordinários - recursos do tesouro - RLD"/>
    <x v="0"/>
    <n v="630"/>
    <m/>
    <m/>
    <n v="179573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04"/>
    <x v="707"/>
    <x v="0"/>
    <n v="782"/>
    <s v="449051"/>
    <s v="Obras e Instalações"/>
    <s v="0191000000"/>
    <s v="Operações de crédito interna - recursos do tesouro - exercício corrente"/>
    <x v="0"/>
    <n v="105"/>
    <m/>
    <m/>
    <n v="1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705"/>
    <x v="708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706"/>
    <x v="709"/>
    <x v="7"/>
    <n v="61"/>
    <s v="449051"/>
    <s v="Obras e Instalações"/>
    <s v="0219000000"/>
    <s v="Outras Taxas Vinculadas - Recursos de Outras Fontes - Exercício Corrente"/>
    <x v="0"/>
    <n v="931"/>
    <n v="177546"/>
    <n v="177546"/>
    <m/>
    <m/>
    <x v="0"/>
    <x v="0"/>
  </r>
  <r>
    <s v="160091"/>
    <s v="16091"/>
    <s v="Fundo para Melhoria da Segurança Pública"/>
    <s v="Fundo para Melhoria da Segurança Pública"/>
    <x v="9"/>
    <x v="8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m/>
    <m/>
    <m/>
    <m/>
    <x v="0"/>
    <x v="6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39"/>
    <s v="Outros Serv. Terceiros - Pessoa Juridíca"/>
    <s v="0100000000"/>
    <s v="Recursos ordinários - recursos do tesouro - RLD"/>
    <x v="0"/>
    <n v="925"/>
    <n v="300000"/>
    <n v="300000"/>
    <m/>
    <m/>
    <x v="0"/>
    <x v="0"/>
  </r>
  <r>
    <s v="410001"/>
    <s v="00001"/>
    <s v="Casa Civil"/>
    <s v="Gestão Geral"/>
    <x v="1"/>
    <x v="1"/>
    <x v="33"/>
    <s v="Manutenção e modernização de sistema"/>
    <x v="708"/>
    <x v="711"/>
    <x v="3"/>
    <n v="126"/>
    <s v="449039"/>
    <s v="Outros Serv. Terceiros - Pessoa Juridíca"/>
    <s v="0100000000"/>
    <s v="Recursos ordinários - recursos do tesouro - RLD"/>
    <x v="0"/>
    <n v="900"/>
    <n v="25000"/>
    <n v="25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449052"/>
    <s v="Equipamentos e Material Permanente"/>
    <s v="0111000000"/>
    <s v="Taxas da Segurança Pública - recursos do tesouro - exercício corrente"/>
    <x v="0"/>
    <n v="704"/>
    <n v="112393"/>
    <n v="112393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2"/>
    <s v="Equipamentos e Material Permanente"/>
    <s v="0261000000"/>
    <s v="Receitas diversas - FUNDOSOCIAL - recursos de outras fontes - exercício corrente"/>
    <x v="0"/>
    <n v="665"/>
    <n v="50000"/>
    <n v="5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52"/>
    <s v="Equipamentos e Material Permanente"/>
    <s v="0111000000"/>
    <s v="Taxas da Segurança Pública - recursos do tesouro - exercício corrente"/>
    <x v="0"/>
    <n v="704"/>
    <m/>
    <m/>
    <n v="329490"/>
    <m/>
    <x v="0"/>
    <x v="0"/>
  </r>
  <r>
    <s v="160091"/>
    <s v="16091"/>
    <s v="Fundo para Melhoria da Segurança Pública"/>
    <s v="Fundo para Melhoria da Segurança Pública"/>
    <x v="1"/>
    <x v="1"/>
    <x v="323"/>
    <s v="Renovação da frota"/>
    <x v="709"/>
    <x v="712"/>
    <x v="11"/>
    <n v="181"/>
    <s v="449052"/>
    <s v="Equipamentos e Material Permanente"/>
    <s v="0191000000"/>
    <s v="Operações de crédito interna - recursos do tesouro - exercício corrente"/>
    <x v="0"/>
    <n v="101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34"/>
    <s v="Outras Desp. Pessoal Decor. Contr. Terceirização"/>
    <s v="0191000000"/>
    <s v="Operações de crédito interna - recursos do tesouro - exercício corrente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11"/>
    <x v="714"/>
    <x v="0"/>
    <n v="782"/>
    <s v="449034"/>
    <s v="Outras Desp. Pessoal Decor. Contr. Terceirização"/>
    <s v="0192000000"/>
    <s v="Operações de crédito externa - recursos do tesouro - exercício corrente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9"/>
    <s v="Outros Serviços Terceiros - Pessoa Jurídica"/>
    <s v="0100000000"/>
    <s v="Recursos ordinários - recursos do tesouro - RLD"/>
    <x v="0"/>
    <n v="745"/>
    <n v="3800000"/>
    <n v="380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9"/>
    <s v="Outros Serviços Terceiros - Pessoa Jurídica"/>
    <s v="0111000000"/>
    <s v="Taxas da Segurança Pública - recursos do tesouro - exercício corrente"/>
    <x v="0"/>
    <n v="701"/>
    <n v="15000000"/>
    <n v="15000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9"/>
    <s v="Outros Serviços Terceiros - Pessoa Jurídica"/>
    <s v="0100000000"/>
    <s v="Recursos ordinários - recursos do tesouro - RLD"/>
    <x v="0"/>
    <n v="900"/>
    <n v="300000"/>
    <n v="30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9"/>
    <s v="Outros Serviços Terceiros - Pessoa Jurídica"/>
    <s v="0100000000"/>
    <s v="Recursos ordinários - recursos do tesouro - RLD"/>
    <x v="0"/>
    <n v="730"/>
    <n v="50000"/>
    <n v="50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9039"/>
    <s v="Outros Serviços Terceiros - Pessoa Jurídica"/>
    <s v="0100000000"/>
    <s v="Recursos ordinários - recursos do tesouro - RLD"/>
    <x v="0"/>
    <n v="560"/>
    <m/>
    <m/>
    <n v="80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9"/>
    <s v="Outros Serviços Terceiros - Pessoa Jurídica"/>
    <s v="0298000000"/>
    <s v="Receita da alienação de bens - recursos de outras fontes - exercício corrente"/>
    <x v="0"/>
    <n v="900"/>
    <m/>
    <m/>
    <n v="20000"/>
    <m/>
    <x v="0"/>
    <x v="0"/>
  </r>
  <r>
    <s v="270025"/>
    <s v="00001"/>
    <s v="Instituto de Metrologia de Santa Catarina"/>
    <s v="Gestão Geral"/>
    <x v="0"/>
    <x v="0"/>
    <x v="14"/>
    <s v="Saúde e segurança no contexto ocupacional"/>
    <x v="641"/>
    <x v="644"/>
    <x v="3"/>
    <n v="331"/>
    <s v="339039"/>
    <s v="Outros Serviços Terceiros - Pessoa Jurídica"/>
    <s v="0228000000"/>
    <s v="Outros convênios, ajustes e acordos administrativos - rec outras fontes-exercício corrente"/>
    <x v="0"/>
    <n v="855"/>
    <m/>
    <m/>
    <n v="50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12"/>
    <x v="715"/>
    <x v="12"/>
    <n v="125"/>
    <s v="339039"/>
    <s v="Outros Serviços Terceiros - Pessoa Jurídica"/>
    <s v="0219000000"/>
    <s v="Outras Taxas Vinculadas - Recursos de Outras Fontes - Exercício Corrente"/>
    <x v="0"/>
    <n v="890"/>
    <m/>
    <m/>
    <n v="2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1000000"/>
    <m/>
    <x v="0"/>
    <x v="0"/>
  </r>
  <r>
    <s v="410012"/>
    <s v="00001"/>
    <s v="Departamento Estadual de Trânsito"/>
    <s v="Gestão Geral"/>
    <x v="0"/>
    <x v="0"/>
    <x v="14"/>
    <s v="Saúde e segurança no contexto ocupacional"/>
    <x v="713"/>
    <x v="716"/>
    <x v="3"/>
    <n v="331"/>
    <s v="339039"/>
    <s v="Outros Serviços Terceiros - Pessoa Jurídica"/>
    <s v="0111000000"/>
    <s v="Taxas da Segurança Pública - recursos do tesouro - exercício corrente"/>
    <x v="0"/>
    <n v="855"/>
    <m/>
    <m/>
    <n v="10000"/>
    <m/>
    <x v="0"/>
    <x v="0"/>
  </r>
  <r>
    <s v="430001"/>
    <s v="00001"/>
    <s v="Procuradoria-Geral junto ao Tribunal de Contas"/>
    <s v="Gestão Geral"/>
    <x v="0"/>
    <x v="0"/>
    <x v="325"/>
    <s v="Manutenção e desenvolvimento de tecnologias"/>
    <x v="714"/>
    <x v="717"/>
    <x v="3"/>
    <n v="32"/>
    <s v="339039"/>
    <s v="Outros Serviços Terceiros - Pessoa Jurídica"/>
    <s v="0100000000"/>
    <s v="Recursos ordinários - recursos do tesouro - RLD"/>
    <x v="0"/>
    <n v="900"/>
    <m/>
    <m/>
    <n v="801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39"/>
    <s v="Outros Serviços Terceiros - Pessoa Jurídica"/>
    <s v="0100000000"/>
    <s v="Recursos ordinários - recursos do tesouro - RLD"/>
    <x v="0"/>
    <n v="315"/>
    <m/>
    <m/>
    <n v="181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5000000"/>
    <s v="Remuneração de disp bancária - Executivo - rec vinculados - rec tesouro - exerc corrente"/>
    <x v="0"/>
    <n v="6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n v="130000"/>
    <n v="13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n v="7620117"/>
    <n v="762011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92"/>
    <s v="Despesas de Exercícios Anteriores"/>
    <s v="0100000000"/>
    <s v="Recursos ordinários - recursos do tesouro - RLD"/>
    <x v="0"/>
    <n v="900"/>
    <m/>
    <m/>
    <n v="1069898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1320631.04"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1492353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285000000"/>
    <s v="Remuneração de disp bancária - Executivo - rec vinculados-rec outras fontes-exerc corrente"/>
    <x v="0"/>
    <n v="735"/>
    <m/>
    <m/>
    <n v="3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100000000"/>
    <s v="Recursos ordinários - recursos do tesouro - RLD"/>
    <x v="0"/>
    <n v="230"/>
    <m/>
    <m/>
    <n v="300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6"/>
    <s v="Outras Despesas Variáveis-Pessoal Civil"/>
    <s v="0100000000"/>
    <s v="Recursos ordinários - recursos do tesouro - RLD"/>
    <x v="0"/>
    <n v="850"/>
    <m/>
    <m/>
    <n v="178483861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3"/>
    <s v="Obrigações Patronais"/>
    <s v="0219000000"/>
    <s v="Outras Taxas Vinculadas - Recursos de Outras Fontes - Exercício Corrente"/>
    <x v="0"/>
    <n v="890"/>
    <m/>
    <m/>
    <n v="108494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5041"/>
    <s v="Contribuições"/>
    <s v="0285000000"/>
    <s v="Remuneração de disp bancária - Executivo - rec vinculados-rec outras fontes-exerc corrente"/>
    <x v="0"/>
    <n v="340"/>
    <m/>
    <m/>
    <n v="217578"/>
    <m/>
    <x v="0"/>
    <x v="0"/>
  </r>
  <r>
    <s v="690001"/>
    <s v="00001"/>
    <s v="Reserva de Contingência"/>
    <s v="Gestão Geral"/>
    <x v="1"/>
    <x v="1"/>
    <x v="326"/>
    <s v="Reserva de contingência"/>
    <x v="715"/>
    <x v="718"/>
    <x v="22"/>
    <n v="999"/>
    <s v="999999"/>
    <s v="Reserva de Contingência"/>
    <s v="0100000000"/>
    <s v="Recursos ordinários - recursos do tesouro - RLD"/>
    <x v="0"/>
    <n v="999"/>
    <n v="1000000"/>
    <n v="100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05"/>
    <s v="Outros Benefícios Previdenciários"/>
    <s v="0100000000"/>
    <s v="Recursos ordinários - recursos do tesouro - RLD"/>
    <x v="0"/>
    <n v="875"/>
    <m/>
    <m/>
    <n v="5492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15"/>
    <s v="Diárias - Militar"/>
    <s v="0100000000"/>
    <s v="Recursos ordinários - recursos do tesouro - RLD"/>
    <x v="0"/>
    <n v="910"/>
    <m/>
    <m/>
    <n v="100000"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1"/>
    <n v="910"/>
    <m/>
    <n v="45000"/>
    <m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372"/>
    <x v="375"/>
    <x v="5"/>
    <n v="571"/>
    <s v="449020"/>
    <s v="Auxílio Financeiro a Pesquisadores"/>
    <s v="0100000000"/>
    <s v="Recursos ordinários - recursos do tesouro - RLD"/>
    <x v="0"/>
    <n v="230"/>
    <m/>
    <m/>
    <n v="900000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01"/>
    <s v="Aposentadorias, Reserva Remunerada e Reformas"/>
    <s v="0100000000"/>
    <s v="Recursos ordinários - recursos do tesouro - RLD"/>
    <x v="0"/>
    <n v="860"/>
    <m/>
    <m/>
    <n v="346000000"/>
    <m/>
    <x v="0"/>
    <x v="0"/>
  </r>
  <r>
    <s v="470076"/>
    <s v="47076"/>
    <s v="Fundo Financeiro"/>
    <s v="Fundo Financeiro"/>
    <x v="0"/>
    <x v="0"/>
    <x v="327"/>
    <s v="Fundo garantidor"/>
    <x v="717"/>
    <x v="720"/>
    <x v="14"/>
    <n v="997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2"/>
    <s v="Despesas de Exercícios Anteriores"/>
    <s v="0100000000"/>
    <s v="Recursos ordinários - recursos do tesouro - RLD"/>
    <x v="0"/>
    <n v="625"/>
    <m/>
    <m/>
    <n v="161600"/>
    <m/>
    <x v="0"/>
    <x v="0"/>
  </r>
  <r>
    <s v="470076"/>
    <s v="47076"/>
    <s v="Fundo Financeiro"/>
    <s v="Fundo Financeiro"/>
    <x v="0"/>
    <x v="0"/>
    <x v="255"/>
    <s v="Pensões"/>
    <x v="585"/>
    <x v="588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500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39046"/>
    <s v="Auxílio-Alimentação"/>
    <s v="0131000000"/>
    <s v="Recursos do FUNDEB"/>
    <x v="0"/>
    <n v="850"/>
    <m/>
    <m/>
    <n v="6753139"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5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47"/>
    <s v="Obrigações Tributárias e Contributivas"/>
    <s v="0240000000"/>
    <s v="Recursos de serviços - recursos de outras fontes - exercício corrente"/>
    <x v="0"/>
    <n v="900"/>
    <n v="14835"/>
    <n v="14835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47"/>
    <s v="Obrigações Tributárias e Contributivas"/>
    <s v="0100000000"/>
    <s v="Recursos ordinários - recursos do tesouro - RLD"/>
    <x v="0"/>
    <n v="900"/>
    <n v="220000"/>
    <n v="22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113"/>
    <s v="Obrigações Patronais"/>
    <s v="0100000000"/>
    <s v="Recursos ordinários - recursos do tesouro - RLD"/>
    <x v="0"/>
    <n v="875"/>
    <n v="18944164"/>
    <n v="18944164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0"/>
    <s v="Material de Consumo"/>
    <s v="0229000000"/>
    <s v="Outras transferências - recursos de outras fontes - exercício corrente"/>
    <x v="0"/>
    <n v="635"/>
    <m/>
    <m/>
    <n v="1000000"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3"/>
    <s v="Passagens e Despesas com Locomoção"/>
    <s v="0100000000"/>
    <s v="Recursos ordinários - recursos do tesouro - RLD"/>
    <x v="0"/>
    <n v="900"/>
    <n v="20095"/>
    <n v="20095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92"/>
    <s v="Despesas de Exercícios Anteriores"/>
    <s v="0100000000"/>
    <s v="Recursos ordinários - recursos do tesouro - RLD"/>
    <x v="0"/>
    <n v="910"/>
    <n v="10000"/>
    <n v="1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1000000"/>
    <s v="Recursos ordinários - diversos"/>
    <x v="0"/>
    <n v="990"/>
    <n v="3694710"/>
    <n v="369471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113"/>
    <s v="Obrigações Patronais"/>
    <s v="0100000000"/>
    <s v="Recursos ordinários - recursos do tesouro - RLD"/>
    <x v="0"/>
    <n v="850"/>
    <m/>
    <m/>
    <n v="305228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14"/>
    <s v="Diárias - Civil"/>
    <s v="0100000000"/>
    <s v="Recursos ordinários - recursos do tesouro - RLD"/>
    <x v="0"/>
    <n v="920"/>
    <n v="6180000"/>
    <n v="6180000"/>
    <m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14"/>
    <s v="Diárias - Civil"/>
    <s v="0212000000"/>
    <s v="Selos de Fiscalização de Atos Notariais e Registrais - Recursos de Outras Fontes - Exercício Corrente"/>
    <x v="0"/>
    <n v="930"/>
    <m/>
    <m/>
    <n v="130300"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14"/>
    <s v="Diárias - Civil"/>
    <s v="0225000000"/>
    <s v="Convênio - Programa de Assistência Social - recursos de outras fontes - exercício corrente"/>
    <x v="0"/>
    <n v="560"/>
    <m/>
    <m/>
    <n v="30000"/>
    <m/>
    <x v="0"/>
    <x v="0"/>
  </r>
  <r>
    <s v="410011"/>
    <s v="00001"/>
    <s v="Agência de Desenvolvimento do Turismo de Santa Catarina"/>
    <s v="Gestão Geral"/>
    <x v="0"/>
    <x v="0"/>
    <x v="328"/>
    <s v="Realização de intercâmbio"/>
    <x v="718"/>
    <x v="721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14"/>
    <s v="Diárias - Civil"/>
    <s v="0219000000"/>
    <s v="Outras Taxas Vinculadas - Recursos de Outras Fontes - Exercício Corrente"/>
    <x v="0"/>
    <n v="315"/>
    <m/>
    <m/>
    <n v="55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14"/>
    <s v="Diárias - Civil"/>
    <s v="0100000000"/>
    <s v="Recursos ordinários - recursos do tesouro - RLD"/>
    <x v="0"/>
    <n v="900"/>
    <n v="1254445"/>
    <n v="1254445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093"/>
    <s v="Indenizações e Restituições"/>
    <s v="0100000000"/>
    <s v="Recursos ordinários - recursos do tesouro - RLD"/>
    <x v="0"/>
    <n v="745"/>
    <m/>
    <m/>
    <n v="62953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3"/>
    <s v="Indenizações e Restituições"/>
    <s v="0280000000"/>
    <s v="Remuneração de disponibilidade bancária - Executivo - rec outras fontes-exercício corrente"/>
    <x v="0"/>
    <n v="900"/>
    <m/>
    <m/>
    <n v="5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285000000"/>
    <s v="Remuneração de disp bancária - Executivo - rec vinculados-rec outras fontes-exerc corrente"/>
    <x v="0"/>
    <n v="23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m/>
    <m/>
    <m/>
    <n v="51600"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11"/>
    <s v="Vencim. e Vantagens Fixas - Pessoal Civil"/>
    <s v="0100000000"/>
    <s v="Recursos ordinários - recursos do tesouro - RLD"/>
    <x v="0"/>
    <n v="850"/>
    <m/>
    <m/>
    <n v="215576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85000000"/>
    <s v="Remuneração de disp bancária - Executivo - rec vinculados-rec outras fontes-exerc corrente"/>
    <x v="0"/>
    <n v="230"/>
    <n v="114095"/>
    <n v="114095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69000000"/>
    <s v="Outros recursos primários - recursos de outras fontes - exercício corrente"/>
    <x v="0"/>
    <n v="930"/>
    <m/>
    <m/>
    <n v="17122064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6"/>
    <s v="Outros Serviços Terceiros-Pessoa Física"/>
    <s v="0269000000"/>
    <s v="Outros recursos primários - recursos de outras fontes - exercício corrente"/>
    <x v="0"/>
    <n v="560"/>
    <m/>
    <m/>
    <n v="30000"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6"/>
    <s v="Outros Serviços Terceiros-Pessoa Física"/>
    <s v="0240000000"/>
    <s v="Recursos de serviços - recursos de outras fontes - exercício corrente"/>
    <x v="0"/>
    <n v="760"/>
    <n v="500000"/>
    <n v="50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196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39"/>
    <s v="Outros Serviços Terceiros Pessoa Jurídica"/>
    <s v="0100000000"/>
    <s v="Recursos ordinários - recursos do tesouro - RLD"/>
    <x v="0"/>
    <n v="310"/>
    <m/>
    <m/>
    <n v="36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719"/>
    <x v="722"/>
    <x v="3"/>
    <n v="122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m/>
    <n v="12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1"/>
    <x v="724"/>
    <x v="7"/>
    <n v="61"/>
    <s v="449051"/>
    <s v="Obras e Instalações"/>
    <s v="0219000000"/>
    <s v="Outras Taxas Vinculadas - Recursos de Outras Fontes - Exercício Corrente"/>
    <x v="0"/>
    <n v="931"/>
    <m/>
    <m/>
    <n v="156971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2"/>
    <x v="725"/>
    <x v="7"/>
    <n v="61"/>
    <s v="449051"/>
    <s v="Obras e Instalações"/>
    <s v="0219000000"/>
    <s v="Outras Taxas Vinculadas - Recursos de Outras Fontes - Exercício Corrente"/>
    <x v="0"/>
    <n v="931"/>
    <m/>
    <m/>
    <n v="21538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23"/>
    <x v="726"/>
    <x v="7"/>
    <n v="61"/>
    <s v="449051"/>
    <s v="Obras e Instalações"/>
    <s v="0219000000"/>
    <s v="Outras Taxas Vinculadas - Recursos de Outras Fontes - Exercício Corrente"/>
    <x v="0"/>
    <n v="931"/>
    <m/>
    <m/>
    <n v="15838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719"/>
    <x v="722"/>
    <x v="3"/>
    <n v="122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24"/>
    <x v="727"/>
    <x v="5"/>
    <n v="364"/>
    <s v="449051"/>
    <s v="Obras e Instalações"/>
    <s v="0265000000"/>
    <s v="Receitas diversas - recursos de outras fontes - manutenção do ensino superior"/>
    <x v="0"/>
    <n v="630"/>
    <m/>
    <m/>
    <n v="2316572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00000000"/>
    <s v="Recursos ordinários - recursos do tesouro - RLD"/>
    <x v="0"/>
    <n v="13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25"/>
    <x v="728"/>
    <x v="0"/>
    <n v="782"/>
    <s v="449051"/>
    <s v="Obras e Instalações"/>
    <s v="0100000000"/>
    <s v="Recursos ordinários - recursos do tesouro - RLD"/>
    <x v="0"/>
    <n v="140"/>
    <m/>
    <m/>
    <n v="10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51"/>
    <s v="Obras e Instalações"/>
    <s v="0191000000"/>
    <s v="Operações de crédito interna - recursos do tesouro - exercício corrente"/>
    <x v="0"/>
    <n v="130"/>
    <m/>
    <m/>
    <n v="4700000"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m/>
    <n v="280000"/>
    <m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52"/>
    <s v="Equipamentos e Material Permanente"/>
    <s v="0100000000"/>
    <s v="Recursos ordinários - recursos do tesouro - RLD"/>
    <x v="0"/>
    <n v="935"/>
    <m/>
    <m/>
    <n v="3650000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449052"/>
    <s v="Equipamentos e Material Permanente"/>
    <s v="0100000000"/>
    <s v="Recursos ordinários - recursos do tesouro - RLD"/>
    <x v="0"/>
    <n v="910"/>
    <m/>
    <m/>
    <n v="606844"/>
    <m/>
    <x v="0"/>
    <x v="0"/>
  </r>
  <r>
    <s v="410011"/>
    <s v="00001"/>
    <s v="Agência de Desenvolvimento do Turismo de Santa Catarina"/>
    <s v="Gestão Geral"/>
    <x v="0"/>
    <x v="0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m/>
    <m/>
    <n v="359037.67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449052"/>
    <s v="Equipamentos e Material Permanente"/>
    <s v="0120000000"/>
    <s v="Cota-parte da contribuição do Salário-Educação - recursos do tesouro - exercício corrente"/>
    <x v="0"/>
    <n v="900"/>
    <m/>
    <m/>
    <n v="2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1"/>
    <s v="Sentenças Judiciais"/>
    <s v="0298000000"/>
    <s v="Receita da alienação de bens - recursos de outras fontes - exercício corrente"/>
    <x v="0"/>
    <n v="900"/>
    <m/>
    <m/>
    <n v="50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n v="50000"/>
    <m/>
    <x v="0"/>
    <x v="0"/>
  </r>
  <r>
    <s v="410010"/>
    <s v="00001"/>
    <s v="Fundação Catarinense de Esporte"/>
    <s v="Gestão Geral"/>
    <x v="0"/>
    <x v="0"/>
    <x v="329"/>
    <s v="Construção, recuperação e reaparelhamento"/>
    <x v="726"/>
    <x v="729"/>
    <x v="5"/>
    <n v="812"/>
    <s v="339039"/>
    <s v="Outros Serviços Terceiros - Pessoa Jurídica"/>
    <s v="0100000000"/>
    <s v="Recursos ordinários - recursos do tesouro - RLD"/>
    <x v="0"/>
    <n v="635"/>
    <m/>
    <m/>
    <n v="10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61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727"/>
    <x v="730"/>
    <x v="5"/>
    <n v="331"/>
    <s v="339039"/>
    <s v="Outros Serviços Terceiros - Pessoa Jurídica"/>
    <s v="0100000000"/>
    <s v="Recursos ordinários - recursos do tesouro - RLD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39"/>
    <s v="Outros Serviços Terceiros - Pessoa Jurídica"/>
    <s v="0100000000"/>
    <s v="Recursos ordinários - recursos do tesouro - RLD"/>
    <x v="0"/>
    <n v="900"/>
    <m/>
    <m/>
    <n v="1380000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06635701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339039"/>
    <s v="Outros Serviços Terceiros - Pessoa Jurídica"/>
    <s v="0121000000"/>
    <s v="Cota-parte contrib intervenção no domínio econ CIDE-Estadual - rec tesouro -exerc corrente"/>
    <x v="0"/>
    <n v="105"/>
    <m/>
    <m/>
    <n v="1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21000000"/>
    <s v="Cota-parte contrib intervenção no domínio econ CIDE-Estadual - rec tesouro -exerc corrente"/>
    <x v="0"/>
    <n v="130"/>
    <m/>
    <m/>
    <n v="300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7"/>
    <s v="Locação de Mão-de-Obra"/>
    <s v="0129000000"/>
    <s v="Outras transferências - recursos do tesouro - exercício corrente"/>
    <x v="0"/>
    <n v="900"/>
    <m/>
    <m/>
    <n v="300000"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444042"/>
    <s v="Auxílios"/>
    <s v="0100000000"/>
    <s v="Recursos ordinários - recursos do tesouro - RLD"/>
    <x v="0"/>
    <n v="640"/>
    <m/>
    <m/>
    <n v="75000"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31000000"/>
    <s v="Recursos do FUNDEB"/>
    <x v="0"/>
    <n v="610"/>
    <m/>
    <m/>
    <n v="1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92"/>
    <s v="Despesas de Exercícios Anteriores"/>
    <s v="0131000000"/>
    <s v="Recursos do FUNDEB"/>
    <x v="0"/>
    <n v="625"/>
    <n v="100000"/>
    <n v="100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m/>
    <m/>
    <m/>
    <n v="25000"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040"/>
    <s v="Serviços de Tecnologia da Informação e Comunicação - Pessoa Jurídica"/>
    <s v="0100000000"/>
    <s v="Recursos ordinários - recursos do tesouro - RLD"/>
    <x v="0"/>
    <n v="900"/>
    <m/>
    <m/>
    <n v="1050000"/>
    <m/>
    <x v="0"/>
    <x v="0"/>
  </r>
  <r>
    <s v="410092"/>
    <s v="41092"/>
    <s v="Fundo Estadual de Defesa Civil"/>
    <s v="Fundo Estadual da Defesa Civil"/>
    <x v="0"/>
    <x v="0"/>
    <x v="3"/>
    <s v="Manutenção e modernização dos serviços de tecnologia da informação e comunicação"/>
    <x v="731"/>
    <x v="734"/>
    <x v="11"/>
    <n v="126"/>
    <s v="339040"/>
    <s v="Serviços de Tecnologia da Informação e Comunicação - Pessoa Jurídica"/>
    <s v="0100000000"/>
    <s v="Recursos ordinários - recursos do tesouro - RLD"/>
    <x v="0"/>
    <n v="900"/>
    <m/>
    <m/>
    <n v="600000"/>
    <m/>
    <x v="0"/>
    <x v="0"/>
  </r>
  <r>
    <s v="030001"/>
    <s v="00001"/>
    <s v="Tribunal de Justiça do Estado"/>
    <s v="Gestão Geral"/>
    <x v="9"/>
    <x v="8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10094"/>
    <s v="41094"/>
    <s v="Fundo de Desenvolvimento Social"/>
    <s v="Fundo de Desenvolvimento Social"/>
    <x v="0"/>
    <x v="0"/>
    <x v="161"/>
    <s v="Apoio financeiro - Fundosocial"/>
    <x v="296"/>
    <x v="299"/>
    <x v="11"/>
    <n v="182"/>
    <s v="445042"/>
    <s v="Auxílios"/>
    <s v="0261000000"/>
    <s v="Receitas diversas - FUNDOSOCIAL - recursos de outras fontes - exercício corrente"/>
    <x v="0"/>
    <n v="730"/>
    <m/>
    <m/>
    <n v="20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6"/>
    <s v="Outras Despesas Variáveis-Pessoal Civil"/>
    <s v="0100000000"/>
    <s v="Recursos ordinários - recursos do tesouro - RLD"/>
    <x v="0"/>
    <n v="625"/>
    <m/>
    <m/>
    <n v="100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5041"/>
    <s v="Contribuições"/>
    <s v="0266000000"/>
    <s v="Receitas diversas - receita Agroindustrial - FDR"/>
    <x v="0"/>
    <n v="315"/>
    <m/>
    <m/>
    <n v="45000000"/>
    <m/>
    <x v="0"/>
    <x v="0"/>
  </r>
  <r>
    <s v="440091"/>
    <s v="44091"/>
    <s v="Fundo de Terras do Estado de Santa Catarina"/>
    <s v="Fundo de Terras do Estado de Santa Catarina"/>
    <x v="0"/>
    <x v="0"/>
    <x v="268"/>
    <s v="Financiamento de terras"/>
    <x v="543"/>
    <x v="546"/>
    <x v="13"/>
    <n v="334"/>
    <s v="459066"/>
    <s v="Concessão de Empréstimos e Financiam."/>
    <s v="0299000000"/>
    <s v="Outras receitas não primárias - recursos de outras fontes - exercício corrente"/>
    <x v="0"/>
    <n v="320"/>
    <m/>
    <m/>
    <n v="58240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15"/>
    <s v="Diárias - Militar"/>
    <s v="0100000000"/>
    <s v="Recursos ordinários - recursos do tesouro - RLD"/>
    <x v="0"/>
    <n v="900"/>
    <m/>
    <m/>
    <n v="876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100000000"/>
    <s v="Recursos ordinários - recursos do tesouro - RLD"/>
    <x v="0"/>
    <n v="23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85000000"/>
    <s v="Remuneração de disp bancária - Executivo - rec vinculados-rec outras fontes-exerc corrente"/>
    <x v="0"/>
    <n v="230"/>
    <m/>
    <m/>
    <n v="428245"/>
    <m/>
    <x v="0"/>
    <x v="0"/>
  </r>
  <r>
    <s v="470076"/>
    <s v="47076"/>
    <s v="Fundo Financeiro"/>
    <s v="Fundo Financeiro"/>
    <x v="0"/>
    <x v="0"/>
    <x v="44"/>
    <s v="Encargos com inativos"/>
    <x v="698"/>
    <x v="701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600000"/>
    <m/>
    <x v="0"/>
    <x v="0"/>
  </r>
  <r>
    <s v="470076"/>
    <s v="47076"/>
    <s v="Fundo Financeiro"/>
    <s v="Fundo Financeiro"/>
    <x v="0"/>
    <x v="0"/>
    <x v="45"/>
    <s v="Encargos com inativos"/>
    <x v="374"/>
    <x v="377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500000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92"/>
    <s v="Despesas de Exercícios Anteriores"/>
    <s v="0100000000"/>
    <s v="Recursos ordinários - recursos do tesouro - RLD"/>
    <x v="0"/>
    <n v="860"/>
    <m/>
    <m/>
    <n v="1000000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46"/>
    <s v="Auxílio-Alimentação"/>
    <s v="0100000000"/>
    <s v="Recursos ordinários - recursos do tesouro - RLD"/>
    <x v="0"/>
    <n v="704"/>
    <m/>
    <m/>
    <n v="850473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046"/>
    <s v="Auxílio-Alimentação"/>
    <s v="0266000000"/>
    <s v="Receitas diversas - receita Agroindustrial - FDR"/>
    <x v="0"/>
    <n v="300"/>
    <m/>
    <m/>
    <n v="4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47"/>
    <s v="Obrigações Tributárias e Contributivas"/>
    <s v="0100000000"/>
    <s v="Recursos ordinários - recursos do tesouro - RLD"/>
    <x v="0"/>
    <n v="900"/>
    <m/>
    <m/>
    <n v="53000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13"/>
    <s v="Obrigações Patronais"/>
    <s v="0100000000"/>
    <s v="Recursos ordinários - recursos do tesouro - RLD"/>
    <x v="0"/>
    <n v="935"/>
    <m/>
    <m/>
    <n v="32000000"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0"/>
    <s v="Material de Consumo"/>
    <s v="0111000000"/>
    <s v="Taxas da Segurança Pública - recursos do tesouro - exercício corrente"/>
    <x v="0"/>
    <n v="704"/>
    <m/>
    <m/>
    <n v="93625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30"/>
    <s v="Material de Consumo"/>
    <s v="0100000000"/>
    <s v="Recursos ordinários - recursos do tesouro - RLD"/>
    <x v="0"/>
    <n v="230"/>
    <m/>
    <m/>
    <n v="240000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0"/>
    <s v="Material de Consumo"/>
    <s v="0100000000"/>
    <s v="Recursos ordinários - recursos do tesouro - RLD"/>
    <x v="0"/>
    <n v="880"/>
    <m/>
    <m/>
    <n v="10116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0"/>
    <s v="Material de Consumo"/>
    <s v="0269000000"/>
    <s v="Outros recursos primários - recursos de outras fontes - exercício corrente"/>
    <x v="0"/>
    <n v="855"/>
    <m/>
    <m/>
    <n v="5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80000000"/>
    <s v="Remuneração de disponibilidade bancária - Executivo - rec outras fontes-exercício corrente"/>
    <x v="0"/>
    <n v="900"/>
    <m/>
    <m/>
    <n v="2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0"/>
    <s v="Material de Consumo"/>
    <s v="0100000000"/>
    <s v="Recursos ordinários - recursos do tesouro - RLD"/>
    <x v="0"/>
    <n v="900"/>
    <m/>
    <m/>
    <n v="821140"/>
    <m/>
    <x v="0"/>
    <x v="0"/>
  </r>
  <r>
    <s v="480091"/>
    <s v="48091"/>
    <s v="Fundo Estadual de Saúde"/>
    <s v="Fundo Estadual de Saúde"/>
    <x v="0"/>
    <x v="0"/>
    <x v="150"/>
    <s v="Realização de atividades"/>
    <x v="276"/>
    <x v="279"/>
    <x v="6"/>
    <n v="302"/>
    <s v="339030"/>
    <s v="Material de Consumo"/>
    <s v="0100000000"/>
    <s v="Recursos ordinários - recursos do tesouro - RLD"/>
    <x v="0"/>
    <n v="400"/>
    <m/>
    <m/>
    <n v="28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0"/>
    <s v="Material de Consumo"/>
    <s v="0100000000"/>
    <s v="Recursos ordinários - recursos do tesouro - RLD"/>
    <x v="0"/>
    <n v="900"/>
    <m/>
    <m/>
    <n v="61923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0"/>
    <s v="Material de Consumo"/>
    <s v="0240000000"/>
    <s v="Recursos de serviços - recursos de outras fontes - exercício corrente"/>
    <x v="0"/>
    <n v="760"/>
    <m/>
    <m/>
    <n v="720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3"/>
    <s v="Passagens e Despesas com Locomoção"/>
    <s v="0111000000"/>
    <s v="Taxas da Segurança Pública - recursos do tesouro - exercício corrente"/>
    <x v="0"/>
    <n v="704"/>
    <m/>
    <m/>
    <n v="285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3"/>
    <s v="Passagens e Despesas com Locomoção"/>
    <s v="0219000000"/>
    <s v="Outras Taxas Vinculadas - Recursos de Outras Fontes - Exercício Corrente"/>
    <x v="0"/>
    <n v="900"/>
    <m/>
    <m/>
    <n v="2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3"/>
    <s v="Passagens e Despesas com Locomoção"/>
    <s v="0100000000"/>
    <s v="Recursos ordinários - recursos do tesouro - RLD"/>
    <x v="0"/>
    <n v="900"/>
    <m/>
    <m/>
    <n v="10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3"/>
    <s v="Passagens e Despesas com Locomoção"/>
    <s v="0240000000"/>
    <s v="Recursos de serviços - recursos de outras fontes - exercício corrente"/>
    <x v="0"/>
    <n v="900"/>
    <m/>
    <m/>
    <n v="30000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092"/>
    <s v="Despesas de Exercícios Anteriores"/>
    <s v="0100000000"/>
    <s v="Recursos ordinários - recursos do tesouro - RLD"/>
    <x v="0"/>
    <n v="930"/>
    <m/>
    <m/>
    <n v="4099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2"/>
    <s v="Despesas de Exercícios Anteriores"/>
    <s v="0240000000"/>
    <s v="Recursos de serviços - recursos de outras fontes - exercício corrente"/>
    <x v="0"/>
    <n v="310"/>
    <m/>
    <m/>
    <n v="9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092"/>
    <s v="Despesas de Exercícios Anteriores"/>
    <s v="0100000000"/>
    <s v="Recursos ordinários - recursos do tesouro - RLD"/>
    <x v="0"/>
    <n v="625"/>
    <m/>
    <m/>
    <n v="231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6"/>
    <s v="Ressarcimento Despesa Pessoal Requisitado"/>
    <s v="0100000000"/>
    <s v="Recursos ordinários - recursos do tesouro - RLD"/>
    <x v="0"/>
    <n v="875"/>
    <n v="284245"/>
    <n v="284245"/>
    <m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5"/>
    <s v="Serviços de Consultoria"/>
    <s v="0223000000"/>
    <s v="Convênio - Sistema Único Saúde - recursos de outras fontes - Exercício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333"/>
    <s v="Incentivo financeiro"/>
    <x v="732"/>
    <x v="735"/>
    <x v="6"/>
    <n v="302"/>
    <s v="334192"/>
    <s v="Despesas de Exercícios Anteriores"/>
    <s v="0100000000"/>
    <s v="Recursos ordinários - recursos do tesouro - RLD"/>
    <x v="0"/>
    <n v="420"/>
    <m/>
    <m/>
    <n v="232572.09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113"/>
    <s v="Obrigações Patronais"/>
    <s v="0100000000"/>
    <s v="Recursos ordinários - recursos do tesouro - RLD"/>
    <x v="0"/>
    <n v="850"/>
    <m/>
    <m/>
    <n v="4762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113"/>
    <s v="Obrigações Patronais"/>
    <s v="0100000000"/>
    <s v="Recursos ordinários - recursos do tesouro - RLD"/>
    <x v="0"/>
    <n v="625"/>
    <m/>
    <m/>
    <n v="25276585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39113"/>
    <s v="Obrigações Patronais"/>
    <s v="0131000000"/>
    <s v="Recursos do FUNDEB"/>
    <x v="0"/>
    <n v="850"/>
    <m/>
    <m/>
    <n v="1623186"/>
    <m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113"/>
    <s v="Obrigações Patronais"/>
    <s v="0100000000"/>
    <s v="Recursos ordinários - recursos do tesouro - RLD"/>
    <x v="0"/>
    <n v="870"/>
    <m/>
    <m/>
    <n v="23767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113"/>
    <s v="Obrigações Patronais"/>
    <s v="0100000000"/>
    <s v="Recursos ordinários - recursos do tesouro - RLD"/>
    <x v="0"/>
    <n v="850"/>
    <m/>
    <m/>
    <n v="4259552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08"/>
    <s v="Outros Benefícios Assistenciais"/>
    <s v="0100000000"/>
    <s v="Recursos ordinários - recursos do tesouro - RLD"/>
    <x v="0"/>
    <n v="915"/>
    <m/>
    <m/>
    <n v="6601685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08"/>
    <s v="Outros Benefícios Assistenciais"/>
    <s v="0100000000"/>
    <s v="Recursos ordinários - recursos do tesouro - RLD"/>
    <x v="0"/>
    <n v="850"/>
    <m/>
    <m/>
    <n v="75579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08"/>
    <s v="Outros Benefícios Assistenciais"/>
    <s v="0100000000"/>
    <s v="Recursos ordinários - recursos do tesouro - RLD"/>
    <x v="0"/>
    <n v="900"/>
    <m/>
    <m/>
    <n v="80000"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14"/>
    <s v="Diárias - Civil"/>
    <s v="0223000000"/>
    <s v="Convênio - Sistema Único Saúde - recursos de outras fontes - Exercício Corrente"/>
    <x v="0"/>
    <n v="410"/>
    <n v="500000"/>
    <n v="500000"/>
    <m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14"/>
    <s v="Diárias - Civil"/>
    <s v="0100000000"/>
    <s v="Recursos ordinários - recursos do tesouro - RLD"/>
    <x v="0"/>
    <n v="900"/>
    <m/>
    <m/>
    <n v="25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92"/>
    <s v="Despesas de Exercícios Anteriores"/>
    <s v="0100000000"/>
    <s v="Recursos ordinários - recursos do tesouro - RLD"/>
    <x v="0"/>
    <n v="850"/>
    <m/>
    <m/>
    <n v="6440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3"/>
    <s v="Indenizações e Restituições"/>
    <s v="0111000000"/>
    <s v="Taxas da Segurança Pública - recursos do tesouro - exercício corrente"/>
    <x v="0"/>
    <n v="704"/>
    <m/>
    <m/>
    <n v="899445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2"/>
    <s v="Vencim. e Vantagens Fixas - Pessoal Militar"/>
    <s v="0100000000"/>
    <s v="Recursos ordinários - recursos do tesouro - RLD"/>
    <x v="0"/>
    <n v="750"/>
    <m/>
    <m/>
    <n v="3691104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6"/>
    <s v="Outros Serviços Terceiros-Pessoa Física"/>
    <s v="0100000000"/>
    <s v="Recursos ordinários - recursos do tesouro - RLD"/>
    <x v="0"/>
    <n v="660"/>
    <m/>
    <m/>
    <n v="5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6"/>
    <s v="Outros Serviços Terceiros-Pessoa Física"/>
    <s v="0100000000"/>
    <s v="Recursos ordinários - recursos do tesouro - RLD"/>
    <x v="0"/>
    <n v="900"/>
    <m/>
    <m/>
    <n v="3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139"/>
    <s v="Outros Serviços Terceiros Pessoa Jurídica"/>
    <s v="0111000000"/>
    <s v="Taxas da Segurança Pública - recursos do tesouro - exercício corrente"/>
    <x v="0"/>
    <n v="770"/>
    <m/>
    <m/>
    <n v="52051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446"/>
    <x v="449"/>
    <x v="7"/>
    <n v="61"/>
    <s v="449051"/>
    <s v="Obras e Instalações"/>
    <s v="0219000000"/>
    <s v="Outras Taxas Vinculadas - Recursos de Outras Fontes - Exercício Corrente"/>
    <x v="0"/>
    <n v="931"/>
    <m/>
    <m/>
    <n v="96774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33"/>
    <x v="736"/>
    <x v="7"/>
    <n v="61"/>
    <s v="449051"/>
    <s v="Obras e Instalações"/>
    <s v="0219000000"/>
    <s v="Outras Taxas Vinculadas - Recursos de Outras Fontes - Exercício Corrente"/>
    <x v="0"/>
    <n v="931"/>
    <m/>
    <m/>
    <n v="39174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449051"/>
    <s v="Obras e Instalações"/>
    <s v="0100000000"/>
    <s v="Recursos ordinários - recursos do tesouro - RLD"/>
    <x v="0"/>
    <n v="64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34"/>
    <x v="737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402"/>
    <x v="405"/>
    <x v="0"/>
    <n v="782"/>
    <s v="449051"/>
    <s v="Obras e Instalações"/>
    <s v="0100000000"/>
    <s v="Recursos ordinários - recursos do tesouro - RLD"/>
    <x v="0"/>
    <n v="130"/>
    <m/>
    <m/>
    <n v="600131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735"/>
    <x v="738"/>
    <x v="15"/>
    <n v="421"/>
    <s v="449051"/>
    <s v="Obras e Instalações"/>
    <s v="0219000000"/>
    <s v="Outras Taxas Vinculadas - Recursos de Outras Fontes - Exercício Corrente"/>
    <x v="0"/>
    <n v="750"/>
    <m/>
    <m/>
    <n v="5105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0"/>
    <n v="910"/>
    <m/>
    <n v="-191000"/>
    <m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1480562.02"/>
    <m/>
    <x v="0"/>
    <x v="0"/>
  </r>
  <r>
    <s v="160091"/>
    <s v="16091"/>
    <s v="Fundo para Melhoria da Segurança Pública"/>
    <s v="Fundo para Melhoria da Segurança Pública"/>
    <x v="0"/>
    <x v="0"/>
    <x v="334"/>
    <s v="Modernização de sistema de comunicação"/>
    <x v="737"/>
    <x v="740"/>
    <x v="11"/>
    <n v="122"/>
    <s v="449052"/>
    <s v="Equipamentos e Material Permanente"/>
    <s v="0191000000"/>
    <s v="Operações de crédito interna - recursos do tesouro - exercício corrente"/>
    <x v="0"/>
    <n v="101"/>
    <m/>
    <m/>
    <n v="12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449052"/>
    <s v="Equipamentos e Material Permanente"/>
    <s v="0285000000"/>
    <s v="Remuneração de disp bancária - Executivo - rec vinculados-rec outras fontes-exerc corrente"/>
    <x v="0"/>
    <n v="890"/>
    <m/>
    <m/>
    <n v="154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7100000000"/>
    <s v="Contrapartida de Conv.-Recursos Ordinários-Recursos do Tesouro-Exercício Corrente"/>
    <x v="0"/>
    <n v="610"/>
    <m/>
    <m/>
    <n v="200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449052"/>
    <s v="Equipamentos e Material Permanente"/>
    <s v="0240000000"/>
    <s v="Recursos de serviços - recursos de outras fontes - exercício corrente"/>
    <x v="0"/>
    <n v="760"/>
    <m/>
    <m/>
    <n v="433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1"/>
    <s v="Sentenças Judiciais"/>
    <s v="0100000000"/>
    <s v="Recursos ordinários - recursos do tesouro - RLD"/>
    <x v="0"/>
    <n v="900"/>
    <n v="53000"/>
    <n v="53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34"/>
    <s v="Outras Desp. Pessoal Decor. Contr. Terceirização"/>
    <s v="0100000000"/>
    <s v="Recursos ordinários - recursos do tesouro - RLD"/>
    <x v="0"/>
    <n v="140"/>
    <n v="10000"/>
    <n v="10000"/>
    <m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9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20000"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34"/>
    <s v="Outras Desp. Pessoal Decor. Contr. Terceirização"/>
    <s v="0100000000"/>
    <s v="Recursos ordinários - recursos do tesouro - RLD"/>
    <x v="0"/>
    <n v="120"/>
    <n v="100000"/>
    <n v="1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34"/>
    <s v="Outras Desp. Pessoal Decor. Contr. Terceirização"/>
    <s v="0191000000"/>
    <s v="Operações de crédito interna - recursos do tesouro - exercício corrente"/>
    <x v="0"/>
    <n v="140"/>
    <n v="120000"/>
    <n v="12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5"/>
    <x v="268"/>
    <x v="0"/>
    <n v="782"/>
    <s v="449034"/>
    <s v="Outras Desp. Pessoal Decor. Contr. Terceirização"/>
    <s v="0261000000"/>
    <s v="Receitas diversas - FUNDOSOCIAL - recursos de outras fontes - exercício corrente"/>
    <x v="0"/>
    <n v="140"/>
    <n v="100000"/>
    <n v="100000"/>
    <m/>
    <m/>
    <x v="0"/>
    <x v="0"/>
  </r>
  <r>
    <s v="030001"/>
    <s v="00001"/>
    <s v="Tribunal de Justiça do Estado"/>
    <s v="Gestão Geral"/>
    <x v="1"/>
    <x v="1"/>
    <x v="119"/>
    <s v="Expansão da estrutura judiciária"/>
    <x v="738"/>
    <x v="741"/>
    <x v="7"/>
    <n v="61"/>
    <s v="339039"/>
    <s v="Outros Serviços Terceiros - Pessoa Jurídica"/>
    <s v="0283000000"/>
    <s v="Remuneração de depósitos bancários da conta única  do Tribunal de Justiça"/>
    <x v="0"/>
    <n v="931"/>
    <n v="10000"/>
    <n v="1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9"/>
    <s v="Outros Serviços Terceiros - Pessoa Jurídica"/>
    <s v="0111000000"/>
    <s v="Taxas da Segurança Pública - recursos do tesouro - exercício corrente"/>
    <x v="0"/>
    <n v="704"/>
    <n v="971720"/>
    <n v="97172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19000000"/>
    <s v="Outras Taxas Vinculadas - Recursos de Outras Fontes - Exercício Corrente"/>
    <x v="0"/>
    <n v="340"/>
    <n v="391197"/>
    <n v="391197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9"/>
    <s v="Outros Serviços Terceiros - Pessoa Jurídica"/>
    <s v="0219000000"/>
    <s v="Outras Taxas Vinculadas - Recursos de Outras Fontes - Exercício Corrente"/>
    <x v="0"/>
    <n v="315"/>
    <n v="61000"/>
    <n v="61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9"/>
    <s v="Outros Serviços Terceiros - Pessoa Jurídica"/>
    <s v="0100000000"/>
    <s v="Recursos ordinários - recursos do tesouro - RLD"/>
    <x v="0"/>
    <n v="900"/>
    <n v="59000"/>
    <n v="59000"/>
    <m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m/>
    <m/>
    <n v="1056977.94"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339039"/>
    <s v="Outros Serviços Terceiros - Pessoa Jurídica"/>
    <s v="0285000000"/>
    <s v="Remuneração de disp bancária - Executivo - rec vinculados-rec outras fontes-exerc corrente"/>
    <x v="0"/>
    <n v="703"/>
    <m/>
    <m/>
    <n v="217887"/>
    <m/>
    <x v="0"/>
    <x v="0"/>
  </r>
  <r>
    <s v="270029"/>
    <s v="00001"/>
    <s v="Agência de Regulação de Serviços Públicos de Santa Catarina - Aresc"/>
    <s v="Gestão Geral"/>
    <x v="0"/>
    <x v="0"/>
    <x v="335"/>
    <s v="Gestão de ouvidoria"/>
    <x v="740"/>
    <x v="743"/>
    <x v="15"/>
    <n v="131"/>
    <s v="339039"/>
    <s v="Outros Serviços Terceiros - Pessoa Jurídica"/>
    <s v="0219000000"/>
    <s v="Outras Taxas Vinculadas - Recursos de Outras Fontes - Exercício Corrente"/>
    <x v="0"/>
    <n v="890"/>
    <m/>
    <m/>
    <n v="30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39"/>
    <s v="Outros Serviços Terceiros - Pessoa Jurídica"/>
    <s v="0100000000"/>
    <s v="Recursos ordinários - recursos do tesouro - RLD"/>
    <x v="0"/>
    <n v="900"/>
    <m/>
    <m/>
    <n v="1570310"/>
    <m/>
    <x v="0"/>
    <x v="0"/>
  </r>
  <r>
    <s v="410001"/>
    <s v="00001"/>
    <s v="Casa Civil"/>
    <s v="Gestão Geral"/>
    <x v="0"/>
    <x v="0"/>
    <x v="53"/>
    <s v="Manutenção de serviços"/>
    <x v="741"/>
    <x v="744"/>
    <x v="3"/>
    <n v="122"/>
    <s v="339039"/>
    <s v="Outros Serviços Terceiros - Pessoa Jurídica"/>
    <s v="0100000000"/>
    <s v="Recursos ordinários - recursos do tesouro - RLD"/>
    <x v="0"/>
    <n v="900"/>
    <m/>
    <m/>
    <n v="840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339039"/>
    <s v="Outros Serviços Terceiros - Pessoa Jurídica"/>
    <s v="0100000000"/>
    <s v="Recursos ordinários - recursos do tesouro - RLD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40000000"/>
    <s v="Recursos de serviços - recursos de outras fontes - exercício corrente"/>
    <x v="0"/>
    <n v="310"/>
    <m/>
    <m/>
    <n v="1112007"/>
    <m/>
    <x v="0"/>
    <x v="0"/>
  </r>
  <r>
    <s v="470022"/>
    <s v="00001"/>
    <s v="Instituto de Previdência do Estado de Santa Catarina"/>
    <s v="Gestão Geral"/>
    <x v="0"/>
    <x v="0"/>
    <x v="70"/>
    <s v="Saúde e segurança no contexto ocupacional"/>
    <x v="742"/>
    <x v="745"/>
    <x v="14"/>
    <n v="331"/>
    <s v="339039"/>
    <s v="Outros Serviços Terceiros - Pessoa Jurídica"/>
    <s v="0250000000"/>
    <s v="Contribuição previdenciária - recursos de outras fontes - exercício corrente"/>
    <x v="0"/>
    <n v="855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480641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65"/>
    <s v="Implantação de rede"/>
    <x v="546"/>
    <x v="549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592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9"/>
    <s v="Outros Serviços Terceiros - Pessoa Jurídica"/>
    <s v="0100000000"/>
    <s v="Recursos ordinários - recursos do tesouro - RLD"/>
    <x v="0"/>
    <n v="750"/>
    <m/>
    <m/>
    <n v="55000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9"/>
    <s v="Outros Serviços Terceiros - Pessoa Jurídica"/>
    <s v="0100000000"/>
    <s v="Recursos ordinários - recursos do tesouro - RLD"/>
    <x v="0"/>
    <n v="935"/>
    <n v="500000"/>
    <n v="5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80000000"/>
    <s v="Remuneração de disponibilidade bancária - Executivo - rec outras fontes-exercício corrente"/>
    <x v="0"/>
    <n v="900"/>
    <n v="100000"/>
    <n v="1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39"/>
    <s v="Outros Serviços Terceiros - Pessoa Jurídica"/>
    <s v="0260000000"/>
    <s v="Recursos patrimoniais primários - recursos de outras fontes - exercício corrente"/>
    <x v="0"/>
    <n v="640"/>
    <n v="960000"/>
    <n v="960000"/>
    <m/>
    <m/>
    <x v="0"/>
    <x v="0"/>
  </r>
  <r>
    <s v="440001"/>
    <s v="00001"/>
    <s v="Secretaria de Estado da Agricultura, Pesca e Desenvolvimento Rural"/>
    <s v="Gestão Geral"/>
    <x v="1"/>
    <x v="1"/>
    <x v="287"/>
    <s v="Apoio à aquicultura e à pesca"/>
    <x v="613"/>
    <x v="616"/>
    <x v="13"/>
    <n v="606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24000000"/>
    <s v="Convênio - Programas de Educação - recursos do tesouro - exercício corrente"/>
    <x v="0"/>
    <n v="625"/>
    <n v="2000000"/>
    <n v="2000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9"/>
    <s v="Outros Serviços Terceiros - Pessoa Jurídica"/>
    <s v="0240000000"/>
    <s v="Recursos de serviços - recursos de outras fontes - exercício corrente"/>
    <x v="0"/>
    <n v="630"/>
    <n v="865273"/>
    <n v="865273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9"/>
    <s v="Outros Serviços Terceiros - Pessoa Jurídica"/>
    <s v="0240000000"/>
    <s v="Recursos de serviços - recursos de outras fontes - exercício corrente"/>
    <x v="0"/>
    <n v="900"/>
    <n v="10000"/>
    <n v="10000"/>
    <m/>
    <m/>
    <x v="0"/>
    <x v="0"/>
  </r>
  <r>
    <s v="480091"/>
    <s v="48091"/>
    <s v="Fundo Estadual de Saúde"/>
    <s v="Fundo Estadual de Saúde"/>
    <x v="1"/>
    <x v="1"/>
    <x v="252"/>
    <s v="Ações de saúde"/>
    <x v="506"/>
    <x v="509"/>
    <x v="6"/>
    <n v="302"/>
    <s v="339039"/>
    <s v="Outros Serviços Terceiros - Pessoa Jurídica"/>
    <s v="0100000000"/>
    <s v="Recursos ordinários - recursos do tesouro - RLD"/>
    <x v="0"/>
    <n v="430"/>
    <n v="1077359"/>
    <n v="1077359"/>
    <m/>
    <m/>
    <x v="0"/>
    <x v="0"/>
  </r>
  <r>
    <s v="470001"/>
    <s v="00001"/>
    <s v="Secretaria de Estado da Administração"/>
    <s v="Gestão Geral"/>
    <x v="7"/>
    <x v="5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m/>
    <n v="-30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m/>
    <m/>
    <m/>
    <n v="1282000"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7"/>
    <s v="Locação de Mão-de-Obra"/>
    <s v="0122000000"/>
    <s v="Cota-parte da compensação financeira dos rec hídricos - rec tesouro - exercício corrente"/>
    <x v="0"/>
    <n v="350"/>
    <n v="700000"/>
    <n v="7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7"/>
    <s v="Locação de Mão-de-Obra"/>
    <s v="0269000000"/>
    <s v="Outros recursos primários - recursos de outras fontes - exercício corrente"/>
    <x v="0"/>
    <n v="900"/>
    <m/>
    <m/>
    <n v="1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m/>
    <m/>
    <n v="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7"/>
    <s v="Locação de Mão-de-Obra"/>
    <s v="0228000000"/>
    <s v="Outros convênios, ajustes e acordos administrativos - rec outras fontes-exercício corrente"/>
    <x v="0"/>
    <n v="211"/>
    <n v="1000000"/>
    <n v="1000000"/>
    <m/>
    <m/>
    <x v="0"/>
    <x v="0"/>
  </r>
  <r>
    <s v="040001"/>
    <s v="00001"/>
    <s v="Ministério Público do Estado de Santa Catarina"/>
    <s v="Gestão Geral"/>
    <x v="7"/>
    <x v="5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m/>
    <n v="-39538.339999999997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61"/>
    <s v="Aquisição de Imóveis"/>
    <s v="0100000000"/>
    <s v="Recursos ordinários - recursos do tesouro - RLD"/>
    <x v="0"/>
    <n v="610"/>
    <n v="9000000"/>
    <n v="900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192"/>
    <s v="Despesas de Exercícios Anteriores"/>
    <s v="0269000000"/>
    <s v="Outros recursos primários - recursos de outras fontes - exercício corrente"/>
    <x v="0"/>
    <n v="875"/>
    <m/>
    <m/>
    <n v="20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n v="30000"/>
    <n v="30000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40"/>
    <s v="Serviços de Tecnologia da Informação e Comunicação - Pessoa Jurídica"/>
    <s v="0100000000"/>
    <s v="Recursos ordinários - recursos do tesouro - RLD"/>
    <x v="0"/>
    <n v="880"/>
    <n v="225904"/>
    <n v="225904"/>
    <m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228000000"/>
    <s v="Outros convênios, ajustes e acordos administrativos - rec outras fontes-exercício corrente"/>
    <x v="0"/>
    <n v="770"/>
    <m/>
    <m/>
    <n v="26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69000000"/>
    <s v="Outros Recursos Primários - Recursos do Tesouro"/>
    <x v="0"/>
    <n v="900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140"/>
    <s v="Serviços de Tecnologia da Informação e Comunicação - Pessoa Jurídica"/>
    <s v="0269000000"/>
    <s v="Outros recursos primários - recursos de outras fontes - exercício corrente"/>
    <x v="0"/>
    <n v="875"/>
    <m/>
    <m/>
    <n v="1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40"/>
    <s v="Serviços de Tecnologia da Informação e Comunicação - Pessoa Jurídica"/>
    <s v="0240000000"/>
    <s v="Recursos de serviços - recursos de outras fontes - exercício corrente"/>
    <x v="0"/>
    <n v="310"/>
    <m/>
    <m/>
    <n v="805093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32"/>
    <s v="Material, Bem ou Serviço de Distribuição Gratuita"/>
    <s v="0111000000"/>
    <s v="Taxas da Segurança Pública - recursos do tesouro - exercício corrente"/>
    <x v="0"/>
    <n v="701"/>
    <n v="250000"/>
    <n v="25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6"/>
    <s v="Outras Despesas Variáveis-Pessoal Civil"/>
    <s v="0100000000"/>
    <s v="Recursos ordinários - recursos do tesouro - RLD"/>
    <x v="0"/>
    <n v="850"/>
    <n v="178483861"/>
    <n v="178483861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6"/>
    <s v="Outras Despesas Variáveis-Pessoal Civil"/>
    <s v="0100000000"/>
    <s v="Recursos ordinários - recursos do tesouro - RLD"/>
    <x v="0"/>
    <n v="300"/>
    <m/>
    <m/>
    <n v="20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3"/>
    <s v="Obrigações Patronais"/>
    <s v="0100000000"/>
    <s v="Recursos ordinários - recursos do tesouro - RLD"/>
    <x v="0"/>
    <n v="310"/>
    <n v="69117857"/>
    <n v="69117857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3"/>
    <s v="Obrigações Patronais"/>
    <s v="0100000000"/>
    <s v="Recursos ordinários - recursos do tesouro - RLD"/>
    <x v="0"/>
    <n v="850"/>
    <n v="686658"/>
    <n v="686658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3"/>
    <s v="Obrigações Patronais"/>
    <s v="0100000000"/>
    <s v="Recursos ordinários - recursos do tesouro - RLD"/>
    <x v="0"/>
    <n v="850"/>
    <m/>
    <m/>
    <n v="41071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3"/>
    <s v="Obrigações Patronais"/>
    <s v="0131000000"/>
    <s v="Recursos do FUNDEB"/>
    <x v="0"/>
    <n v="625"/>
    <m/>
    <m/>
    <n v="557902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3"/>
    <s v="Obrigações Patronais"/>
    <s v="0100000000"/>
    <s v="Recursos ordinários - recursos do tesouro - RLD"/>
    <x v="0"/>
    <n v="850"/>
    <n v="4231863"/>
    <n v="4231863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7"/>
    <s v="Outras Despesas Variáveis-Pessoal Militar"/>
    <s v="0100000000"/>
    <s v="Recursos ordinários - recursos do tesouro - RLD"/>
    <x v="0"/>
    <n v="930"/>
    <m/>
    <m/>
    <n v="21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129000000"/>
    <s v="Outras transferências - recursos do tesouro - exercício corrente"/>
    <x v="0"/>
    <n v="230"/>
    <n v="10000"/>
    <n v="10000"/>
    <m/>
    <m/>
    <x v="0"/>
    <x v="0"/>
  </r>
  <r>
    <s v="260098"/>
    <s v="26098"/>
    <s v="Fundo Estadual do Idoso"/>
    <s v="Fundo Estadual do Idoso"/>
    <x v="1"/>
    <x v="1"/>
    <x v="138"/>
    <s v="Apoio a projetos"/>
    <x v="745"/>
    <x v="748"/>
    <x v="15"/>
    <n v="241"/>
    <s v="335041"/>
    <s v="Contribuições"/>
    <s v="0269000000"/>
    <s v="Outros recursos primários - recursos de outras fontes - exercício corrente"/>
    <x v="0"/>
    <n v="560"/>
    <n v="100000"/>
    <n v="1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1"/>
    <s v="Premiações Culturais, Artísticas, Científicas, Desportivas e Outras"/>
    <s v="0100000000"/>
    <s v="Recursos ordinários - recursos do tesouro - RLD"/>
    <x v="0"/>
    <n v="900"/>
    <n v="12525"/>
    <n v="12525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n v="20000"/>
    <n v="2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m/>
    <m/>
    <n v="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05"/>
    <s v="Outros Benefícios Previdenciários"/>
    <s v="0250000000"/>
    <s v="Contribuição previdenciária - recursos de outras fontes - exercício corrente"/>
    <x v="0"/>
    <n v="850"/>
    <m/>
    <m/>
    <n v="15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98000000"/>
    <s v="Receita da alienação de bens - recursos do tesouro - exercício corrente"/>
    <x v="0"/>
    <n v="990"/>
    <m/>
    <m/>
    <n v="4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40000000"/>
    <s v="Outros serviços - recursos do tesouro - exercício corrente"/>
    <x v="0"/>
    <n v="990"/>
    <n v="500000"/>
    <n v="50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4"/>
    <s v="Indenizações e Restituições Trabalhistas"/>
    <s v="0100000000"/>
    <s v="Recursos ordinários - recursos do tesouro - RLD"/>
    <x v="0"/>
    <n v="920"/>
    <m/>
    <m/>
    <n v="75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94"/>
    <s v="Indenizações e Restituições Trabalhistas"/>
    <s v="0100000000"/>
    <s v="Recursos ordinários - recursos do tesouro - RLD"/>
    <x v="0"/>
    <n v="930"/>
    <m/>
    <m/>
    <n v="3459684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94"/>
    <s v="Indenizações e Restituições Trabalhistas"/>
    <s v="0100000000"/>
    <s v="Recursos ordinários - recursos do tesouro - RLD"/>
    <x v="0"/>
    <n v="850"/>
    <m/>
    <m/>
    <n v="9582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15"/>
    <s v="Diárias - Militar"/>
    <s v="0111000000"/>
    <s v="Taxas da Segurança Pública - recursos do tesouro - exercício corrente"/>
    <x v="0"/>
    <n v="704"/>
    <m/>
    <m/>
    <n v="444973"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n v="272300000"/>
    <n v="272300000"/>
    <m/>
    <m/>
    <x v="0"/>
    <x v="0"/>
  </r>
  <r>
    <s v="470076"/>
    <s v="47076"/>
    <s v="Fundo Financeiro"/>
    <s v="Fundo Financeiro"/>
    <x v="0"/>
    <x v="0"/>
    <x v="44"/>
    <s v="Encargos com inativos"/>
    <x v="63"/>
    <x v="65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7000000"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01"/>
    <s v="Aposentadorias, Reserva Remunerada e Reformas"/>
    <s v="0250000000"/>
    <s v="Contribuição previdenciária - recursos de outras fontes - exercício corrente"/>
    <x v="0"/>
    <n v="860"/>
    <n v="260215990"/>
    <n v="260215990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92"/>
    <s v="Despesas de Exercícios Anteriores"/>
    <s v="0212000000"/>
    <s v="Selos de Fiscalização de Atos Notariais e Registrais - Recursos de Outras Fontes - Exercício Corrente"/>
    <x v="0"/>
    <n v="930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92"/>
    <s v="Despesas de Exercícios Anteriores"/>
    <s v="0100000000"/>
    <s v="Recursos ordinários - recursos do tesouro - RLD"/>
    <x v="0"/>
    <n v="704"/>
    <n v="1492495"/>
    <n v="1492495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04"/>
    <s v="Contratação por Tempo Determinado"/>
    <s v="0131000000"/>
    <s v="Recursos do FUNDEB"/>
    <x v="0"/>
    <n v="625"/>
    <m/>
    <m/>
    <n v="186987045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151"/>
    <s v="Obras e Instalações"/>
    <s v="0219000000"/>
    <s v="Outras Taxas Vinculadas - Recursos de Outras Fontes - Exercício Corrente"/>
    <x v="0"/>
    <n v="910"/>
    <n v="757077"/>
    <n v="75707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6"/>
    <s v="Auxílio-Alimentação"/>
    <s v="0100000000"/>
    <s v="Recursos ordinários - recursos do tesouro - RLD"/>
    <x v="0"/>
    <n v="704"/>
    <n v="7753794"/>
    <n v="7753794"/>
    <m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46"/>
    <s v="Auxílio-Alimentação"/>
    <s v="0100000000"/>
    <s v="Recursos ordinários - recursos do tesouro - RLD"/>
    <x v="0"/>
    <n v="701"/>
    <n v="432376"/>
    <n v="432376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46"/>
    <s v="Auxílio-Alimentação"/>
    <s v="0100000000"/>
    <s v="Recursos ordinários - recursos do tesouro - RLD"/>
    <x v="0"/>
    <n v="850"/>
    <m/>
    <m/>
    <n v="41574"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47"/>
    <s v="Obrigações Tributárias e Contributivas"/>
    <s v="0261000000"/>
    <s v="Receitas diversas - FUNDOSOCIAL - recursos de outras fontes - exercício corrente"/>
    <x v="0"/>
    <n v="665"/>
    <n v="10000"/>
    <n v="1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7"/>
    <s v="Obrigações Tributárias e Contributivas"/>
    <s v="0100000000"/>
    <s v="Recursos ordinários - recursos do tesouro - RLD"/>
    <x v="0"/>
    <n v="920"/>
    <m/>
    <m/>
    <n v="5000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47"/>
    <s v="Obrigações Tributárias e Contributivas"/>
    <s v="0100000000"/>
    <s v="Recursos ordinários - recursos do tesouro - RLD"/>
    <x v="0"/>
    <n v="910"/>
    <n v="292660"/>
    <n v="29266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113"/>
    <s v="Obrigações Patronais"/>
    <s v="0100000000"/>
    <s v="Recursos ordinários - recursos do tesouro - RLD"/>
    <x v="0"/>
    <n v="930"/>
    <n v="237029763"/>
    <n v="237029763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113"/>
    <s v="Obrigações Patronais"/>
    <s v="0219000000"/>
    <s v="Outras Taxas Vinculadas - Recursos de Outras Fontes - Exercício Corrente"/>
    <x v="0"/>
    <n v="890"/>
    <n v="1145317"/>
    <n v="1145317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113"/>
    <s v="Obrigações Patronais"/>
    <s v="0100000000"/>
    <s v="Recursos ordinários - recursos do tesouro - RLD"/>
    <x v="0"/>
    <n v="935"/>
    <n v="50000"/>
    <n v="5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113"/>
    <s v="Obrigações Patronais"/>
    <s v="0228000000"/>
    <s v="Outros convênios, ajustes e acordos administrativos - rec outras fontes-exercício corrente"/>
    <x v="0"/>
    <n v="211"/>
    <n v="1100000"/>
    <n v="1100000"/>
    <m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0"/>
    <s v="Material de Consumo"/>
    <s v="0219000000"/>
    <s v="Outras Taxas Vinculadas - Recursos de Outras Fontes - Exercício Corrente"/>
    <x v="0"/>
    <n v="890"/>
    <n v="10000"/>
    <n v="1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0"/>
    <s v="Material de Consumo"/>
    <s v="0261000000"/>
    <s v="Receitas diversas - FUNDOSOCIAL - recursos de outras fontes - exercício corrente"/>
    <x v="0"/>
    <n v="66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n v="80000"/>
    <n v="80000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0"/>
    <s v="Material de Consumo"/>
    <s v="0223000000"/>
    <s v="Convênio - Sistema Único Saúde - recursos de outras fontes - Exercício Corrente"/>
    <x v="0"/>
    <n v="430"/>
    <n v="200000"/>
    <n v="2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0"/>
    <s v="Material de Consumo"/>
    <s v="0100000000"/>
    <s v="Recursos ordinários - recursos do tesouro - RLD"/>
    <x v="0"/>
    <n v="935"/>
    <m/>
    <m/>
    <n v="2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339030"/>
    <s v="Material de Consumo"/>
    <s v="0219000000"/>
    <s v="Outras Taxas Vinculadas - Recursos de Outras Fontes - Exercício Corrente"/>
    <x v="0"/>
    <n v="930"/>
    <m/>
    <m/>
    <n v="3608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0"/>
    <s v="Material de Consumo"/>
    <s v="0100000000"/>
    <s v="Recursos ordinários - recursos do tesouro - RLD"/>
    <x v="0"/>
    <n v="745"/>
    <m/>
    <m/>
    <n v="80000"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030"/>
    <s v="Material de Consumo"/>
    <s v="0111000000"/>
    <s v="Taxas da Segurança Pública - recursos do tesouro - exercício corrente"/>
    <x v="0"/>
    <n v="701"/>
    <m/>
    <m/>
    <n v="3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0"/>
    <s v="Material de Consumo"/>
    <s v="0240000000"/>
    <s v="Recursos de serviços - recursos de outras fontes - exercício corrente"/>
    <x v="0"/>
    <n v="900"/>
    <m/>
    <m/>
    <n v="778758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0"/>
    <s v="Material de Consumo"/>
    <s v="0284000000"/>
    <s v="Remuneração de disp bancária - Ministério Público - rec outras fontes - exercício corrente"/>
    <x v="0"/>
    <n v="915"/>
    <n v="100000"/>
    <n v="1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n v="20000"/>
    <n v="20000"/>
    <m/>
    <m/>
    <x v="0"/>
    <x v="0"/>
  </r>
  <r>
    <s v="160084"/>
    <s v="16084"/>
    <s v="Fundo de Melhoria da Polícia Civil"/>
    <s v="Fundo de Melhoria da Polícia Civil"/>
    <x v="1"/>
    <x v="1"/>
    <x v="214"/>
    <s v="Manutenção de veículos"/>
    <x v="412"/>
    <x v="415"/>
    <x v="11"/>
    <n v="181"/>
    <s v="339030"/>
    <s v="Material de Consumo"/>
    <s v="0111000000"/>
    <s v="Taxas da Segurança Pública - recursos do tesouro - exercício corrente"/>
    <x v="0"/>
    <n v="702"/>
    <n v="7000000"/>
    <n v="7000000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0"/>
    <s v="Material de Consumo"/>
    <s v="0269000000"/>
    <s v="Outros recursos primários - recursos de outras fontes - exercício corrente"/>
    <x v="0"/>
    <n v="702"/>
    <n v="7458924"/>
    <n v="7458924"/>
    <m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30"/>
    <s v="Material de Consumo"/>
    <s v="0219000000"/>
    <s v="Outras Taxas Vinculadas - Recursos de Outras Fontes - Exercício Corrente"/>
    <x v="0"/>
    <n v="890"/>
    <n v="50000"/>
    <n v="50000"/>
    <m/>
    <m/>
    <x v="0"/>
    <x v="0"/>
  </r>
  <r>
    <s v="480091"/>
    <s v="48091"/>
    <s v="Fundo Estadual de Saúde"/>
    <s v="Fundo Estadual de Saúde"/>
    <x v="1"/>
    <x v="1"/>
    <x v="338"/>
    <s v="Manutenção de aeronaves"/>
    <x v="747"/>
    <x v="750"/>
    <x v="6"/>
    <n v="785"/>
    <s v="339030"/>
    <s v="Material de Consumo"/>
    <s v="0100000000"/>
    <s v="Recursos ordinários - recursos do tesouro - RLD"/>
    <x v="0"/>
    <n v="430"/>
    <n v="1200000"/>
    <n v="1200000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69000000"/>
    <s v="Outros Recursos Primários - Recursos do Tesouro"/>
    <x v="0"/>
    <n v="130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3"/>
    <s v="Passagens e Despesas com Locomoção"/>
    <s v="0260000000"/>
    <s v="Recursos patrimoniais primários - recursos de outras fontes - exercício corrente"/>
    <x v="0"/>
    <n v="900"/>
    <n v="140"/>
    <n v="140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3"/>
    <s v="Passagens e Despesas com Locomoção"/>
    <s v="0269000000"/>
    <s v="Outros recursos primários - recursos de outras fontes - exercício corrente"/>
    <x v="0"/>
    <n v="875"/>
    <n v="250000"/>
    <n v="25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3"/>
    <s v="Passagens e Despesas com Locomoção"/>
    <s v="0228000000"/>
    <s v="Outros convênios, ajustes e acordos administrativos - rec outras fontes-exercício corrente"/>
    <x v="0"/>
    <n v="310"/>
    <n v="89525"/>
    <n v="89525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3"/>
    <s v="Passagens e Despesas com Locomoção"/>
    <s v="0240000000"/>
    <s v="Recursos de serviços - recursos de outras fontes - exercício corrente"/>
    <x v="0"/>
    <n v="310"/>
    <n v="10000"/>
    <n v="1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3"/>
    <s v="Passagens e Despesas com Locomoção"/>
    <s v="0223000000"/>
    <s v="Convênio - Sistema Único Saúde - recursos de outras fontes - Exercício Corrente"/>
    <x v="0"/>
    <n v="410"/>
    <n v="30000"/>
    <n v="30000"/>
    <m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5043"/>
    <s v="Subvenções Sociais"/>
    <s v="0100000000"/>
    <s v="Recursos ordinários - recursos do tesouro - RLD"/>
    <x v="0"/>
    <n v="520"/>
    <m/>
    <m/>
    <n v="213408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48"/>
    <s v="Outros Auxílios Financeiros Pessoas Físicas"/>
    <s v="0100000000"/>
    <s v="Recursos ordinários - recursos do tesouro - RLD"/>
    <x v="0"/>
    <n v="430"/>
    <m/>
    <m/>
    <n v="1844525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48"/>
    <s v="Outros Auxílios Financeiros Pessoas Físicas"/>
    <s v="0100000000"/>
    <s v="Recursos ordinários - recursos do tesouro - RLD"/>
    <x v="0"/>
    <n v="430"/>
    <n v="1844525"/>
    <n v="1844525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49"/>
    <s v="Auxílio-Transporte"/>
    <s v="0100000000"/>
    <s v="Recursos ordinários - recursos do tesouro - RLD"/>
    <x v="0"/>
    <n v="935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75"/>
    <s v="Encargos com estagiários"/>
    <x v="749"/>
    <x v="752"/>
    <x v="12"/>
    <n v="128"/>
    <s v="339049"/>
    <s v="Auxílio-Transporte"/>
    <s v="0100000000"/>
    <s v="Recursos ordinários - recursos do tesouro - RLD"/>
    <x v="0"/>
    <n v="850"/>
    <n v="63200"/>
    <n v="632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92"/>
    <s v="Despesas de Exercícios Anteriores"/>
    <s v="0100000000"/>
    <s v="Recursos ordinários - recursos do tesouro - RLD"/>
    <x v="0"/>
    <n v="930"/>
    <n v="5000"/>
    <n v="50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92"/>
    <s v="Despesas de Exercícios Anteriores"/>
    <s v="0140000000"/>
    <s v="Outros serviços - recursos do tesouro - exercício corrente"/>
    <x v="0"/>
    <n v="115"/>
    <n v="760000"/>
    <n v="76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92"/>
    <s v="Despesas de Exercícios Anteriores"/>
    <s v="0100000000"/>
    <s v="Recursos ordinários - recursos do tesouro - RLD"/>
    <x v="0"/>
    <n v="750"/>
    <m/>
    <m/>
    <n v="130821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7"/>
    <x v="5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m/>
    <n v="-1912722.0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6"/>
    <s v="Ressarcimento Despesa Pessoal Requisitado"/>
    <s v="0100000000"/>
    <s v="Recursos ordinários - recursos do tesouro - RLD"/>
    <x v="0"/>
    <n v="625"/>
    <n v="700000"/>
    <n v="7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60000000"/>
    <s v="Recursos Patrimoniais Primários - recursos do tesouro - Exercício Corrente"/>
    <x v="0"/>
    <n v="990"/>
    <n v="4000000"/>
    <n v="400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5"/>
    <s v="Serviços de Consultoria"/>
    <s v="0100000000"/>
    <s v="Recursos ordinários - recursos do tesouro - RLD"/>
    <x v="0"/>
    <n v="935"/>
    <m/>
    <m/>
    <n v="600000"/>
    <m/>
    <x v="0"/>
    <x v="0"/>
  </r>
  <r>
    <s v="480091"/>
    <s v="48091"/>
    <s v="Fundo Estadual de Saúde"/>
    <s v="Fundo Estadual de Saúde"/>
    <x v="0"/>
    <x v="0"/>
    <x v="171"/>
    <s v="Ações na área da saúde"/>
    <x v="435"/>
    <x v="438"/>
    <x v="6"/>
    <n v="301"/>
    <s v="334141"/>
    <s v="Contribuições"/>
    <s v="0100000000"/>
    <s v="Recursos ordinários - recursos do tesouro - RLD"/>
    <x v="0"/>
    <n v="420"/>
    <m/>
    <m/>
    <n v="3000000"/>
    <m/>
    <x v="0"/>
    <x v="0"/>
  </r>
  <r>
    <s v="480091"/>
    <s v="48091"/>
    <s v="Fundo Estadual de Saúde"/>
    <s v="Fundo Estadual de Saúde"/>
    <x v="0"/>
    <x v="0"/>
    <x v="171"/>
    <s v="Ações na área da saúde"/>
    <x v="624"/>
    <x v="627"/>
    <x v="6"/>
    <n v="301"/>
    <s v="334192"/>
    <s v="Despesas de Exercícios Anteriores"/>
    <s v="0100000000"/>
    <s v="Recursos ordinários - recursos do tesouro - RLD"/>
    <x v="0"/>
    <n v="420"/>
    <m/>
    <m/>
    <n v="563515.39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113"/>
    <s v="Obrigações Patronais"/>
    <s v="0100000000"/>
    <s v="Recursos ordinários - recursos do tesouro - RLD"/>
    <x v="0"/>
    <n v="704"/>
    <n v="6688531"/>
    <n v="6688531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113"/>
    <s v="Obrigações Patronais"/>
    <s v="0100000000"/>
    <s v="Recursos ordinários - recursos do tesouro - RLD"/>
    <x v="0"/>
    <n v="850"/>
    <n v="305228"/>
    <n v="30522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08"/>
    <s v="Outros Benefícios Assistenciais"/>
    <s v="0100000000"/>
    <s v="Recursos ordinários - recursos do tesouro - RLD"/>
    <x v="0"/>
    <n v="625"/>
    <n v="1300000"/>
    <n v="13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84000000"/>
    <s v="Remuneração de disp bancária - Ministério Público - rec outras fontes - exercício corrente"/>
    <x v="0"/>
    <n v="910"/>
    <m/>
    <m/>
    <n v="51586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14"/>
    <s v="Diárias - Civil"/>
    <s v="0219000000"/>
    <s v="Outras Taxas Vinculadas - Recursos de Outras Fontes - Exercício Corrente"/>
    <x v="0"/>
    <n v="340"/>
    <n v="415921"/>
    <n v="415921"/>
    <m/>
    <m/>
    <x v="0"/>
    <x v="0"/>
  </r>
  <r>
    <s v="410011"/>
    <s v="00001"/>
    <s v="Agência de Desenvolvimento do Turismo de Santa Catarina"/>
    <s v="Gestão Geral"/>
    <x v="1"/>
    <x v="1"/>
    <x v="328"/>
    <s v="Realização de intercâmbio"/>
    <x v="718"/>
    <x v="721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m/>
    <n v="40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14"/>
    <s v="Diárias - Civil"/>
    <s v="0100000000"/>
    <s v="Recursos ordinários - recursos do tesouro - RLD"/>
    <x v="0"/>
    <n v="900"/>
    <m/>
    <m/>
    <n v="150000"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14"/>
    <s v="Diárias - Civil"/>
    <s v="0111000000"/>
    <s v="Taxas da Segurança Pública - recursos do tesouro - exercício corrente"/>
    <x v="0"/>
    <n v="770"/>
    <n v="105497"/>
    <n v="105497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n v="110000"/>
    <n v="11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337230"/>
    <s v="Material de Consumo"/>
    <s v="0100000000"/>
    <s v="Recursos ordinários - recursos do tesouro - RLD"/>
    <x v="0"/>
    <n v="130"/>
    <n v="3000000"/>
    <n v="3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40000000"/>
    <s v="Outros serviços - recursos do tesouro - exercício corrente"/>
    <x v="0"/>
    <n v="990"/>
    <n v="274000"/>
    <n v="274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69000000"/>
    <s v="Outros Recursos Primários - Recursos do Tesouro"/>
    <x v="0"/>
    <n v="990"/>
    <n v="372914"/>
    <n v="37291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100000000"/>
    <s v="Recursos ordinários - recursos do tesouro - RLD"/>
    <x v="0"/>
    <n v="230"/>
    <n v="60000"/>
    <n v="6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3"/>
    <s v="Indenizações e Restituições"/>
    <s v="0131000000"/>
    <s v="Recursos do FUNDEB"/>
    <x v="0"/>
    <n v="625"/>
    <n v="10000"/>
    <n v="1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93"/>
    <s v="Indenizações e Restituições"/>
    <s v="0100000000"/>
    <s v="Recursos ordinários - recursos do tesouro - RLD"/>
    <x v="0"/>
    <n v="635"/>
    <n v="230000"/>
    <n v="23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1"/>
    <s v="Vencim. e Vantagens Fixas - Pessoal Civil"/>
    <s v="0100000000"/>
    <s v="Recursos ordinários - recursos do tesouro - RLD"/>
    <x v="0"/>
    <n v="850"/>
    <n v="10295549"/>
    <n v="1029554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1"/>
    <s v="Vencim. e Vantagens Fixas - Pessoal Civil"/>
    <s v="0100000000"/>
    <s v="Recursos ordinários - recursos do tesouro - RLD"/>
    <x v="0"/>
    <n v="625"/>
    <n v="69400000"/>
    <n v="69400000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2"/>
    <s v="Vencim. e Vantagens Fixas - Pessoal Militar"/>
    <s v="0100000000"/>
    <s v="Recursos ordinários - recursos do tesouro - RLD"/>
    <x v="0"/>
    <n v="745"/>
    <m/>
    <m/>
    <n v="1393221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2"/>
    <s v="Vencim. e Vantagens Fixas - Pessoal Militar"/>
    <s v="0100000000"/>
    <s v="Recursos ordinários - recursos do tesouro - RLD"/>
    <x v="0"/>
    <n v="300"/>
    <m/>
    <m/>
    <n v="5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2"/>
    <s v="Vencim. e Vantagens Fixas - Pessoal Militar"/>
    <s v="0100000000"/>
    <s v="Recursos ordinários - recursos do tesouro - RLD"/>
    <x v="0"/>
    <n v="704"/>
    <n v="868257663"/>
    <n v="868257663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228000000"/>
    <s v="Outros convênios, ajustes e acordos administrativos - rec outras fontes-exercício corrente"/>
    <x v="0"/>
    <n v="230"/>
    <n v="375000"/>
    <n v="375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4041"/>
    <s v="Contribuições"/>
    <s v="0100000000"/>
    <s v="Recursos ordinários - recursos do tesouro - RLD"/>
    <x v="0"/>
    <n v="730"/>
    <n v="500000"/>
    <n v="50000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334041"/>
    <s v="Contribuições"/>
    <s v="0131000000"/>
    <s v="Recursos do FUNDEB"/>
    <x v="0"/>
    <n v="610"/>
    <n v="4500000"/>
    <n v="45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6"/>
    <s v="Outros Serviços Terceiros-Pessoa Física"/>
    <s v="0111000000"/>
    <s v="Taxas da Segurança Pública - recursos do tesouro - exercício corrente"/>
    <x v="0"/>
    <n v="704"/>
    <n v="34400"/>
    <n v="34400"/>
    <m/>
    <m/>
    <x v="0"/>
    <x v="0"/>
  </r>
  <r>
    <s v="410009"/>
    <s v="00001"/>
    <s v="Fundação Catarinense de Cultura"/>
    <s v="Gestão Geral"/>
    <x v="1"/>
    <x v="1"/>
    <x v="75"/>
    <s v="Encargos com estagiários"/>
    <x v="750"/>
    <x v="753"/>
    <x v="9"/>
    <n v="122"/>
    <s v="339036"/>
    <s v="Outros Serviços Terceiros-Pessoa Física"/>
    <s v="0100000000"/>
    <s v="Recursos ordinários - recursos do tesouro - RLD"/>
    <x v="0"/>
    <n v="850"/>
    <n v="222000"/>
    <n v="222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36"/>
    <s v="Outros Serviços Terceiros-Pessoa Física"/>
    <s v="0240000000"/>
    <s v="Recursos de serviços - recursos de outras fontes - exercício corrente"/>
    <x v="0"/>
    <n v="230"/>
    <n v="2000"/>
    <n v="2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6"/>
    <s v="Outros Serviços Terceiros-Pessoa Física"/>
    <s v="0100000000"/>
    <s v="Recursos ordinários - recursos do tesouro - RLD"/>
    <x v="0"/>
    <n v="640"/>
    <m/>
    <m/>
    <n v="20000"/>
    <m/>
    <x v="0"/>
    <x v="0"/>
  </r>
  <r>
    <s v="410012"/>
    <s v="00001"/>
    <s v="Departamento Estadual de Trânsito"/>
    <s v="Gestão Geral"/>
    <x v="0"/>
    <x v="0"/>
    <x v="75"/>
    <s v="Encargos com estagiários"/>
    <x v="751"/>
    <x v="754"/>
    <x v="11"/>
    <n v="122"/>
    <s v="339036"/>
    <s v="Outros Serviços Terceiros-Pessoa Física"/>
    <s v="0111000000"/>
    <s v="Taxas da Segurança Pública - recursos do tesouro - exercício corrente"/>
    <x v="0"/>
    <n v="770"/>
    <m/>
    <m/>
    <n v="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6"/>
    <s v="Outros Serviços Terceiros-Pessoa Física"/>
    <s v="0100000000"/>
    <s v="Recursos ordinários - recursos do tesouro - RLD"/>
    <x v="0"/>
    <n v="630"/>
    <m/>
    <m/>
    <n v="138476"/>
    <m/>
    <x v="0"/>
    <x v="0"/>
  </r>
  <r>
    <s v="450022"/>
    <s v="00001"/>
    <s v="Fundação Universidade do Estado de Santa Catarina"/>
    <s v="Gestão Geral"/>
    <x v="0"/>
    <x v="0"/>
    <x v="75"/>
    <s v="Encargos com estagiários"/>
    <x v="474"/>
    <x v="477"/>
    <x v="5"/>
    <n v="128"/>
    <s v="339036"/>
    <s v="Outros Serviços Terceiros-Pessoa Física"/>
    <s v="0100000000"/>
    <s v="Recursos ordinários - recursos do tesouro - RLD"/>
    <x v="0"/>
    <n v="850"/>
    <m/>
    <m/>
    <n v="1259434"/>
    <m/>
    <x v="0"/>
    <x v="0"/>
  </r>
  <r>
    <s v="470030"/>
    <s v="00001"/>
    <s v="Fundação Escola de Governo - ENA"/>
    <s v="Gestão Geral"/>
    <x v="0"/>
    <x v="0"/>
    <x v="75"/>
    <s v="Encargos com estagiários"/>
    <x v="629"/>
    <x v="632"/>
    <x v="3"/>
    <n v="128"/>
    <s v="339036"/>
    <s v="Outros Serviços Terceiros-Pessoa Física"/>
    <s v="0100000000"/>
    <s v="Recursos ordinários - recursos do tesouro - RLD"/>
    <x v="0"/>
    <n v="850"/>
    <m/>
    <m/>
    <n v="25000"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6"/>
    <s v="Outros Serviços Terceiros-Pessoa Física"/>
    <s v="0111000000"/>
    <s v="Taxas da Segurança Pública - recursos do tesouro - exercício corrente"/>
    <x v="0"/>
    <n v="703"/>
    <n v="290000"/>
    <n v="290000"/>
    <m/>
    <m/>
    <x v="0"/>
    <x v="0"/>
  </r>
  <r>
    <s v="410010"/>
    <s v="00001"/>
    <s v="Fundação Catarinense de Esporte"/>
    <s v="Gestão Geral"/>
    <x v="1"/>
    <x v="1"/>
    <x v="140"/>
    <s v="Apoio a atletas"/>
    <x v="752"/>
    <x v="755"/>
    <x v="17"/>
    <n v="811"/>
    <s v="339036"/>
    <s v="Outros Serviços Terceiros-Pessoa Física"/>
    <s v="0100000000"/>
    <s v="Recursos ordinários - recursos do tesouro - RLD"/>
    <x v="0"/>
    <n v="650"/>
    <n v="60000"/>
    <n v="6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39"/>
    <s v="Outros Serviços Terceiros Pessoa Jurídica"/>
    <s v="0269000000"/>
    <s v="Outros recursos primários - recursos de outras fontes - exercício corrente"/>
    <x v="0"/>
    <n v="900"/>
    <n v="6610"/>
    <n v="661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139"/>
    <s v="Outros Serviços Terceiros Pessoa Jurídica"/>
    <s v="0111000000"/>
    <s v="Taxas da Segurança Pública - recursos do tesouro - exercício corrente"/>
    <x v="0"/>
    <n v="770"/>
    <n v="520517"/>
    <n v="520517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9"/>
    <s v="Outros Serviços Terceiros Pessoa Jurídica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9"/>
    <s v="Outros Serviços Terceiros Pessoa Jurídica"/>
    <s v="0131000000"/>
    <s v="Recursos do FUNDEB"/>
    <x v="0"/>
    <n v="610"/>
    <n v="5100000"/>
    <n v="5100000"/>
    <m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139"/>
    <s v="Outros Serviços Terceiros Pessoa Jurídica"/>
    <s v="0111000000"/>
    <s v="Taxas da Segurança Pública - recursos do tesouro - exercício corrente"/>
    <x v="0"/>
    <n v="704"/>
    <n v="321092"/>
    <n v="321092"/>
    <m/>
    <m/>
    <x v="0"/>
    <x v="0"/>
  </r>
  <r>
    <s v="540096"/>
    <s v="54096"/>
    <s v="Fundo Penitenciário do Estado de Santa Catarina - FUPESC"/>
    <s v="Fundo Penitenciário do Estado de Santa Catarina"/>
    <x v="1"/>
    <x v="1"/>
    <x v="14"/>
    <s v="Saúde e segurança no contexto ocupacional"/>
    <x v="753"/>
    <x v="756"/>
    <x v="15"/>
    <n v="331"/>
    <s v="339139"/>
    <s v="Outros Serviços Terceiros Pessoa Jurídica"/>
    <s v="0100000000"/>
    <s v="Recursos ordinários - recursos do tesouro - RLD"/>
    <x v="0"/>
    <n v="855"/>
    <n v="500000"/>
    <n v="5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54"/>
    <x v="757"/>
    <x v="7"/>
    <n v="61"/>
    <s v="449051"/>
    <s v="Obras e Instalações"/>
    <s v="0219000000"/>
    <s v="Outras Taxas Vinculadas - Recursos de Outras Fontes - Exercício Corrente"/>
    <x v="0"/>
    <n v="931"/>
    <n v="85477"/>
    <n v="85477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7100000000"/>
    <s v="Contrapartida de Conv.-Recursos Ordinários-Recursos do Tesouro-Exercício Corrente"/>
    <x v="0"/>
    <n v="610"/>
    <n v="200000"/>
    <n v="2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449051"/>
    <s v="Obras e Instalações"/>
    <s v="0240000000"/>
    <s v="Recursos de serviços - recursos de outras fontes - exercício corrente"/>
    <x v="0"/>
    <n v="900"/>
    <n v="118730"/>
    <n v="11873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4"/>
    <x v="447"/>
    <x v="0"/>
    <n v="78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55"/>
    <x v="758"/>
    <x v="7"/>
    <n v="61"/>
    <s v="449051"/>
    <s v="Obras e Instalações"/>
    <s v="0219000000"/>
    <s v="Outras Taxas Vinculadas - Recursos de Outras Fontes - Exercício Corrente"/>
    <x v="0"/>
    <n v="931"/>
    <m/>
    <m/>
    <n v="125806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56"/>
    <x v="759"/>
    <x v="7"/>
    <n v="61"/>
    <s v="449051"/>
    <s v="Obras e Instalações"/>
    <s v="0219000000"/>
    <s v="Outras Taxas Vinculadas - Recursos de Outras Fontes - Exercício Corrente"/>
    <x v="0"/>
    <n v="931"/>
    <m/>
    <m/>
    <n v="92308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57"/>
    <x v="760"/>
    <x v="5"/>
    <n v="364"/>
    <s v="449051"/>
    <s v="Obras e Instalações"/>
    <s v="0265000000"/>
    <s v="Receitas diversas - recursos de outras fontes - manutenção do ensino superior"/>
    <x v="0"/>
    <n v="630"/>
    <m/>
    <m/>
    <n v="2056192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9"/>
    <x v="662"/>
    <x v="5"/>
    <n v="368"/>
    <s v="449051"/>
    <s v="Obras e Instalações"/>
    <s v="0185000000"/>
    <s v="Remuneração de disp bancária - Executivo - rec vinculados - rec tesouro - exerc corrente"/>
    <x v="0"/>
    <n v="101"/>
    <m/>
    <m/>
    <n v="30012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4191000000"/>
    <s v="Contrapartida de Outros Empréstimos-Op.Crédito Interna-Rec.Tesouro"/>
    <x v="0"/>
    <n v="110"/>
    <m/>
    <m/>
    <n v="95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58"/>
    <x v="761"/>
    <x v="7"/>
    <n v="61"/>
    <s v="449051"/>
    <s v="Obras e Instalações"/>
    <s v="0219000000"/>
    <s v="Outras Taxas Vinculadas - Recursos de Outras Fontes - Exercício Corrente"/>
    <x v="0"/>
    <n v="931"/>
    <n v="247312"/>
    <n v="247312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449051"/>
    <s v="Obras e Instalações"/>
    <s v="0240000000"/>
    <s v="Recursos de serviços - recursos de outras fontes - exercício corrente"/>
    <x v="0"/>
    <n v="900"/>
    <n v="230014"/>
    <n v="230014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59"/>
    <x v="762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530001"/>
    <s v="00001"/>
    <s v="Secretaria de Estado da Infraestrutura e Mobilidade"/>
    <s v="Gestão Geral"/>
    <x v="1"/>
    <x v="1"/>
    <x v="278"/>
    <s v="Compensação ambiental"/>
    <x v="583"/>
    <x v="586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344"/>
    <x v="347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449052"/>
    <s v="Equipamentos e Material Permanente"/>
    <s v="0219000000"/>
    <s v="Outras Taxas Vinculadas - Recursos de Outras Fontes - Exercício Corrente"/>
    <x v="0"/>
    <n v="348"/>
    <n v="70000"/>
    <n v="7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449052"/>
    <s v="Equipamentos e Material Permanente"/>
    <s v="0100000000"/>
    <s v="Recursos ordinários - recursos do tesouro - RLD"/>
    <x v="0"/>
    <n v="900"/>
    <n v="20000"/>
    <n v="20000"/>
    <m/>
    <m/>
    <x v="0"/>
    <x v="0"/>
  </r>
  <r>
    <s v="410011"/>
    <s v="00001"/>
    <s v="Agência de Desenvolvimento do Turismo de Santa Catarina"/>
    <s v="Gestão Geral"/>
    <x v="1"/>
    <x v="1"/>
    <x v="148"/>
    <s v="Construção de centro de enventos"/>
    <x v="271"/>
    <x v="274"/>
    <x v="4"/>
    <n v="695"/>
    <s v="449052"/>
    <s v="Equipamentos e Material Permanente"/>
    <s v="0128000000"/>
    <s v="Outros convênios, ajustes e acordos administrativos - rec tesouro - exercício corrente"/>
    <x v="0"/>
    <n v="640"/>
    <n v="14131000"/>
    <n v="14131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85000000"/>
    <s v="Remuneração de disp bancária - Executivo - rec vinculados - rec tesouro - exerc corrente"/>
    <x v="0"/>
    <n v="610"/>
    <n v="949"/>
    <n v="949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449052"/>
    <s v="Equipamentos e Material Permanente"/>
    <s v="0100000000"/>
    <s v="Recursos ordinários - recursos do tesouro - RLD"/>
    <x v="0"/>
    <n v="900"/>
    <n v="3000000"/>
    <n v="3000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m/>
    <n v="274514.34000000003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449052"/>
    <s v="Equipamentos e Material Permanente"/>
    <s v="0100000000"/>
    <s v="Recursos ordinários - recursos do tesouro - RLD"/>
    <x v="0"/>
    <n v="900"/>
    <m/>
    <m/>
    <n v="2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449052"/>
    <s v="Equipamentos e Material Permanente"/>
    <s v="0100000000"/>
    <s v="Recursos ordinários - recursos do tesouro - RLD"/>
    <x v="0"/>
    <n v="640"/>
    <m/>
    <m/>
    <n v="1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449052"/>
    <s v="Equipamentos e Material Permanente"/>
    <s v="0269000000"/>
    <s v="Outros recursos primários - recursos de outras fontes - exercício corrente"/>
    <x v="0"/>
    <n v="770"/>
    <n v="10000"/>
    <n v="1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449052"/>
    <s v="Equipamentos e Material Permanente"/>
    <s v="0120000000"/>
    <s v="Cota-parte da contribuição do Salário-Educação - recursos do tesouro - exercício corrente"/>
    <x v="0"/>
    <n v="900"/>
    <n v="200000"/>
    <n v="2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1"/>
    <s v="Sentenças Judiciais"/>
    <s v="0219000061"/>
    <s v="Taxa de Prestação de Serviços Ambientais -Outras Taxas Vinculadas - Recursos de Outras Fontes - Exercício Corrente"/>
    <x v="0"/>
    <n v="900"/>
    <m/>
    <m/>
    <n v="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63"/>
    <x v="566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339039"/>
    <s v="Outros Serviços Terceiros - Pessoa Jurídica"/>
    <s v="0100000000"/>
    <s v="Recursos ordinários - recursos do tesouro - RLD"/>
    <x v="0"/>
    <n v="925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339039"/>
    <s v="Outros Serviços Terceiros - Pessoa Jurídica"/>
    <s v="0285000000"/>
    <s v="Remuneração de disp bancária - Executivo - rec vinculados-rec outras fontes-exerc corrente"/>
    <x v="0"/>
    <n v="703"/>
    <n v="217887"/>
    <n v="217887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39"/>
    <s v="Outros Serviços Terceiros - Pessoa Jurídica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9"/>
    <s v="Outros Serviços Terceiros - Pessoa Jurídica"/>
    <s v="0100000000"/>
    <s v="Recursos ordinários - recursos do tesouro - RLD"/>
    <x v="0"/>
    <n v="230"/>
    <n v="28599"/>
    <n v="28599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339039"/>
    <s v="Outros Serviços Terceiros - Pessoa Jurídica"/>
    <s v="0261000000"/>
    <s v="Receitas diversas - FUNDOSOCIAL - recursos de outras fontes - exercício corrente"/>
    <x v="0"/>
    <n v="665"/>
    <n v="200000"/>
    <n v="2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9"/>
    <s v="Outros Serviços Terceiros - Pessoa Jurídica"/>
    <s v="0229000000"/>
    <s v="Outras transferências - recursos de outras fontes - exercício corrente"/>
    <x v="0"/>
    <n v="635"/>
    <n v="1000000"/>
    <n v="1000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n v="36000"/>
    <n v="36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100000000"/>
    <s v="Recursos ordinários - recursos do tesouro - RLD"/>
    <x v="0"/>
    <n v="310"/>
    <n v="996122"/>
    <n v="996122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39"/>
    <s v="Outros Serviços Terceiros - Pessoa Jurídica"/>
    <s v="0131000000"/>
    <s v="Recursos do FUNDEB"/>
    <x v="0"/>
    <n v="610"/>
    <n v="8000000"/>
    <n v="80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6000000"/>
    <s v="Remuneração de disponibilidade bancária FUNDEB"/>
    <x v="0"/>
    <n v="610"/>
    <n v="5000000"/>
    <n v="5000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9"/>
    <s v="Outros Serviços Terceiros - Pessoa Jurídica"/>
    <s v="0240000000"/>
    <s v="Recursos de serviços - recursos de outras fontes - exercício corrente"/>
    <x v="0"/>
    <n v="825"/>
    <n v="20000"/>
    <n v="20000"/>
    <m/>
    <m/>
    <x v="0"/>
    <x v="0"/>
  </r>
  <r>
    <s v="480091"/>
    <s v="48091"/>
    <s v="Fundo Estadual de Saúde"/>
    <s v="Fundo Estadual de Saúde"/>
    <x v="1"/>
    <x v="1"/>
    <x v="310"/>
    <s v="Gestão de atividades"/>
    <x v="671"/>
    <x v="674"/>
    <x v="6"/>
    <n v="128"/>
    <s v="339039"/>
    <s v="Outros Serviços Terceiros - Pessoa Jurídica"/>
    <s v="0100000000"/>
    <s v="Recursos ordinários - recursos do tesouro - RLD"/>
    <x v="0"/>
    <n v="400"/>
    <n v="90000"/>
    <n v="90000"/>
    <m/>
    <m/>
    <x v="0"/>
    <x v="0"/>
  </r>
  <r>
    <s v="480091"/>
    <s v="48091"/>
    <s v="Fundo Estadual de Saúde"/>
    <s v="Fundo Estadual de Saúde"/>
    <x v="1"/>
    <x v="1"/>
    <x v="199"/>
    <s v="Realização de exame"/>
    <x v="380"/>
    <x v="383"/>
    <x v="6"/>
    <n v="301"/>
    <s v="339039"/>
    <s v="Outros Serviços Terceiros - Pessoa Jurídica"/>
    <s v="0100000000"/>
    <s v="Recursos ordinários - recursos do tesouro - RLD"/>
    <x v="0"/>
    <n v="420"/>
    <n v="30000"/>
    <n v="3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9"/>
    <s v="Outros Serviços Terceiros - Pessoa Jurídica"/>
    <s v="0160000000"/>
    <s v="Recursos Patrimoniais Primários - recursos do tesouro - Exercício Corrente"/>
    <x v="0"/>
    <n v="115"/>
    <n v="2500000"/>
    <n v="2500000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9"/>
    <s v="Outros Serviços Terceiros - Pessoa Jurídica"/>
    <s v="0100000000"/>
    <s v="Recursos ordinários - recursos do tesouro - RLD"/>
    <x v="0"/>
    <n v="921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9"/>
    <s v="Outros Serviços Terceiros - Pessoa Jurídica"/>
    <s v="0100000000"/>
    <s v="Recursos ordinários - recursos do tesouro - RLD"/>
    <x v="0"/>
    <n v="745"/>
    <m/>
    <m/>
    <n v="3800000"/>
    <m/>
    <x v="0"/>
    <x v="0"/>
  </r>
  <r>
    <s v="160091"/>
    <s v="16091"/>
    <s v="Fundo para Melhoria da Segurança Pública"/>
    <s v="Fundo para Melhoria da Segurança Pública"/>
    <x v="0"/>
    <x v="0"/>
    <x v="214"/>
    <s v="Manutenção de veículos"/>
    <x v="535"/>
    <x v="538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33146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269000000"/>
    <s v="Outros recursos primários - recursos de outras fontes - exercício corrente"/>
    <x v="0"/>
    <n v="702"/>
    <m/>
    <m/>
    <n v="200000"/>
    <m/>
    <x v="0"/>
    <x v="0"/>
  </r>
  <r>
    <s v="270001"/>
    <s v="00001"/>
    <s v="Secretaria de Estado do Desenvolvimento Econômico Sustentável"/>
    <s v="Gestão Geral"/>
    <x v="0"/>
    <x v="0"/>
    <x v="7"/>
    <s v="Capacitação profissional dos agentes públicos"/>
    <x v="434"/>
    <x v="437"/>
    <x v="3"/>
    <n v="128"/>
    <s v="339039"/>
    <s v="Outros Serviços Terceiros - Pessoa Jurídica"/>
    <s v="0100000000"/>
    <s v="Recursos ordinários - recursos do tesouro - RLD"/>
    <x v="0"/>
    <n v="850"/>
    <m/>
    <m/>
    <n v="3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9"/>
    <s v="Outros Serviços Terceiros - Pessoa Jurídica"/>
    <s v="0131000000"/>
    <s v="Recursos do FUNDEB"/>
    <x v="0"/>
    <n v="625"/>
    <m/>
    <m/>
    <n v="200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9"/>
    <s v="Outros Serviços Terceiros - Pessoa Jurídica"/>
    <s v="0120000000"/>
    <s v="Cota-parte da contribuição do Salário-Educação - recursos do tesouro - exercício corrente"/>
    <x v="0"/>
    <n v="900"/>
    <m/>
    <m/>
    <n v="5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9"/>
    <s v="Outros Serviços Terceiros - Pessoa Jurídica"/>
    <s v="0100000000"/>
    <s v="Recursos ordinários - recursos do tesouro - RLD"/>
    <x v="0"/>
    <n v="855"/>
    <m/>
    <m/>
    <n v="144557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514132045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9"/>
    <s v="Outros Serviços Terceiros - Pessoa Jurídica"/>
    <s v="0169000000"/>
    <s v="Outros Recursos Primários - Recursos do Tesouro"/>
    <x v="0"/>
    <n v="130"/>
    <m/>
    <m/>
    <n v="700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n v="13283335"/>
    <n v="13283335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39"/>
    <s v="Outros Serviços Terceiros - Pessoa Jurídica"/>
    <s v="0269000000"/>
    <s v="Outros recursos primários - recursos de outras fontes - exercício corrente"/>
    <x v="0"/>
    <n v="915"/>
    <n v="612985"/>
    <n v="612985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9"/>
    <s v="Outros Serviços Terceiros - Pessoa Jurídica"/>
    <s v="0111000000"/>
    <s v="Taxas da Segurança Pública - recursos do tesouro - exercício corrente"/>
    <x v="0"/>
    <n v="702"/>
    <n v="4300000"/>
    <n v="4300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39"/>
    <s v="Outros Serviços Terceiros - Pessoa Jurídica"/>
    <s v="0269000000"/>
    <s v="Outros recursos primários - recursos de outras fontes - exercício corrente"/>
    <x v="0"/>
    <n v="348"/>
    <n v="50000"/>
    <n v="50000"/>
    <m/>
    <m/>
    <x v="0"/>
    <x v="0"/>
  </r>
  <r>
    <s v="440001"/>
    <s v="00001"/>
    <s v="Secretaria de Estado da Agricultura, Pesca e Desenvolvimento Rural"/>
    <s v="Gestão Geral"/>
    <x v="1"/>
    <x v="1"/>
    <x v="41"/>
    <s v="Fomento à atividade agrícola"/>
    <x v="762"/>
    <x v="765"/>
    <x v="13"/>
    <n v="607"/>
    <s v="339039"/>
    <s v="Outros Serviços Terceiros - Pessoa Jurídica"/>
    <s v="0100000000"/>
    <s v="Recursos ordinários - recursos do tesouro - RLD"/>
    <x v="0"/>
    <n v="320"/>
    <n v="398646"/>
    <n v="398646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339039"/>
    <s v="Outros Serviços Terceiros - Pessoa Jurídica"/>
    <s v="0269000000"/>
    <s v="Outros recursos primários - recursos de outras fontes - exercício corrente"/>
    <x v="0"/>
    <n v="320"/>
    <n v="94640"/>
    <n v="9464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69000000"/>
    <s v="Outros Recursos Primários - Recursos do Tesouro"/>
    <x v="0"/>
    <n v="900"/>
    <n v="150000"/>
    <n v="150000"/>
    <m/>
    <m/>
    <x v="0"/>
    <x v="0"/>
  </r>
  <r>
    <s v="030091"/>
    <s v="03091"/>
    <s v="Fundo de Reaparelhamento da Justiça"/>
    <s v="Fundo de Reaparelhamento da Justiça"/>
    <x v="9"/>
    <x v="8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m/>
    <m/>
    <x v="0"/>
    <x v="2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228000000"/>
    <s v="Outros convênios, ajustes e acordos administrativos - rec outras fontes-exercício corrente"/>
    <x v="0"/>
    <n v="770"/>
    <m/>
    <m/>
    <n v="360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m/>
    <n v="662011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290"/>
    <x v="293"/>
    <x v="8"/>
    <n v="91"/>
    <s v="449061"/>
    <s v="Aquisição de Imóveis"/>
    <s v="0219000000"/>
    <s v="Outras Taxas Vinculadas - Recursos de Outras Fontes - Exercício Corrente"/>
    <x v="0"/>
    <n v="910"/>
    <n v="4743902"/>
    <n v="4743902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00000000"/>
    <s v="Recursos ordinários - recursos do tesouro - RLD"/>
    <x v="0"/>
    <n v="610"/>
    <n v="5000000"/>
    <n v="5000000"/>
    <m/>
    <m/>
    <x v="0"/>
    <x v="0"/>
  </r>
  <r>
    <s v="260093"/>
    <s v="26093"/>
    <s v="Fundo Estadual de Assistência Social"/>
    <s v="Fundo Estadual de Assistência Social"/>
    <x v="1"/>
    <x v="1"/>
    <x v="221"/>
    <s v="Serviço de proteção social básica"/>
    <x v="420"/>
    <x v="423"/>
    <x v="16"/>
    <n v="244"/>
    <s v="444141"/>
    <s v="Contribuições"/>
    <s v="0261000000"/>
    <s v="Receitas diversas - FUNDOSOCIAL - recursos de outras fontes - exercício corrente"/>
    <x v="0"/>
    <n v="560"/>
    <n v="3600000"/>
    <n v="360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399966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498581"/>
    <m/>
    <x v="0"/>
    <x v="0"/>
  </r>
  <r>
    <s v="470091"/>
    <s v="47091"/>
    <s v="Fundo de Materiais, Publicações e Impressos Oficiais"/>
    <s v="Fundo de Materiais, Publicação e Impressos Oficiais"/>
    <x v="9"/>
    <x v="8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m/>
    <x v="0"/>
    <x v="2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40"/>
    <s v="Serviços de Tecnologia da Informação e Comunicação - Pessoa Jurídica"/>
    <s v="0280000000"/>
    <s v="Remuneração de disponibilidade bancária - Executivo - rec outras fontes-exercício corrente"/>
    <x v="0"/>
    <n v="900"/>
    <m/>
    <m/>
    <n v="6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140"/>
    <s v="Serviços de Tecnologia da Informação e Comunicação - Pessoa Jurídica"/>
    <s v="0100000000"/>
    <s v="Recursos ordinários - recursos do tesouro - RLD"/>
    <x v="0"/>
    <n v="730"/>
    <m/>
    <m/>
    <n v="378992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n v="10000"/>
    <n v="10000"/>
    <m/>
    <m/>
    <x v="0"/>
    <x v="0"/>
  </r>
  <r>
    <s v="470091"/>
    <s v="47091"/>
    <s v="Fundo de Materiais, Publicações e Impressos Oficiais"/>
    <s v="Fundo de Materiais, Publicação e Impressos Oficiais"/>
    <x v="8"/>
    <x v="7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n v="1000000"/>
    <m/>
    <m/>
    <x v="0"/>
    <x v="0"/>
  </r>
  <r>
    <s v="410010"/>
    <s v="00001"/>
    <s v="Fundação Catarinense de Esporte"/>
    <s v="Gestão Geral"/>
    <x v="0"/>
    <x v="0"/>
    <x v="3"/>
    <s v="Manutenção e modernização dos serviços de tecnologia da informação e comunicação"/>
    <x v="765"/>
    <x v="768"/>
    <x v="3"/>
    <n v="126"/>
    <s v="445092"/>
    <s v="Despesas de Exercícios Anteriores"/>
    <s v="0285000000"/>
    <s v="Remuneração de disp bancária - Executivo - rec vinculados-rec outras fontes-exerc corrente"/>
    <x v="0"/>
    <n v="900"/>
    <m/>
    <m/>
    <n v="1104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6"/>
    <s v="Outras Despesas Variáveis-Pessoal Civil"/>
    <s v="0100000000"/>
    <s v="Recursos ordinários - recursos do tesouro - RLD"/>
    <x v="0"/>
    <n v="915"/>
    <m/>
    <m/>
    <n v="167088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3"/>
    <s v="Obrigações Patronais"/>
    <s v="0100000000"/>
    <s v="Recursos ordinários - recursos do tesouro - RLD"/>
    <x v="0"/>
    <n v="875"/>
    <m/>
    <m/>
    <n v="57987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3"/>
    <s v="Obrigações Patronais"/>
    <s v="0100000000"/>
    <s v="Recursos ordinários - recursos do tesouro - RLD"/>
    <x v="0"/>
    <n v="625"/>
    <m/>
    <m/>
    <n v="15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5041"/>
    <s v="Contribuições"/>
    <s v="0219000000"/>
    <s v="Outras Taxas Vinculadas - Recursos de Outras Fontes - Exercício Corrente"/>
    <x v="0"/>
    <n v="340"/>
    <n v="109535"/>
    <n v="109535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5041"/>
    <s v="Contribuições"/>
    <s v="0219000000"/>
    <s v="Outras Taxas Vinculadas - Recursos de Outras Fontes - Exercício Corrente"/>
    <x v="0"/>
    <n v="348"/>
    <n v="1020000"/>
    <n v="1020000"/>
    <m/>
    <m/>
    <x v="0"/>
    <x v="0"/>
  </r>
  <r>
    <s v="270091"/>
    <s v="27091"/>
    <s v="Fundo Especial de Proteção ao Meio Ambiente"/>
    <s v="Fundo Especial de Proteção ao Meio Ambiente"/>
    <x v="0"/>
    <x v="0"/>
    <x v="138"/>
    <s v="Apoio a projetos"/>
    <x v="369"/>
    <x v="372"/>
    <x v="12"/>
    <n v="541"/>
    <s v="335041"/>
    <s v="Contribuições"/>
    <s v="0269000000"/>
    <s v="Outros recursos primários - recursos de outras fontes - exercício corrente"/>
    <x v="0"/>
    <n v="348"/>
    <m/>
    <m/>
    <n v="640000"/>
    <m/>
    <x v="0"/>
    <x v="0"/>
  </r>
  <r>
    <s v="030091"/>
    <s v="03091"/>
    <s v="Fundo de Reaparelhamento da Justiça"/>
    <s v="Fundo de Reaparelhamento da Justiça"/>
    <x v="1"/>
    <x v="1"/>
    <x v="119"/>
    <s v="Expansão da estrutura judiciária"/>
    <x v="211"/>
    <x v="213"/>
    <x v="7"/>
    <n v="61"/>
    <s v="459061"/>
    <s v="Aquisição de Imóvei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0"/>
    <s v="Material de Consumo"/>
    <s v="0219000000"/>
    <s v="Outras Taxas Vinculadas - Recursos de Outras Fontes - Exercício Corrente"/>
    <x v="0"/>
    <n v="910"/>
    <n v="114145"/>
    <n v="114145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092"/>
    <s v="Despesas de Exercícios Anteriores"/>
    <s v="0219000000"/>
    <s v="Outras Taxas Vinculadas - Recursos de Outras Fontes - Exercício Corrente"/>
    <x v="0"/>
    <n v="910"/>
    <m/>
    <m/>
    <n v="1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05"/>
    <s v="Outros Benefícios Previdenciários"/>
    <s v="0100000000"/>
    <s v="Recursos ordinários - recursos do tesouro - RLD"/>
    <x v="0"/>
    <n v="625"/>
    <m/>
    <m/>
    <n v="6000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07"/>
    <s v="Contrib. Entid. Fechadas de Previdência"/>
    <s v="0100000000"/>
    <s v="Recursos ordinários - recursos do tesouro - RLD"/>
    <x v="0"/>
    <n v="875"/>
    <n v="18082"/>
    <n v="18082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94"/>
    <s v="Indenizações e Restituições Trabalhistas"/>
    <s v="0131000000"/>
    <s v="Recursos do FUNDEB"/>
    <x v="0"/>
    <n v="703"/>
    <n v="1421328"/>
    <n v="1421328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94"/>
    <s v="Indenizações e Restituições Trabalhistas"/>
    <s v="0100000000"/>
    <s v="Recursos ordinários - recursos do tesouro - RLD"/>
    <x v="0"/>
    <n v="850"/>
    <n v="1563"/>
    <n v="156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4"/>
    <s v="Indenizações e Restituições Trabalhistas"/>
    <s v="0131000000"/>
    <s v="Recursos do FUNDEB"/>
    <x v="0"/>
    <n v="625"/>
    <n v="9000000"/>
    <n v="90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4"/>
    <s v="Indenizações e Restituições Trabalhistas"/>
    <s v="0100000000"/>
    <s v="Recursos ordinários - recursos do tesouro - RLD"/>
    <x v="0"/>
    <n v="850"/>
    <n v="685894"/>
    <n v="685894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15"/>
    <s v="Diárias - Militar"/>
    <s v="0111000000"/>
    <s v="Taxas da Segurança Pública - recursos do tesouro - exercício corrente"/>
    <x v="0"/>
    <n v="770"/>
    <n v="105497"/>
    <n v="105497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248"/>
    <x v="251"/>
    <x v="5"/>
    <n v="573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255"/>
    <s v="Pensões"/>
    <x v="585"/>
    <x v="588"/>
    <x v="14"/>
    <n v="272"/>
    <s v="319003"/>
    <s v="Pensões do RPPS e do Militar"/>
    <s v="0250000000"/>
    <s v="Contribuição previdenciária - recursos de outras fontes - exercício corrente"/>
    <x v="0"/>
    <n v="860"/>
    <m/>
    <m/>
    <n v="58398673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89000000"/>
    <s v="Remuneração de disponibilidade bancária - recursos vinculados - Fundos IPREV"/>
    <x v="0"/>
    <n v="860"/>
    <n v="12621310"/>
    <n v="1262131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92"/>
    <s v="Despesas de Exercícios Anteriores"/>
    <s v="0100000000"/>
    <s v="Recursos ordinários - recursos do tesouro - RLD"/>
    <x v="0"/>
    <n v="704"/>
    <n v="145000"/>
    <n v="145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2"/>
    <s v="Despesas de Exercícios Anteriores"/>
    <s v="0250000000"/>
    <s v="Contribuição previdenciária - recursos de outras fontes - exercício corrente"/>
    <x v="0"/>
    <n v="850"/>
    <m/>
    <m/>
    <n v="25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046"/>
    <s v="Auxílio-Alimentação"/>
    <s v="0100000000"/>
    <s v="Recursos ordinários - recursos do tesouro - RLD"/>
    <x v="0"/>
    <n v="850"/>
    <m/>
    <m/>
    <n v="4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46"/>
    <s v="Auxílio-Alimentação"/>
    <s v="0131000000"/>
    <s v="Recursos do FUNDEB"/>
    <x v="0"/>
    <n v="625"/>
    <n v="40420604"/>
    <n v="40420604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47"/>
    <s v="Obrigações Tributárias e Contributivas"/>
    <s v="0100000000"/>
    <s v="Recursos ordinários - recursos do tesouro - RLD"/>
    <x v="0"/>
    <n v="900"/>
    <n v="1625"/>
    <n v="1625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47"/>
    <s v="Obrigações Tributárias e Contributivas"/>
    <s v="0283000000"/>
    <s v="Remuneração de depósitos bancários da conta única  do Tribunal de Justiça"/>
    <x v="0"/>
    <n v="930"/>
    <m/>
    <m/>
    <n v="30085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47"/>
    <s v="Obrigações Tributárias e Contributivas"/>
    <s v="0269000000"/>
    <s v="Outros recursos primários - recursos de outras fontes - exercício corrente"/>
    <x v="0"/>
    <n v="915"/>
    <m/>
    <m/>
    <n v="75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7"/>
    <s v="Obrigações Tributárias e Contributivas"/>
    <s v="0240000000"/>
    <s v="Recursos de serviços - recursos de outras fontes - exercício corrente"/>
    <x v="0"/>
    <n v="900"/>
    <m/>
    <m/>
    <n v="5000"/>
    <m/>
    <x v="0"/>
    <x v="0"/>
  </r>
  <r>
    <s v="520002"/>
    <s v="00001"/>
    <s v="Encargos Gerais do Estado"/>
    <s v="Gestão Geral"/>
    <x v="0"/>
    <x v="0"/>
    <x v="132"/>
    <s v="Benefícios a servidores"/>
    <x v="699"/>
    <x v="702"/>
    <x v="3"/>
    <n v="123"/>
    <s v="339047"/>
    <s v="Obrigações Tributárias e Contributivas"/>
    <s v="0100000000"/>
    <s v="Recursos ordinários - recursos do tesouro - RLD"/>
    <x v="0"/>
    <n v="990"/>
    <m/>
    <m/>
    <n v="200000000"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47"/>
    <s v="Obrigações Tributárias e Contributivas"/>
    <s v="0169000000"/>
    <s v="Outros Recursos Primários - Recursos do Tesouro"/>
    <x v="0"/>
    <n v="130"/>
    <n v="10000"/>
    <n v="1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113"/>
    <s v="Obrigações Patronais"/>
    <s v="0100000000"/>
    <s v="Recursos ordinários - recursos do tesouro - RLD"/>
    <x v="0"/>
    <n v="704"/>
    <n v="15719796"/>
    <n v="15719796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30"/>
    <s v="Material de Consumo"/>
    <s v="0225000000"/>
    <s v="Convênio - Programa de Assistência Social - recursos de outras fontes - exercício corrente"/>
    <x v="0"/>
    <n v="560"/>
    <n v="8811"/>
    <n v="8811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30"/>
    <s v="Material de Consumo"/>
    <s v="0100000000"/>
    <s v="Recursos ordinários - recursos do tesouro - RLD"/>
    <x v="0"/>
    <n v="640"/>
    <n v="50000"/>
    <n v="5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85000000"/>
    <s v="Remuneração de disp bancária - Executivo - rec vinculados - rec tesouro - exerc corrente"/>
    <x v="0"/>
    <n v="6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30"/>
    <s v="Material de Consumo"/>
    <s v="0111000000"/>
    <s v="Taxas da Segurança Pública - recursos do tesouro - exercício corrente"/>
    <x v="0"/>
    <n v="702"/>
    <m/>
    <m/>
    <n v="1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0"/>
    <s v="Material de Consumo"/>
    <s v="0100000000"/>
    <s v="Recursos ordinários - recursos do tesouro - RLD"/>
    <x v="0"/>
    <n v="900"/>
    <m/>
    <m/>
    <n v="15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0"/>
    <s v="Material de Consumo"/>
    <s v="0240000000"/>
    <s v="Recursos de serviços - recursos de outras fontes - exercício corrente"/>
    <x v="0"/>
    <n v="900"/>
    <m/>
    <m/>
    <n v="154000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30"/>
    <s v="Material de Consumo"/>
    <s v="0240000000"/>
    <s v="Recursos de serviços - recursos de outras fontes - exercício corrente"/>
    <x v="0"/>
    <n v="900"/>
    <m/>
    <m/>
    <n v="20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0"/>
    <s v="Material de Consumo"/>
    <s v="0100000000"/>
    <s v="Recursos ordinários - recursos do tesouro - RLD"/>
    <x v="0"/>
    <n v="665"/>
    <m/>
    <m/>
    <n v="11357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0"/>
    <s v="Material de Consumo"/>
    <s v="0100000000"/>
    <s v="Recursos ordinários - recursos do tesouro - RLD"/>
    <x v="0"/>
    <n v="900"/>
    <m/>
    <m/>
    <n v="597436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0"/>
    <s v="Material de Consumo"/>
    <s v="0240000000"/>
    <s v="Recursos de serviços - recursos de outras fontes - exercício corrente"/>
    <x v="0"/>
    <n v="310"/>
    <m/>
    <m/>
    <n v="224285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240000000"/>
    <s v="Recursos de serviços - recursos de outras fontes - exercício corrente"/>
    <x v="0"/>
    <n v="900"/>
    <m/>
    <m/>
    <n v="335694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0"/>
    <s v="Material de Consumo"/>
    <s v="0100000000"/>
    <s v="Recursos ordinários - recursos do tesouro - RLD"/>
    <x v="0"/>
    <n v="900"/>
    <m/>
    <m/>
    <n v="115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111000000"/>
    <s v="Taxas da Segurança Pública - recursos do tesouro - exercício corrente"/>
    <x v="0"/>
    <n v="701"/>
    <n v="34731570"/>
    <n v="3473157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0"/>
    <s v="Material de Consumo"/>
    <s v="0299000000"/>
    <s v="Outras receitas não primárias - recursos de outras fontes - exercício corrente"/>
    <x v="0"/>
    <n v="900"/>
    <n v="10000"/>
    <n v="1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0"/>
    <s v="Material de Consumo"/>
    <s v="0228000000"/>
    <s v="Outros convênios, ajustes e acordos administrativos - rec outras fontes-exercício corrente"/>
    <x v="0"/>
    <n v="310"/>
    <n v="632248"/>
    <n v="632248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0"/>
    <s v="Material de Consumo"/>
    <s v="0120000000"/>
    <s v="Cota-parte da contribuição do Salário-Educação - recursos do tesouro - exercício corrente"/>
    <x v="0"/>
    <n v="625"/>
    <n v="500000"/>
    <n v="5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0"/>
    <s v="Material de Consumo"/>
    <s v="0100000000"/>
    <s v="Recursos ordinários - recursos do tesouro - RLD"/>
    <x v="0"/>
    <n v="900"/>
    <n v="165969"/>
    <n v="165969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223000000"/>
    <s v="Convênio - Sistema Único Saúde - recursos de outras fontes - Exercício Corrente"/>
    <x v="0"/>
    <n v="440"/>
    <n v="27662000"/>
    <n v="27662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269000000"/>
    <s v="Outros recursos primários - recursos de outras fontes - exercício corrente"/>
    <x v="0"/>
    <n v="440"/>
    <n v="3000000"/>
    <n v="3000000"/>
    <m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33"/>
    <s v="Passagens e Despesas com Locomoção"/>
    <s v="0269000000"/>
    <s v="Outros recursos primários - recursos de outras fontes - exercício corrente"/>
    <x v="0"/>
    <n v="348"/>
    <n v="30000"/>
    <n v="3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3"/>
    <s v="Passagens e Despesas com Locomoção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3"/>
    <s v="Passagens e Despesas com Locomoção"/>
    <s v="0229000000"/>
    <s v="Outras transferências - recursos de outras fontes - exercício corrente"/>
    <x v="0"/>
    <n v="650"/>
    <m/>
    <m/>
    <n v="30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3"/>
    <s v="Passagens e Despesas com Locomoção"/>
    <s v="0219000000"/>
    <s v="Outras Taxas Vinculadas - Recursos de Outras Fontes - Exercício Corrente"/>
    <x v="0"/>
    <n v="890"/>
    <n v="10000"/>
    <n v="10000"/>
    <m/>
    <m/>
    <x v="0"/>
    <x v="0"/>
  </r>
  <r>
    <s v="260001"/>
    <s v="00001"/>
    <s v="Secretaria de Estado de Desenvolvimento Social"/>
    <s v="Gestão Geral"/>
    <x v="1"/>
    <x v="1"/>
    <x v="75"/>
    <s v="Encargos com estagiários"/>
    <x v="396"/>
    <x v="399"/>
    <x v="16"/>
    <n v="128"/>
    <s v="339049"/>
    <s v="Auxílio-Transporte"/>
    <s v="0100000000"/>
    <s v="Recursos ordinários - recursos do tesouro - RLD"/>
    <x v="0"/>
    <n v="850"/>
    <n v="28800"/>
    <n v="288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92"/>
    <s v="Despesas de Exercícios Anteriores"/>
    <s v="0111000000"/>
    <s v="Taxas da Segurança Pública - recursos do tesouro - exercício corrente"/>
    <x v="0"/>
    <n v="855"/>
    <n v="30000"/>
    <n v="3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092"/>
    <s v="Despesas de Exercícios Anteriores"/>
    <s v="0100000000"/>
    <s v="Recursos ordinários - recursos do tesouro - RLD"/>
    <x v="0"/>
    <n v="625"/>
    <n v="210000"/>
    <n v="210000"/>
    <m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92"/>
    <s v="Despesas de Exercícios Anteriores"/>
    <s v="0111000000"/>
    <s v="Taxas da Segurança Pública - recursos do tesouro - exercício corrente"/>
    <x v="0"/>
    <n v="704"/>
    <m/>
    <m/>
    <n v="29999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92"/>
    <s v="Despesas de Exercícios Anteriores"/>
    <s v="0100000000"/>
    <s v="Recursos ordinários - recursos do tesouro - RLD"/>
    <x v="0"/>
    <n v="735"/>
    <m/>
    <m/>
    <n v="258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2"/>
    <s v="Despesas de Exercícios Anteriores"/>
    <s v="0100000000"/>
    <s v="Recursos ordinários - recursos do tesouro - RLD"/>
    <x v="0"/>
    <n v="625"/>
    <m/>
    <m/>
    <n v="25310"/>
    <m/>
    <x v="0"/>
    <x v="0"/>
  </r>
  <r>
    <s v="470001"/>
    <s v="00001"/>
    <s v="Secretaria de Estado da Administração"/>
    <s v="Gestão Geral"/>
    <x v="0"/>
    <x v="0"/>
    <x v="80"/>
    <s v="Pagamento de pensão"/>
    <x v="701"/>
    <x v="704"/>
    <x v="3"/>
    <n v="274"/>
    <s v="339092"/>
    <s v="Despesas de Exercícios Anteriores"/>
    <s v="0100000000"/>
    <s v="Recursos ordinários - recursos do tesouro - RLD"/>
    <x v="0"/>
    <n v="870"/>
    <m/>
    <m/>
    <n v="21501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92"/>
    <s v="Despesas de Exercícios Anteriores"/>
    <s v="0100000000"/>
    <s v="Recursos ordinários - recursos do tesouro - RLD"/>
    <x v="0"/>
    <n v="430"/>
    <m/>
    <m/>
    <n v="8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92"/>
    <s v="Despesas de Exercícios Anteriores"/>
    <s v="0219000000"/>
    <s v="Outras Taxas Vinculadas - Recursos de Outras Fontes - Exercício Corrente"/>
    <x v="0"/>
    <n v="930"/>
    <n v="150000"/>
    <n v="15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2"/>
    <s v="Despesas de Exercícios Anteriores"/>
    <s v="0219000000"/>
    <s v="Outras Taxas Vinculadas - Recursos de Outras Fontes - Exercício Corrente"/>
    <x v="0"/>
    <n v="315"/>
    <n v="10000"/>
    <n v="1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92"/>
    <s v="Despesas de Exercícios Anteriores"/>
    <s v="0100000000"/>
    <s v="Recursos ordinários - recursos do tesouro - RLD"/>
    <x v="0"/>
    <n v="630"/>
    <n v="1117"/>
    <n v="1117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80000000"/>
    <s v="Remuneração de disponibilidade bancária - Executivo - rec tesouro - exercício corrente"/>
    <x v="0"/>
    <n v="990"/>
    <m/>
    <m/>
    <n v="39000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1"/>
    <s v="Gestão do SC Saúde"/>
    <x v="768"/>
    <x v="771"/>
    <x v="3"/>
    <n v="302"/>
    <s v="339035"/>
    <s v="Serviços de Consultoria"/>
    <s v="0240000000"/>
    <s v="Recursos de serviços - recursos de outras fontes - exercício corrente"/>
    <x v="0"/>
    <n v="900"/>
    <m/>
    <m/>
    <n v="200000"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339035"/>
    <s v="Serviços de Consultoria"/>
    <s v="0140000000"/>
    <s v="Outros serviços - recursos do tesouro - exercício corrente"/>
    <x v="0"/>
    <n v="115"/>
    <n v="200000"/>
    <n v="200000"/>
    <m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4141"/>
    <s v="Contribuições"/>
    <s v="0100000000"/>
    <s v="Recursos ordinários - recursos do tesouro - RLD"/>
    <x v="0"/>
    <n v="430"/>
    <m/>
    <m/>
    <n v="383800"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113"/>
    <s v="Obrigações Patronais"/>
    <s v="0240000000"/>
    <s v="Recursos de serviços - recursos de outras fontes - exercício corrente"/>
    <x v="0"/>
    <n v="850"/>
    <n v="176553"/>
    <n v="176553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113"/>
    <s v="Obrigações Patronais"/>
    <s v="0100000000"/>
    <s v="Recursos ordinários - recursos do tesouro - RLD"/>
    <x v="0"/>
    <n v="211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113"/>
    <s v="Obrigações Patronais"/>
    <s v="0131000000"/>
    <s v="Recursos do FUNDEB"/>
    <x v="0"/>
    <n v="625"/>
    <n v="18900000"/>
    <n v="18900000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39113"/>
    <s v="Obrigações Patronais"/>
    <s v="0100000000"/>
    <s v="Recursos ordinários - recursos do tesouro - RLD"/>
    <x v="0"/>
    <n v="85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08"/>
    <s v="Outros Benefícios Assistenciais"/>
    <s v="0100000000"/>
    <s v="Recursos ordinários - recursos do tesouro - RLD"/>
    <x v="0"/>
    <n v="850"/>
    <n v="6495451"/>
    <n v="6495451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08"/>
    <s v="Outros Benefícios Assistenciais"/>
    <s v="0269000000"/>
    <s v="Outros recursos primários - recursos de outras fontes - exercício corrente"/>
    <x v="0"/>
    <n v="850"/>
    <m/>
    <m/>
    <n v="230535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08"/>
    <s v="Outros Benefícios Assistenciais"/>
    <s v="0100000000"/>
    <s v="Recursos ordinários - recursos do tesouro - RLD"/>
    <x v="0"/>
    <n v="900"/>
    <m/>
    <m/>
    <n v="22680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08"/>
    <s v="Outros Benefícios Assistenciais"/>
    <s v="0100000000"/>
    <s v="Recursos ordinários - recursos do tesouro - RLD"/>
    <x v="0"/>
    <n v="930"/>
    <n v="10249500"/>
    <n v="10249500"/>
    <m/>
    <m/>
    <x v="0"/>
    <x v="0"/>
  </r>
  <r>
    <s v="270029"/>
    <s v="00001"/>
    <s v="Agência de Regulação de Serviços Públicos de Santa Catarina - Aresc"/>
    <s v="Gestão Geral"/>
    <x v="1"/>
    <x v="1"/>
    <x v="7"/>
    <s v="Capacitação profissional dos agentes públicos"/>
    <x v="769"/>
    <x v="772"/>
    <x v="3"/>
    <n v="128"/>
    <s v="339014"/>
    <s v="Diárias - Civil"/>
    <s v="0219000000"/>
    <s v="Outras Taxas Vinculadas - Recursos de Outras Fontes - Exercício Corrente"/>
    <x v="0"/>
    <n v="89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n v="60000"/>
    <n v="6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14"/>
    <s v="Diárias - Civil"/>
    <s v="0100000000"/>
    <s v="Recursos ordinários - recursos do tesouro - RLD"/>
    <x v="0"/>
    <n v="410"/>
    <n v="1000"/>
    <n v="1000"/>
    <m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14"/>
    <s v="Diárias - Civil"/>
    <s v="0228000000"/>
    <s v="Outros convênios, ajustes e acordos administrativos - rec outras fontes-exercício corrente"/>
    <x v="0"/>
    <n v="211"/>
    <m/>
    <m/>
    <n v="150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14"/>
    <s v="Diárias - Civil"/>
    <s v="0223000000"/>
    <s v="Convênio - Sistema Único Saúde - recursos de outras fontes - Exercício Corrente"/>
    <x v="0"/>
    <n v="4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19000000"/>
    <s v="Recursos do Tesouro - Exercício Corrente - Outras Taxas - Vinculadas"/>
    <x v="0"/>
    <n v="900"/>
    <n v="50000"/>
    <n v="5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1000000"/>
    <s v="Recursos ordinários - diversos"/>
    <x v="0"/>
    <n v="990"/>
    <m/>
    <m/>
    <n v="3694709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93"/>
    <s v="Indenizações e Restituições"/>
    <s v="0111000000"/>
    <s v="Taxas da Segurança Pública - recursos do tesouro - exercício corrente"/>
    <x v="0"/>
    <n v="855"/>
    <n v="90000"/>
    <n v="9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93"/>
    <s v="Indenizações e Restituições"/>
    <s v="0111000000"/>
    <s v="Taxas da Segurança Pública - recursos do tesouro - exercício corrente"/>
    <x v="0"/>
    <n v="704"/>
    <m/>
    <m/>
    <n v="1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93"/>
    <s v="Indenizações e Restituições"/>
    <s v="0100000000"/>
    <s v="Recursos ordinários - recursos do tesouro - RLD"/>
    <x v="0"/>
    <n v="850"/>
    <m/>
    <m/>
    <n v="97265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66000000"/>
    <s v="Receitas diversas - receita Agroindustrial - FDR"/>
    <x v="0"/>
    <n v="315"/>
    <m/>
    <m/>
    <n v="5824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93"/>
    <s v="Indenizações e Restituições"/>
    <s v="0111000000"/>
    <s v="Taxas da Segurança Pública - recursos do tesouro - exercício corrente"/>
    <x v="0"/>
    <n v="704"/>
    <n v="570000"/>
    <n v="57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093"/>
    <s v="Indenizações e Restituições"/>
    <s v="0100000000"/>
    <s v="Recursos ordinários - recursos do tesouro - RLD"/>
    <x v="0"/>
    <n v="850"/>
    <n v="1000000"/>
    <n v="1000000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1"/>
    <s v="Vencim. e Vantagens Fixas - Pessoal Civil"/>
    <s v="0100000000"/>
    <s v="Recursos ordinários - recursos do tesouro - RLD"/>
    <x v="0"/>
    <n v="300"/>
    <n v="1235876"/>
    <n v="1235876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28000000"/>
    <s v="Outros convênios, ajustes e acordos administrativos - rec outras fontes-exercício corrente"/>
    <x v="0"/>
    <n v="230"/>
    <m/>
    <m/>
    <n v="119213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4041"/>
    <s v="Contribuições"/>
    <s v="0265000000"/>
    <s v="Receitas diversas - recursos de outras fontes - manutenção do ensino superior"/>
    <x v="0"/>
    <n v="627"/>
    <m/>
    <m/>
    <n v="6000000"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6"/>
    <s v="Outros Serviços Terceiros-Pessoa Física"/>
    <s v="0100000000"/>
    <s v="Recursos ordinários - recursos do tesouro - RLD"/>
    <x v="0"/>
    <n v="650"/>
    <n v="1500000"/>
    <n v="1500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6"/>
    <s v="Outros Serviços Terceiros-Pessoa Física"/>
    <s v="0269000000"/>
    <s v="Outros recursos primários - recursos de outras fontes - exercício corrente"/>
    <x v="0"/>
    <n v="770"/>
    <n v="4211360"/>
    <n v="421136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6"/>
    <s v="Outros Serviços Terceiros-Pessoa Física"/>
    <s v="0223000000"/>
    <s v="Convênio - Sistema Único Saúde - recursos de outras fontes - Exercício Corrente"/>
    <x v="0"/>
    <n v="41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6"/>
    <s v="Outros Serviços Terceiros-Pessoa Fís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7"/>
    <s v="00001"/>
    <s v="Controladoria Geral do Estado"/>
    <s v="Gestão Geral"/>
    <x v="0"/>
    <x v="0"/>
    <x v="75"/>
    <s v="Encargos com estagiários"/>
    <x v="770"/>
    <x v="773"/>
    <x v="3"/>
    <n v="128"/>
    <s v="339036"/>
    <s v="Outros Serviços Terceiros-Pessoa Física"/>
    <s v="0100000000"/>
    <s v="Recursos ordinários - recursos do tesouro - RLD"/>
    <x v="0"/>
    <n v="880"/>
    <m/>
    <m/>
    <n v="32256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6"/>
    <s v="Outros Serviços Terceiros-Pessoa Física"/>
    <s v="0100000000"/>
    <s v="Recursos ordinários - recursos do tesouro - RLD"/>
    <x v="0"/>
    <n v="855"/>
    <m/>
    <m/>
    <n v="5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6"/>
    <s v="Outros Serviços Terceiros-Pessoa Física"/>
    <s v="0100000000"/>
    <s v="Recursos ordinários - recursos do tesouro - RLD"/>
    <x v="0"/>
    <n v="900"/>
    <m/>
    <m/>
    <n v="334513"/>
    <m/>
    <x v="0"/>
    <x v="0"/>
  </r>
  <r>
    <s v="470022"/>
    <s v="00001"/>
    <s v="Instituto de Previdência do Estado de Santa Catarina"/>
    <s v="Gestão Geral"/>
    <x v="0"/>
    <x v="0"/>
    <x v="75"/>
    <s v="Encargos com estagiários"/>
    <x v="141"/>
    <x v="143"/>
    <x v="14"/>
    <n v="128"/>
    <s v="339036"/>
    <s v="Outros Serviços Terceiros-Pessoa Física"/>
    <s v="0250000000"/>
    <s v="Contribuição previdenciária - recursos de outras fontes - exercício corrente"/>
    <x v="0"/>
    <n v="850"/>
    <m/>
    <m/>
    <n v="640000"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n v="1480250"/>
    <n v="1480250"/>
    <m/>
    <m/>
    <x v="0"/>
    <x v="0"/>
  </r>
  <r>
    <s v="410001"/>
    <s v="00001"/>
    <s v="Casa Civil"/>
    <s v="Gestão Geral"/>
    <x v="1"/>
    <x v="1"/>
    <x v="75"/>
    <s v="Encargos com estagiários"/>
    <x v="771"/>
    <x v="774"/>
    <x v="3"/>
    <n v="128"/>
    <s v="339036"/>
    <s v="Outros Serviços Terceiros-Pessoa Física"/>
    <s v="0100000000"/>
    <s v="Recursos ordinários - recursos do tesouro - RLD"/>
    <x v="0"/>
    <n v="850"/>
    <n v="36000"/>
    <n v="36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6"/>
    <s v="Outros Serviços Terceiros-Pessoa Física"/>
    <s v="0229000000"/>
    <s v="Outras transferências - recursos de outras fontes - exercício corrente"/>
    <x v="0"/>
    <n v="650"/>
    <n v="600000"/>
    <n v="600000"/>
    <m/>
    <m/>
    <x v="0"/>
    <x v="0"/>
  </r>
  <r>
    <s v="450001"/>
    <s v="00001"/>
    <s v="Secretaria de Estado da Educação"/>
    <s v="Gestão Geral"/>
    <x v="1"/>
    <x v="1"/>
    <x v="176"/>
    <s v="Novas oportunidades na Educação Básica"/>
    <x v="334"/>
    <x v="337"/>
    <x v="5"/>
    <n v="368"/>
    <s v="339036"/>
    <s v="Outros Serviços Terceiros-Pessoa Física"/>
    <s v="0131000000"/>
    <s v="Recursos do FUNDEB"/>
    <x v="0"/>
    <n v="610"/>
    <n v="8248837"/>
    <n v="8248837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6"/>
    <s v="Outros Serviços Terceiros-Pessoa Física"/>
    <s v="0240000000"/>
    <s v="Recursos de serviços - recursos de outras fontes - exercício corrente"/>
    <x v="0"/>
    <n v="825"/>
    <n v="30000"/>
    <n v="30000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6"/>
    <s v="Outros Serviços Terceiros-Pessoa Física"/>
    <s v="0100000000"/>
    <s v="Recursos ordinários - recursos do tesouro - RLD"/>
    <x v="0"/>
    <n v="900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39"/>
    <s v="Outros Serviços Terceiros Pessoa Jurídica"/>
    <s v="0100000000"/>
    <s v="Recursos ordinários - recursos do tesouro - RLD"/>
    <x v="0"/>
    <n v="900"/>
    <m/>
    <m/>
    <n v="416837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39"/>
    <s v="Outros Serviços Terceiros Pessoa Jurídica"/>
    <s v="0100000000"/>
    <s v="Recursos ordinários - recursos do tesouro - RLD"/>
    <x v="0"/>
    <n v="900"/>
    <n v="90000"/>
    <n v="9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72"/>
    <x v="775"/>
    <x v="7"/>
    <n v="61"/>
    <s v="449051"/>
    <s v="Obras e Instalações"/>
    <s v="0219000000"/>
    <s v="Outras Taxas Vinculadas - Recursos de Outras Fontes - Exercício Corrente"/>
    <x v="0"/>
    <n v="931"/>
    <n v="355000"/>
    <n v="355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51"/>
    <s v="Obras e Instalações"/>
    <s v="0111000000"/>
    <s v="Taxas da Segurança Pública - recursos do tesouro - exercício corrente"/>
    <x v="0"/>
    <n v="730"/>
    <n v="300000"/>
    <n v="3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00000000"/>
    <s v="Recursos ordinários - recursos do tesouro - RLD"/>
    <x v="0"/>
    <n v="61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51"/>
    <s v="Obras e Instalações"/>
    <s v="0191000000"/>
    <s v="Operações de crédito interna - recursos do tesouro - exercício corrente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21000000"/>
    <s v="Cota-parte contrib intervenção no domínio econ CIDE-Estadual - rec tesouro -exerc corrente"/>
    <x v="0"/>
    <n v="140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73"/>
    <x v="776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74"/>
    <x v="777"/>
    <x v="7"/>
    <n v="61"/>
    <s v="449051"/>
    <s v="Obras e Instalações"/>
    <s v="0219000000"/>
    <s v="Outras Taxas Vinculadas - Recursos de Outras Fontes - Exercício Corrente"/>
    <x v="0"/>
    <n v="931"/>
    <m/>
    <m/>
    <n v="30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447"/>
    <x v="450"/>
    <x v="7"/>
    <n v="61"/>
    <s v="449051"/>
    <s v="Obras e Instalações"/>
    <s v="0219000000"/>
    <s v="Outras Taxas Vinculadas - Recursos de Outras Fontes - Exercício Corrente"/>
    <x v="0"/>
    <n v="931"/>
    <m/>
    <m/>
    <n v="36559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75"/>
    <x v="778"/>
    <x v="5"/>
    <n v="364"/>
    <s v="449051"/>
    <s v="Obras e Instalações"/>
    <s v="0265000000"/>
    <s v="Receitas diversas - recursos de outras fontes - manutenção do ensino superior"/>
    <x v="0"/>
    <n v="630"/>
    <m/>
    <m/>
    <n v="3115839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776"/>
    <x v="779"/>
    <x v="6"/>
    <n v="302"/>
    <s v="449051"/>
    <s v="Obras e Instalações"/>
    <s v="0191000000"/>
    <s v="Operações de crédito interna - recursos do tesouro - exercício corrente"/>
    <x v="0"/>
    <n v="101"/>
    <m/>
    <m/>
    <n v="4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77"/>
    <x v="780"/>
    <x v="0"/>
    <n v="782"/>
    <s v="449051"/>
    <s v="Obras e Instalações"/>
    <s v="0100000000"/>
    <s v="Recursos ordinários - recursos do tesouro - RLD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345"/>
    <x v="348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2"/>
    <x v="725"/>
    <x v="7"/>
    <n v="61"/>
    <s v="449051"/>
    <s v="Obras e Instalações"/>
    <s v="0219000000"/>
    <s v="Outras Taxas Vinculadas - Recursos de Outras Fontes - Exercício Corrente"/>
    <x v="0"/>
    <n v="931"/>
    <n v="21538"/>
    <n v="21538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4191000000"/>
    <s v="Contrapartida de Outros Empréstimos-Op.Crédito Interna-Rec.Tesouro"/>
    <x v="0"/>
    <n v="110"/>
    <n v="950000"/>
    <n v="95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662"/>
    <x v="665"/>
    <x v="0"/>
    <n v="782"/>
    <s v="449051"/>
    <s v="Obras e Instalações"/>
    <s v="0100000000"/>
    <s v="Recursos ordinários - recursos do tesouro - RLD"/>
    <x v="0"/>
    <n v="130"/>
    <n v="200000"/>
    <n v="2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480"/>
    <x v="483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n v="1300901"/>
    <n v="1300901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449052"/>
    <s v="Equipamentos e Material Permanente"/>
    <s v="0100000000"/>
    <s v="Recursos ordinários - recursos do tesouro - RLD"/>
    <x v="0"/>
    <n v="910"/>
    <n v="611067"/>
    <n v="611067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449052"/>
    <s v="Equipamentos e Material Permanente"/>
    <s v="0100000000"/>
    <s v="Recursos ordinários - recursos do tesouro - RLD"/>
    <x v="0"/>
    <n v="900"/>
    <n v="200000"/>
    <n v="200000"/>
    <m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100000000"/>
    <s v="Recursos ordinários - recursos do tesouro - RLD"/>
    <x v="0"/>
    <n v="900"/>
    <m/>
    <m/>
    <n v="90000"/>
    <m/>
    <x v="0"/>
    <x v="0"/>
  </r>
  <r>
    <s v="480091"/>
    <s v="48091"/>
    <s v="Fundo Estadual de Saúde"/>
    <s v="Fundo Estadual de Saúde"/>
    <x v="0"/>
    <x v="0"/>
    <x v="295"/>
    <s v="Aquisição de veículos"/>
    <x v="778"/>
    <x v="781"/>
    <x v="6"/>
    <n v="122"/>
    <s v="449052"/>
    <s v="Equipamentos e Material Permanente"/>
    <s v="0100000000"/>
    <s v="Recursos ordinários - recursos do tesouro - RLD"/>
    <x v="0"/>
    <n v="101"/>
    <m/>
    <m/>
    <n v="40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24000000"/>
    <s v="Convênio - Programas de Educação - recursos do tesouro - exercício corrente"/>
    <x v="0"/>
    <n v="610"/>
    <n v="8500000"/>
    <n v="8500000"/>
    <m/>
    <m/>
    <x v="0"/>
    <x v="0"/>
  </r>
  <r>
    <s v="480091"/>
    <s v="48091"/>
    <s v="Fundo Estadual de Saúde"/>
    <s v="Fundo Estadual de Saúde"/>
    <x v="1"/>
    <x v="1"/>
    <x v="228"/>
    <s v="Equipar unidades assistenciais"/>
    <x v="449"/>
    <x v="452"/>
    <x v="6"/>
    <n v="302"/>
    <s v="449052"/>
    <s v="Equipamentos e Material Permanente"/>
    <s v="0191000000"/>
    <s v="Operações de crédito interna - recursos do tesouro - exercício corrente"/>
    <x v="0"/>
    <n v="101"/>
    <n v="32000000"/>
    <n v="32000000"/>
    <m/>
    <m/>
    <x v="0"/>
    <x v="0"/>
  </r>
  <r>
    <s v="470076"/>
    <s v="47076"/>
    <s v="Fundo Financeiro"/>
    <s v="Fundo Financeiro"/>
    <x v="1"/>
    <x v="1"/>
    <x v="125"/>
    <s v="Sentenças judiciais"/>
    <x v="220"/>
    <x v="222"/>
    <x v="14"/>
    <n v="272"/>
    <s v="339091"/>
    <s v="Sentenças Judiciais"/>
    <s v="0100000000"/>
    <s v="Recursos ordinários - recursos do tesouro - RLD"/>
    <x v="0"/>
    <n v="86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34"/>
    <s v="Outras Desp. Pessoal Decor. Contr. Terceirização"/>
    <s v="0100000000"/>
    <s v="Recursos ordinários - recursos do tesouro - RLD"/>
    <x v="0"/>
    <n v="140"/>
    <n v="150000"/>
    <n v="15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85000000"/>
    <s v="Remuneração de disp bancária - Executivo - rec vinculados-rec outras fontes-exerc corrente"/>
    <x v="0"/>
    <n v="310"/>
    <n v="210290"/>
    <n v="21029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9"/>
    <s v="Outros Serviços Terceiros - Pessoa Jurídica"/>
    <s v="0269000000"/>
    <s v="Outros recursos primários - recursos de outras fontes - exercício corrente"/>
    <x v="0"/>
    <n v="703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739705"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339039"/>
    <s v="Outros Serviços Terceiros - Pessoa Jurídica"/>
    <s v="0228000000"/>
    <s v="Outros convênios, ajustes e acordos administrativos - rec outras fontes-exercício corrente"/>
    <x v="0"/>
    <n v="703"/>
    <m/>
    <m/>
    <n v="200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9"/>
    <s v="Outros Serviços Terceiros - Pessoa Jurídica"/>
    <s v="0100000000"/>
    <s v="Recursos ordinários - recursos do tesouro - RLD"/>
    <x v="0"/>
    <n v="900"/>
    <m/>
    <m/>
    <n v="1000000"/>
    <m/>
    <x v="0"/>
    <x v="0"/>
  </r>
  <r>
    <s v="410011"/>
    <s v="00001"/>
    <s v="Agência de Desenvolvimento do Turismo de Santa Catarina"/>
    <s v="Gestão Geral"/>
    <x v="0"/>
    <x v="0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m/>
    <m/>
    <n v="45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9"/>
    <s v="Outros Serviços Terceiros - Pessoa Jurídica"/>
    <s v="0100000000"/>
    <s v="Recursos ordinários - recursos do tesouro - RLD"/>
    <x v="0"/>
    <n v="900"/>
    <m/>
    <m/>
    <n v="8000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n v="245000"/>
    <n v="245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9039"/>
    <s v="Outros Serviços Terceiros - Pessoa Jurídica"/>
    <s v="0131000000"/>
    <s v="Recursos do FUNDEB"/>
    <x v="0"/>
    <n v="610"/>
    <n v="20000000"/>
    <n v="20000000"/>
    <m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39"/>
    <s v="Outros Serviços Terceiros - Pessoa Jurídica"/>
    <s v="0100000000"/>
    <s v="Recursos ordinários - recursos do tesouro - RLD"/>
    <x v="0"/>
    <n v="624"/>
    <n v="4000000"/>
    <n v="40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39"/>
    <s v="Outros Serviços Terceiros - Pessoa Jurídica"/>
    <s v="0250000000"/>
    <s v="Contribuição previdenciária - recursos de outras fontes - exercício corrente"/>
    <x v="0"/>
    <n v="900"/>
    <n v="300000"/>
    <n v="300000"/>
    <m/>
    <m/>
    <x v="0"/>
    <x v="0"/>
  </r>
  <r>
    <s v="470022"/>
    <s v="00001"/>
    <s v="Instituto de Previdência do Estado de Santa Catarina"/>
    <s v="Gestão Geral"/>
    <x v="1"/>
    <x v="1"/>
    <x v="70"/>
    <s v="Saúde e segurança no contexto ocupacional"/>
    <x v="742"/>
    <x v="745"/>
    <x v="14"/>
    <n v="331"/>
    <s v="339039"/>
    <s v="Outros Serviços Terceiros - Pessoa Jurídica"/>
    <s v="0250000000"/>
    <s v="Contribuição previdenciária - recursos de outras fontes - exercício corrente"/>
    <x v="0"/>
    <n v="855"/>
    <n v="5000"/>
    <n v="5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7"/>
    <s v="Locação de Mão-de-Obra"/>
    <s v="0100000000"/>
    <s v="Recursos ordinários - recursos do tesouro - RLD"/>
    <x v="0"/>
    <n v="310"/>
    <m/>
    <m/>
    <n v="1839382"/>
    <m/>
    <x v="0"/>
    <x v="0"/>
  </r>
  <r>
    <s v="530001"/>
    <s v="00001"/>
    <s v="Secretaria de Estado da Infraestrutura e Mobilidade"/>
    <s v="Gestão Geral"/>
    <x v="0"/>
    <x v="0"/>
    <x v="342"/>
    <s v="Sinalização náutica"/>
    <x v="779"/>
    <x v="782"/>
    <x v="0"/>
    <n v="784"/>
    <s v="339037"/>
    <s v="Locação de Mão-de-Obra"/>
    <s v="0140000000"/>
    <s v="Outros serviços - recursos do tesouro - exercício corrente"/>
    <x v="0"/>
    <n v="115"/>
    <m/>
    <m/>
    <n v="60000"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37"/>
    <s v="Locação de Mão-de-Obra"/>
    <s v="0100000000"/>
    <s v="Recursos ordinários - recursos do tesouro - RLD"/>
    <x v="0"/>
    <n v="900"/>
    <n v="700000"/>
    <n v="70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92"/>
    <s v="Despesas de Exercícios Anteriores"/>
    <s v="0100000000"/>
    <s v="Recursos ordinários - recursos do tesouro - RLD"/>
    <x v="0"/>
    <n v="900"/>
    <n v="10219"/>
    <n v="10219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92"/>
    <s v="Despesas de Exercícios Anteriores"/>
    <s v="0250000000"/>
    <s v="Contribuição previdenciária - recursos de outras fontes - exercício corrente"/>
    <x v="0"/>
    <n v="900"/>
    <m/>
    <m/>
    <n v="5000"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40"/>
    <s v="Serviços de Tecnologia da Informação e Comunicação - Pessoa Jurídica"/>
    <s v="0100000000"/>
    <s v="Recursos ordinários - recursos do tesouro - RLD"/>
    <x v="0"/>
    <n v="900"/>
    <n v="69000"/>
    <n v="69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1200"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00000000"/>
    <s v="Recursos ordinários - recursos do tesouro - RLD"/>
    <x v="0"/>
    <n v="900"/>
    <n v="20578632"/>
    <n v="20578632"/>
    <m/>
    <m/>
    <x v="0"/>
    <x v="0"/>
  </r>
  <r>
    <s v="470001"/>
    <s v="00001"/>
    <s v="Secretaria de Estado da Administração"/>
    <s v="Gestão Geral"/>
    <x v="8"/>
    <x v="7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m/>
    <n v="1450000"/>
    <m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140"/>
    <s v="Serviços de Tecnologia da Informação e Comunicação - Pessoa Jurídica"/>
    <s v="0100000000"/>
    <s v="Recursos ordinários - recursos do tesouro - RLD"/>
    <x v="0"/>
    <n v="900"/>
    <m/>
    <m/>
    <n v="75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40"/>
    <s v="Serviços de Tecnologia da Informação e Comunicação - Pessoa Jurídica"/>
    <s v="0131000000"/>
    <s v="Recursos do FUNDEB"/>
    <x v="0"/>
    <n v="610"/>
    <m/>
    <m/>
    <n v="66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449040"/>
    <s v="Serviços de Tecnologia da Informação e Comunicação - Pessoa Jurídica"/>
    <s v="0100000000"/>
    <s v="Recursos ordinários - recursos do tesouro - RLD"/>
    <x v="0"/>
    <n v="830"/>
    <m/>
    <m/>
    <n v="10000000"/>
    <m/>
    <x v="0"/>
    <x v="0"/>
  </r>
  <r>
    <s v="030001"/>
    <s v="00001"/>
    <s v="Tribunal de Justiça do Estado"/>
    <s v="Gestão Geral"/>
    <x v="5"/>
    <x v="5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0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129000000"/>
    <s v="Outras transferências - recursos do tesouro - exercício corrente"/>
    <x v="0"/>
    <n v="230"/>
    <n v="10000"/>
    <n v="1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6"/>
    <s v="Outras Despesas Variáveis-Pessoal Civil"/>
    <s v="0100000000"/>
    <s v="Recursos ordinários - recursos do tesouro - RLD"/>
    <x v="0"/>
    <n v="704"/>
    <m/>
    <m/>
    <n v="41248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13"/>
    <s v="Obrigações Patronais"/>
    <s v="0100000000"/>
    <s v="Recursos ordinários - recursos do tesouro - RLD"/>
    <x v="0"/>
    <n v="880"/>
    <m/>
    <m/>
    <n v="142126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3"/>
    <s v="Obrigações Patronais"/>
    <s v="0250000000"/>
    <s v="Contribuição previdenciária - recursos de outras fontes - exercício corrente"/>
    <x v="0"/>
    <n v="850"/>
    <m/>
    <m/>
    <n v="20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100000000"/>
    <s v="Recursos ordinários - recursos do tesouro - RLD"/>
    <x v="0"/>
    <n v="230"/>
    <m/>
    <m/>
    <n v="508342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59061"/>
    <s v="Aquisição de Imóveis"/>
    <s v="0100000000"/>
    <s v="Recursos ordinários - recursos do tesouro - RLD"/>
    <x v="0"/>
    <n v="9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290"/>
    <s v="Desapropriação de áreas"/>
    <x v="617"/>
    <x v="620"/>
    <x v="0"/>
    <n v="782"/>
    <s v="449093"/>
    <s v="Indenizações e Restituições"/>
    <s v="0100000000"/>
    <s v="Recursos ordinários - recursos do tesouro - RLD"/>
    <x v="0"/>
    <n v="110"/>
    <n v="1000000"/>
    <n v="1000000"/>
    <m/>
    <m/>
    <x v="0"/>
    <x v="0"/>
  </r>
  <r>
    <s v="520002"/>
    <s v="00001"/>
    <s v="Encargos Gerais do Estado"/>
    <s v="Gestão Geral"/>
    <x v="1"/>
    <x v="1"/>
    <x v="121"/>
    <s v="Participação no capital social"/>
    <x v="544"/>
    <x v="547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94"/>
    <s v="Indenizações e Restituições Trabalhistas"/>
    <s v="0100000000"/>
    <s v="Recursos ordinários - recursos do tesouro - RLD"/>
    <x v="0"/>
    <n v="850"/>
    <n v="7410"/>
    <n v="741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15"/>
    <s v="Diárias - Militar"/>
    <s v="0283000000"/>
    <s v="Remuneração de depósitos bancários da conta única  do Tribunal de Justiça"/>
    <x v="0"/>
    <n v="930"/>
    <m/>
    <m/>
    <n v="323262"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336045"/>
    <s v="Subvenções Econômicas"/>
    <s v="0160000000"/>
    <s v="Recursos Patrimoniais Primários - recursos do tesouro - Exercício Corrente"/>
    <x v="0"/>
    <n v="342"/>
    <n v="6000000"/>
    <n v="60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129000000"/>
    <s v="Outras transferências - recursos do tesouro - exercício corrente"/>
    <x v="0"/>
    <n v="230"/>
    <m/>
    <m/>
    <n v="412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30"/>
    <s v="Material de Consumo"/>
    <s v="0100000000"/>
    <s v="Recursos ordinários - recursos do tesouro - RLD"/>
    <x v="0"/>
    <n v="925"/>
    <m/>
    <m/>
    <n v="200000"/>
    <m/>
    <x v="0"/>
    <x v="0"/>
  </r>
  <r>
    <s v="470076"/>
    <s v="47076"/>
    <s v="Fundo Financeiro"/>
    <s v="Fundo Financeiro"/>
    <x v="1"/>
    <x v="1"/>
    <x v="255"/>
    <s v="Pensões"/>
    <x v="780"/>
    <x v="783"/>
    <x v="14"/>
    <n v="272"/>
    <s v="319003"/>
    <s v="Pensões do RPPS e do Militar"/>
    <s v="0250000000"/>
    <s v="Contribuição previdenciária - recursos de outras fontes - exercício corrente"/>
    <x v="0"/>
    <n v="860"/>
    <n v="230771166"/>
    <n v="230771166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01"/>
    <s v="Aposentadorias, Reserva Remunerada e Reformas"/>
    <s v="0100000000"/>
    <s v="Recursos ordinários - recursos do tesouro - RLD"/>
    <x v="0"/>
    <n v="860"/>
    <n v="346000000"/>
    <n v="346000000"/>
    <m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20648937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01"/>
    <s v="Aposentadorias, Reserva Remunerada e Reformas"/>
    <s v="0100000000"/>
    <s v="Recursos ordinários - recursos do tesouro - RLD"/>
    <x v="0"/>
    <n v="860"/>
    <m/>
    <m/>
    <n v="1086000000"/>
    <m/>
    <x v="0"/>
    <x v="0"/>
  </r>
  <r>
    <s v="470076"/>
    <s v="47076"/>
    <s v="Fundo Financeiro"/>
    <s v="Fundo Financeiro"/>
    <x v="1"/>
    <x v="1"/>
    <x v="255"/>
    <s v="Pensões"/>
    <x v="697"/>
    <x v="700"/>
    <x v="14"/>
    <n v="272"/>
    <s v="319092"/>
    <s v="Despesas de Exercícios Anteriores"/>
    <s v="0100000000"/>
    <s v="Recursos ordinários - recursos do tesouro - RLD"/>
    <x v="0"/>
    <n v="860"/>
    <n v="100000"/>
    <n v="100000"/>
    <m/>
    <m/>
    <x v="0"/>
    <x v="0"/>
  </r>
  <r>
    <s v="470076"/>
    <s v="47076"/>
    <s v="Fundo Financeiro"/>
    <s v="Fundo Financeiro"/>
    <x v="1"/>
    <x v="1"/>
    <x v="44"/>
    <s v="Encargos com inativos"/>
    <x v="511"/>
    <x v="514"/>
    <x v="14"/>
    <n v="272"/>
    <s v="319092"/>
    <s v="Despesas de Exercícios Anteriores"/>
    <s v="0250000000"/>
    <s v="Contribuição previdenciária - recursos de outras fontes - exercício corrente"/>
    <x v="0"/>
    <n v="860"/>
    <n v="90000"/>
    <n v="90000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04"/>
    <s v="Contratação por Tempo Determinado"/>
    <s v="0131000000"/>
    <s v="Recursos do FUNDEB"/>
    <x v="0"/>
    <n v="625"/>
    <n v="186987045"/>
    <n v="186987045"/>
    <m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04"/>
    <s v="Contratação por Tempo Determinado"/>
    <s v="0100000000"/>
    <s v="Recursos ordinários - recursos do tesouro - RLD"/>
    <x v="0"/>
    <n v="850"/>
    <m/>
    <m/>
    <n v="5914"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046"/>
    <s v="Auxílio-Alimentação"/>
    <s v="0100000000"/>
    <s v="Recursos ordinários - recursos do tesouro - RLD"/>
    <x v="0"/>
    <n v="850"/>
    <n v="1338622"/>
    <n v="1338622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n v="44496450"/>
    <n v="4449645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47"/>
    <s v="Obrigações Tributárias e Contributivas"/>
    <s v="0285000000"/>
    <s v="Remuneração de disp bancária - Executivo - rec vinculados-rec outras fontes-exerc corrente"/>
    <x v="0"/>
    <n v="90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n v="2000000"/>
    <n v="200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60000000"/>
    <s v="Recursos Patrimoniais Primários - recursos do tesouro - Exercício Corrente"/>
    <x v="0"/>
    <n v="900"/>
    <m/>
    <m/>
    <n v="130000"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n v="2100"/>
    <n v="21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47"/>
    <s v="Obrigações Tributárias e Contributivas"/>
    <s v="0140000000"/>
    <s v="Outros serviços - recursos do tesouro - exercício corrente"/>
    <x v="0"/>
    <n v="115"/>
    <n v="36"/>
    <n v="3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196"/>
    <s v="Ressarcimento Despesa Pessoal Requisitado"/>
    <s v="0100000000"/>
    <s v="Recursos ordinários - recursos do tesouro - RLD"/>
    <x v="0"/>
    <n v="850"/>
    <n v="435000"/>
    <n v="4350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0"/>
    <s v="Material de Consumo"/>
    <s v="0100000000"/>
    <s v="Recursos ordinários - recursos do tesouro - RLD"/>
    <x v="0"/>
    <n v="623"/>
    <n v="100000"/>
    <n v="1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0"/>
    <s v="Material de Consumo"/>
    <s v="0100000000"/>
    <s v="Recursos ordinários - recursos do tesouro - RLD"/>
    <x v="0"/>
    <n v="855"/>
    <n v="19320"/>
    <n v="1932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339030"/>
    <s v="Material de Consumo"/>
    <s v="0269000000"/>
    <s v="Outros recursos primários - recursos de outras fontes - exercício corrente"/>
    <x v="0"/>
    <n v="703"/>
    <m/>
    <m/>
    <n v="100016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0"/>
    <s v="Material de Consumo"/>
    <s v="0261000000"/>
    <s v="Receitas diversas - FUNDOSOCIAL - recursos de outras fontes - exercício corrente"/>
    <x v="0"/>
    <n v="855"/>
    <m/>
    <m/>
    <n v="5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0"/>
    <s v="Material de Consumo"/>
    <s v="0100000000"/>
    <s v="Recursos ordinários - recursos do tesouro - RLD"/>
    <x v="0"/>
    <n v="730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0"/>
    <s v="Material de Consumo"/>
    <s v="0100000000"/>
    <s v="Recursos ordinários - recursos do tesouro - RLD"/>
    <x v="0"/>
    <n v="625"/>
    <m/>
    <m/>
    <n v="50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n v="2200000"/>
    <n v="22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100000000"/>
    <s v="Recursos ordinários - recursos do tesouro - RLD"/>
    <x v="0"/>
    <n v="900"/>
    <n v="3726640"/>
    <n v="3726640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0"/>
    <s v="Material de Consumo"/>
    <s v="0100000000"/>
    <s v="Recursos ordinários - recursos do tesouro - RLD"/>
    <x v="0"/>
    <n v="430"/>
    <n v="5000"/>
    <n v="5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3"/>
    <s v="Passagens e Despesas com Locomoção"/>
    <s v="0219000000"/>
    <s v="Outras Taxas Vinculadas - Recursos de Outras Fontes - Exercício Corrente"/>
    <x v="0"/>
    <n v="930"/>
    <n v="8000"/>
    <n v="8000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3"/>
    <s v="Passagens e Despesas com Locomoção"/>
    <s v="0111000000"/>
    <s v="Taxas da Segurança Pública - recursos do tesouro - exercício corrente"/>
    <x v="0"/>
    <n v="702"/>
    <n v="300000"/>
    <n v="300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3"/>
    <s v="Passagens e Despesas com Locomoção"/>
    <s v="0219000000"/>
    <s v="Outras Taxas Vinculadas - Recursos de Outras Fontes - Exercício Corrente"/>
    <x v="0"/>
    <n v="340"/>
    <n v="11759"/>
    <n v="11759"/>
    <m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3"/>
    <s v="Passagens e Despesas com Locomoção"/>
    <s v="0100000000"/>
    <s v="Recursos ordinários - recursos do tesouro - RLD"/>
    <x v="0"/>
    <n v="900"/>
    <m/>
    <m/>
    <n v="5000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3"/>
    <s v="Passagens e Despesas com Locomoção"/>
    <s v="0100000000"/>
    <s v="Recursos ordinários - recursos do tesouro - RLD"/>
    <x v="0"/>
    <n v="900"/>
    <n v="5000"/>
    <n v="5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317"/>
    <x v="320"/>
    <x v="16"/>
    <n v="243"/>
    <s v="335043"/>
    <s v="Subvenções Sociais"/>
    <s v="0261000000"/>
    <s v="Receitas diversas - FUNDOSOCIAL - recursos de outras fontes - exercício corrente"/>
    <x v="0"/>
    <n v="560"/>
    <n v="1000000"/>
    <n v="10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9"/>
    <s v="Auxílio-Transporte"/>
    <s v="0100000000"/>
    <s v="Recursos ordinários - recursos do tesouro - RLD"/>
    <x v="0"/>
    <n v="900"/>
    <n v="36507"/>
    <n v="3650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2"/>
    <s v="Despesas de Exercícios Anteriores"/>
    <s v="0100000000"/>
    <s v="Recursos ordinários - recursos do tesouro - RLD"/>
    <x v="0"/>
    <n v="704"/>
    <n v="45167"/>
    <n v="45167"/>
    <m/>
    <m/>
    <x v="0"/>
    <x v="0"/>
  </r>
  <r>
    <s v="470001"/>
    <s v="00001"/>
    <s v="Secretaria de Estado da Administração"/>
    <s v="Gestão Geral"/>
    <x v="1"/>
    <x v="1"/>
    <x v="80"/>
    <s v="Pagamento de pensão"/>
    <x v="701"/>
    <x v="704"/>
    <x v="3"/>
    <n v="274"/>
    <s v="339092"/>
    <s v="Despesas de Exercícios Anteriores"/>
    <s v="0100000000"/>
    <s v="Recursos ordinários - recursos do tesouro - RLD"/>
    <x v="0"/>
    <n v="870"/>
    <n v="21501"/>
    <n v="21501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092"/>
    <s v="Despesas de Exercícios Anteriores"/>
    <s v="0240000000"/>
    <s v="Recursos de serviços - recursos de outras fontes - exercício corrente"/>
    <x v="0"/>
    <n v="850"/>
    <n v="10000"/>
    <n v="1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19000000"/>
    <s v="Recursos do Tesouro - Exercício Corrente - Outras Taxas - Vinculadas"/>
    <x v="0"/>
    <n v="90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n v="34599669"/>
    <n v="34599669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00000"/>
    <x v="0"/>
    <x v="0"/>
  </r>
  <r>
    <s v="270024"/>
    <s v="00001"/>
    <s v="Fundação de Amparo à Pesquisa e Inovação do Estado de Santa Catarina"/>
    <s v="Gestão Geral"/>
    <x v="1"/>
    <x v="1"/>
    <x v="142"/>
    <s v="Bolsas de estudo"/>
    <x v="782"/>
    <x v="785"/>
    <x v="5"/>
    <n v="573"/>
    <s v="339018"/>
    <s v="Auxílio Financeiro a Estudantes"/>
    <s v="0100000000"/>
    <s v="Recursos ordinários - recursos do tesouro - RLD"/>
    <x v="0"/>
    <n v="230"/>
    <n v="2700000"/>
    <n v="27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28000000"/>
    <s v="Outros convênios, ajustes e acordos administrativos - rec outras fontes-exercício corrente"/>
    <x v="0"/>
    <n v="230"/>
    <n v="149951"/>
    <n v="149951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69000000"/>
    <s v="Outros Recursos Primários - Recursos do Tesouro"/>
    <x v="0"/>
    <n v="990"/>
    <m/>
    <m/>
    <n v="24000000"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4"/>
    <s v="Outras Desp. Pessoal Decor. Contr. Terceirização"/>
    <s v="0169000000"/>
    <s v="Outros Recursos Primários - Recursos do Tesouro"/>
    <x v="0"/>
    <n v="130"/>
    <n v="340803"/>
    <n v="340803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4"/>
    <s v="Outras Desp. Pessoal Decor. Contr. Terceirização"/>
    <s v="0100000000"/>
    <s v="Recursos ordinários - recursos do tesouro - RLD"/>
    <x v="0"/>
    <n v="130"/>
    <n v="300000"/>
    <n v="3000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5"/>
    <s v="Serviços de Consultoria"/>
    <s v="0223000000"/>
    <s v="Convênio - Sistema Único Saúde - recursos de outras fontes - Exercício Corrente"/>
    <x v="0"/>
    <n v="410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113"/>
    <s v="Obrigações Patronais"/>
    <s v="0100000000"/>
    <s v="Recursos ordinários - recursos do tesouro - RLD"/>
    <x v="0"/>
    <n v="915"/>
    <n v="1600474"/>
    <n v="1600474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113"/>
    <s v="Obrigações Patronais"/>
    <s v="0100000000"/>
    <s v="Recursos ordinários - recursos do tesouro - RLD"/>
    <x v="0"/>
    <n v="935"/>
    <m/>
    <m/>
    <n v="350000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113"/>
    <s v="Obrigações Patronais"/>
    <s v="0111000000"/>
    <s v="Taxas da Segurança Pública - recursos do tesouro - exercício corrente"/>
    <x v="0"/>
    <n v="850"/>
    <m/>
    <m/>
    <n v="53981"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14"/>
    <s v="Diárias - Civil"/>
    <s v="0100000000"/>
    <s v="Recursos ordinários - recursos do tesouro - RLD"/>
    <x v="0"/>
    <n v="56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14"/>
    <s v="Diárias - Civil"/>
    <s v="0219000000"/>
    <s v="Outras Taxas Vinculadas - Recursos de Outras Fontes - Exercício Corrente"/>
    <x v="0"/>
    <n v="890"/>
    <m/>
    <m/>
    <n v="5500"/>
    <m/>
    <x v="0"/>
    <x v="0"/>
  </r>
  <r>
    <s v="160084"/>
    <s v="16084"/>
    <s v="Fundo de Melhoria da Polícia Civil"/>
    <s v="Fundo de Melhoria da Polícia Civil"/>
    <x v="1"/>
    <x v="1"/>
    <x v="67"/>
    <s v="Operação Veraneio Segura"/>
    <x v="122"/>
    <x v="124"/>
    <x v="11"/>
    <n v="181"/>
    <s v="339014"/>
    <s v="Diárias - Civil"/>
    <s v="0111000000"/>
    <s v="Taxas da Segurança Pública - recursos do tesouro - exercício corrente"/>
    <x v="0"/>
    <n v="702"/>
    <n v="2700000"/>
    <n v="27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93"/>
    <s v="Indenizações e Restituições"/>
    <s v="0100000000"/>
    <s v="Recursos ordinários - recursos do tesouro - RLD"/>
    <x v="0"/>
    <n v="935"/>
    <n v="4600000"/>
    <n v="460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93"/>
    <s v="Indenizações e Restituições"/>
    <s v="0111000000"/>
    <s v="Taxas da Segurança Pública - recursos do tesouro - exercício corrente"/>
    <x v="0"/>
    <n v="704"/>
    <m/>
    <m/>
    <n v="5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3"/>
    <s v="Indenizações e Restituições"/>
    <s v="0219000000"/>
    <s v="Outras Taxas Vinculadas - Recursos de Outras Fontes - Exercício Corrente"/>
    <x v="0"/>
    <n v="315"/>
    <m/>
    <m/>
    <n v="47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1"/>
    <s v="Vencim. e Vantagens Fixas - Pessoal Civil"/>
    <s v="0240000000"/>
    <s v="Recursos de serviços - recursos de outras fontes - exercício corrente"/>
    <x v="0"/>
    <n v="850"/>
    <n v="557994"/>
    <n v="557994"/>
    <m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6"/>
    <s v="Outros Serviços Terceiros-Pessoa Física"/>
    <s v="0111000000"/>
    <s v="Taxas da Segurança Pública - recursos do tesouro - exercício corrente"/>
    <x v="0"/>
    <n v="701"/>
    <n v="450000"/>
    <n v="4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6"/>
    <s v="Outros Serviços Terceiros-Pessoa Física"/>
    <s v="0219000000"/>
    <s v="Outras Taxas Vinculadas - Recursos de Outras Fontes - Exercício Corrente"/>
    <x v="0"/>
    <n v="315"/>
    <n v="17900"/>
    <n v="17900"/>
    <m/>
    <m/>
    <x v="0"/>
    <x v="0"/>
  </r>
  <r>
    <s v="160091"/>
    <s v="16091"/>
    <s v="Fundo para Melhoria da Segurança Pública"/>
    <s v="Fundo para Melhoria da Segurança Pública"/>
    <x v="0"/>
    <x v="0"/>
    <x v="75"/>
    <s v="Encargos com estagiários"/>
    <x v="784"/>
    <x v="787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7488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6"/>
    <s v="Outros Serviços Terceiros-Pessoa Física"/>
    <s v="0240000000"/>
    <s v="Recursos de serviços - recursos de outras fontes - exercício corrente"/>
    <x v="0"/>
    <n v="900"/>
    <m/>
    <m/>
    <n v="75625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6"/>
    <s v="Outros Serviços Terceiros-Pessoa Física"/>
    <s v="0269000000"/>
    <s v="Outros recursos primários - recursos de outras fontes - exercício corrente"/>
    <x v="0"/>
    <n v="770"/>
    <m/>
    <m/>
    <n v="421136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36"/>
    <s v="Outros Serviços Terceiros-Pessoa Física"/>
    <s v="0269000000"/>
    <s v="Outros recursos primários - recursos de outras fontes - exercício corrente"/>
    <x v="0"/>
    <n v="875"/>
    <n v="2945000"/>
    <n v="2945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6"/>
    <s v="Outros Serviços Terceiros-Pessoa Física"/>
    <s v="0100000000"/>
    <s v="Recursos ordinários - recursos do tesouro - RLD"/>
    <x v="0"/>
    <n v="430"/>
    <n v="32000"/>
    <n v="32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13"/>
    <s v="Obrigações Patronais"/>
    <s v="0100000000"/>
    <s v="Recursos ordinários - recursos do tesouro - RLD"/>
    <x v="0"/>
    <n v="310"/>
    <m/>
    <m/>
    <n v="8598586"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139"/>
    <s v="Outros Serviços Terceiros Pessoa Jurídica"/>
    <s v="0100000000"/>
    <s v="Recursos ordinários - recursos do tesouro - RLD"/>
    <x v="0"/>
    <n v="900"/>
    <n v="200000"/>
    <n v="2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139"/>
    <s v="Outros Serviços Terceiros Pessoa Jurídica"/>
    <s v="0283000000"/>
    <s v="Remuneração de depósitos bancários da conta única  do Tribunal de Justiça"/>
    <x v="0"/>
    <n v="930"/>
    <m/>
    <m/>
    <n v="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39"/>
    <s v="Outros Serviços Terceiros Pessoa Jurídica"/>
    <s v="0299000000"/>
    <s v="Outras receitas não primárias - recursos de outras fontes - exercício corrente"/>
    <x v="0"/>
    <n v="900"/>
    <m/>
    <m/>
    <n v="5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139"/>
    <s v="Outros Serviços Terceiros Pessoa Jurídica"/>
    <s v="0100000000"/>
    <s v="Recursos ordinários - recursos do tesouro - RLD"/>
    <x v="0"/>
    <n v="900"/>
    <m/>
    <m/>
    <n v="1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4"/>
    <s v="Divulgação institucional"/>
    <x v="785"/>
    <x v="788"/>
    <x v="3"/>
    <n v="131"/>
    <s v="339139"/>
    <s v="Outros Serviços Terceiros Pessoa Jurídica"/>
    <s v="0240000000"/>
    <s v="Recursos de serviços - recursos de outras fontes - exercício corrente"/>
    <x v="0"/>
    <n v="810"/>
    <m/>
    <m/>
    <n v="189885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139"/>
    <s v="Outros Serviços Terceiros Pessoa Jurídica"/>
    <s v="0219000000"/>
    <s v="Outras Taxas Vinculadas - Recursos de Outras Fontes - Exercício Corrente"/>
    <x v="0"/>
    <n v="340"/>
    <n v="2968"/>
    <n v="2968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1"/>
    <s v="Obras e Instalações"/>
    <s v="0128000000"/>
    <s v="Outros convênios, ajustes e acordos administrativos - rec tesouro - exercício corrente"/>
    <x v="0"/>
    <n v="640"/>
    <n v="2500000"/>
    <n v="25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0124000000"/>
    <s v="Convênio - Programas de Educação - recursos do tesouro - exercício corrente"/>
    <x v="0"/>
    <n v="610"/>
    <n v="10000000"/>
    <n v="100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86"/>
    <x v="789"/>
    <x v="5"/>
    <n v="364"/>
    <s v="449051"/>
    <s v="Obras e Instalações"/>
    <s v="0100000000"/>
    <s v="Recursos ordinários - recursos do tesouro - RLD"/>
    <x v="0"/>
    <n v="630"/>
    <n v="1604437"/>
    <n v="1604437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343"/>
    <x v="346"/>
    <x v="0"/>
    <n v="782"/>
    <s v="449051"/>
    <s v="Obras e Instalações"/>
    <s v="0100000000"/>
    <s v="Recursos ordinários - recursos do tesouro - RLD"/>
    <x v="0"/>
    <n v="105"/>
    <n v="5000000"/>
    <n v="50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91000000"/>
    <s v="Operações de crédito interna - recursos do tesouro - exercício corrente"/>
    <x v="0"/>
    <n v="110"/>
    <n v="940000"/>
    <n v="940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1"/>
    <s v="Obras e Instalações"/>
    <s v="0100000000"/>
    <s v="Recursos ordinários - recursos do tesouro - RLD"/>
    <x v="0"/>
    <n v="64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1"/>
    <s v="Obras e Instalações"/>
    <s v="0128000000"/>
    <s v="Outros convênios, ajustes e acordos administrativos - rec tesouro - exercício corrente"/>
    <x v="0"/>
    <n v="640"/>
    <m/>
    <m/>
    <n v="25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662"/>
    <x v="665"/>
    <x v="0"/>
    <n v="782"/>
    <s v="449051"/>
    <s v="Obras e Instalações"/>
    <s v="0160000000"/>
    <s v="Recursos Patrimoniais Primários - recursos do tesouro - Exercício Corrente"/>
    <x v="0"/>
    <n v="130"/>
    <m/>
    <m/>
    <n v="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261000000"/>
    <s v="Receitas diversas - FUNDOSOCIAL - recursos de outras fontes - exercício corrente"/>
    <x v="0"/>
    <n v="110"/>
    <m/>
    <m/>
    <n v="1420000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9051"/>
    <s v="Obras e Instalações"/>
    <s v="0121000000"/>
    <s v="Cota-parte contrib intervenção no domínio econ CIDE-Estadual - rec tesouro -exerc corrente"/>
    <x v="0"/>
    <n v="110"/>
    <m/>
    <m/>
    <n v="1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56"/>
    <x v="759"/>
    <x v="7"/>
    <n v="61"/>
    <s v="449051"/>
    <s v="Obras e Instalações"/>
    <s v="0219000000"/>
    <s v="Outras Taxas Vinculadas - Recursos de Outras Fontes - Exercício Corrente"/>
    <x v="0"/>
    <n v="931"/>
    <n v="92308"/>
    <n v="9230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787"/>
    <x v="790"/>
    <x v="6"/>
    <n v="302"/>
    <s v="449051"/>
    <s v="Obras e Instalações"/>
    <s v="0191000000"/>
    <s v="Operações de crédito interna - recursos do tesouro - exercício corrente"/>
    <x v="0"/>
    <n v="101"/>
    <n v="100000"/>
    <n v="1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85000000"/>
    <s v="Remuneração de disp bancária - Executivo - rec vinculados - rec tesouro - exerc corrente"/>
    <x v="0"/>
    <n v="130"/>
    <n v="150000"/>
    <n v="150000"/>
    <m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51"/>
    <s v="Obras e Instalações"/>
    <s v="0100000000"/>
    <s v="Recursos ordinários - recursos do tesouro - RLD"/>
    <x v="0"/>
    <n v="120"/>
    <n v="400000"/>
    <n v="400000"/>
    <m/>
    <m/>
    <x v="0"/>
    <x v="0"/>
  </r>
  <r>
    <s v="410009"/>
    <s v="00001"/>
    <s v="Fundação Catarinense de Cultura"/>
    <s v="Gestão Geral"/>
    <x v="1"/>
    <x v="1"/>
    <x v="20"/>
    <s v="Atividades culturais"/>
    <x v="788"/>
    <x v="791"/>
    <x v="9"/>
    <n v="392"/>
    <s v="449052"/>
    <s v="Equipamentos e Material Permanente"/>
    <s v="0261000000"/>
    <s v="Receitas diversas - FUNDOSOCIAL - recursos de outras fontes - exercício corrente"/>
    <x v="0"/>
    <n v="660"/>
    <n v="250000"/>
    <n v="2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6000000"/>
    <s v="Remuneração de disponibilidade bancária FUNDEB"/>
    <x v="0"/>
    <n v="610"/>
    <n v="4942796"/>
    <n v="4942796"/>
    <m/>
    <m/>
    <x v="0"/>
    <x v="0"/>
  </r>
  <r>
    <s v="410011"/>
    <s v="00001"/>
    <s v="Agência de Desenvolvimento do Turismo de Santa Catarina"/>
    <s v="Gestão Geral"/>
    <x v="0"/>
    <x v="0"/>
    <x v="148"/>
    <s v="Construção de centro de enventos"/>
    <x v="271"/>
    <x v="274"/>
    <x v="4"/>
    <n v="695"/>
    <s v="449052"/>
    <s v="Equipamentos e Material Permanente"/>
    <s v="0128000000"/>
    <s v="Outros convênios, ajustes e acordos administrativos - rec tesouro - exercício corrente"/>
    <x v="0"/>
    <n v="640"/>
    <m/>
    <m/>
    <n v="14131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449052"/>
    <s v="Equipamentos e Material Permanente"/>
    <s v="0100000000"/>
    <s v="Recursos ordinários - recursos do tesouro - RLD"/>
    <x v="0"/>
    <n v="730"/>
    <m/>
    <m/>
    <n v="27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m/>
    <m/>
    <n v="0"/>
    <m/>
    <x v="0"/>
    <x v="0"/>
  </r>
  <r>
    <s v="470022"/>
    <s v="00001"/>
    <s v="Instituto de Previdência do Estado de Santa Catarina"/>
    <s v="Gestão Geral"/>
    <x v="0"/>
    <x v="0"/>
    <x v="125"/>
    <s v="Sentenças judiciais"/>
    <x v="789"/>
    <x v="792"/>
    <x v="14"/>
    <n v="272"/>
    <s v="339091"/>
    <s v="Sentenças Judiciais"/>
    <s v="0250000000"/>
    <s v="Contribuição previdenciária - recursos de outras fontes - exercício corrente"/>
    <x v="0"/>
    <n v="860"/>
    <m/>
    <m/>
    <n v="1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1"/>
    <s v="Sentenças Judiciais"/>
    <s v="0100000000"/>
    <s v="Recursos ordinários - recursos do tesouro - RLD"/>
    <x v="0"/>
    <n v="900"/>
    <n v="847785"/>
    <n v="847785"/>
    <m/>
    <m/>
    <x v="0"/>
    <x v="0"/>
  </r>
  <r>
    <s v="530001"/>
    <s v="00001"/>
    <s v="Secretaria de Estado da Infraestrutura e Mobilidade"/>
    <s v="Gestão Geral"/>
    <x v="1"/>
    <x v="1"/>
    <x v="345"/>
    <s v="Contagens e estudos de tráfego"/>
    <x v="790"/>
    <x v="793"/>
    <x v="0"/>
    <n v="782"/>
    <s v="449034"/>
    <s v="Outras Desp. Pessoal Decor. Contr. Terceirização"/>
    <s v="0100000000"/>
    <s v="Recursos ordinários - recursos do tesouro - RLD"/>
    <x v="0"/>
    <n v="145"/>
    <n v="250000"/>
    <n v="250000"/>
    <m/>
    <m/>
    <x v="0"/>
    <x v="0"/>
  </r>
  <r>
    <s v="410001"/>
    <s v="00001"/>
    <s v="Casa Civil"/>
    <s v="Gestão Geral"/>
    <x v="1"/>
    <x v="1"/>
    <x v="346"/>
    <s v="Coordenar, articular e promover relações internacionais"/>
    <x v="791"/>
    <x v="794"/>
    <x v="23"/>
    <n v="212"/>
    <s v="339039"/>
    <s v="Outros Serviços Terceiros - Pessoa Jurídica"/>
    <s v="0100000000"/>
    <s v="Recursos ordinários - recursos do tesouro - RLD"/>
    <x v="0"/>
    <n v="212"/>
    <n v="75000"/>
    <n v="75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339039"/>
    <s v="Outros Serviços Terceiros - Pessoa Jurídica"/>
    <s v="0100000000"/>
    <s v="Recursos ordinários - recursos do tesouro - RLD"/>
    <x v="0"/>
    <n v="400"/>
    <n v="500000"/>
    <n v="500000"/>
    <m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39"/>
    <s v="Outros Serviços Terceiros - Pessoa Jurídica"/>
    <s v="0283000000"/>
    <s v="Remuneração de depósitos bancários da conta única  do Tribunal de Justiça"/>
    <x v="0"/>
    <n v="930"/>
    <m/>
    <m/>
    <n v="238746.42"/>
    <m/>
    <x v="0"/>
    <x v="0"/>
  </r>
  <r>
    <s v="270001"/>
    <s v="00001"/>
    <s v="Secretaria de Estado do Desenvolvimento Econômico Sustentável"/>
    <s v="Gestão Geral"/>
    <x v="0"/>
    <x v="0"/>
    <x v="14"/>
    <s v="Saúde e segurança no contexto ocupacional"/>
    <x v="21"/>
    <x v="21"/>
    <x v="3"/>
    <n v="331"/>
    <s v="339039"/>
    <s v="Outros Serviços Terceiros - Pessoa Jurídica"/>
    <s v="0100000000"/>
    <s v="Recursos ordinários - recursos do tesouro - RLD"/>
    <x v="0"/>
    <n v="855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9"/>
    <s v="Outros Serviços Terceiros - Pessoa Jurídica"/>
    <s v="0285000000"/>
    <s v="Remuneração de disp bancária - Executivo - rec vinculados-rec outras fontes-exerc corrente"/>
    <x v="0"/>
    <n v="230"/>
    <m/>
    <m/>
    <n v="50000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9"/>
    <s v="Outros Serviços Terceiros - Pessoa Jurídica"/>
    <s v="0228000000"/>
    <s v="Outros convênios, ajustes e acordos administrativos - rec outras fontes-exercício corrente"/>
    <x v="0"/>
    <n v="211"/>
    <m/>
    <m/>
    <n v="1800000"/>
    <m/>
    <x v="0"/>
    <x v="0"/>
  </r>
  <r>
    <s v="410002"/>
    <s v="00001"/>
    <s v="Procuradoria Geral do Estado"/>
    <s v="Gestão Geral"/>
    <x v="0"/>
    <x v="0"/>
    <x v="6"/>
    <s v="Administração e manutenção dos serviços administrativos gerais"/>
    <x v="792"/>
    <x v="795"/>
    <x v="8"/>
    <n v="122"/>
    <s v="339039"/>
    <s v="Outros Serviços Terceiros - Pessoa Jurídica"/>
    <s v="0100000000"/>
    <s v="Recursos ordinários - recursos do tesouro - RLD"/>
    <x v="0"/>
    <n v="875"/>
    <m/>
    <m/>
    <n v="2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80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9"/>
    <s v="Outros Serviços Terceiros - Pessoa Jurídica"/>
    <s v="0100000000"/>
    <s v="Recursos ordinários - recursos do tesouro - RLD"/>
    <x v="0"/>
    <n v="900"/>
    <m/>
    <m/>
    <n v="4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9"/>
    <s v="Outros Serviços Terceiros - Pessoa Jurídica"/>
    <s v="0100000000"/>
    <s v="Recursos ordinários - recursos do tesouro - RLD"/>
    <x v="0"/>
    <n v="900"/>
    <m/>
    <m/>
    <n v="41662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9"/>
    <s v="Outros Serviços Terceiros - Pessoa Jurídica"/>
    <s v="0100000000"/>
    <s v="Recursos ordinários - recursos do tesouro - RLD"/>
    <x v="0"/>
    <n v="850"/>
    <m/>
    <m/>
    <n v="349068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1899280"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039"/>
    <s v="Outros Serviços Terceiros - Pessoa Jurídica"/>
    <s v="0100000000"/>
    <s v="Recursos ordinários - recursos do tesouro - RLD"/>
    <x v="0"/>
    <n v="750"/>
    <m/>
    <m/>
    <n v="1074472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9"/>
    <s v="Outros Serviços Terceiros - Pessoa Jurídica"/>
    <s v="0219000000"/>
    <s v="Outras Taxas Vinculadas - Recursos de Outras Fontes - Exercício Corrente"/>
    <x v="0"/>
    <n v="930"/>
    <n v="50000"/>
    <n v="5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9"/>
    <s v="Outros Serviços Terceiros - Pessoa Jurídica"/>
    <s v="0111000000"/>
    <s v="Taxas da Segurança Pública - recursos do tesouro - exercício corrente"/>
    <x v="0"/>
    <n v="855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269000000"/>
    <s v="Outros recursos primários - recursos de outras fontes - exercício corrente"/>
    <x v="0"/>
    <n v="702"/>
    <n v="200000"/>
    <n v="2000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4500000"/>
    <n v="45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9"/>
    <s v="Outros Serviços Terceiros - Pessoa Jurídica"/>
    <s v="0100000000"/>
    <s v="Recursos ordinários - recursos do tesouro - RLD"/>
    <x v="0"/>
    <n v="900"/>
    <n v="39612"/>
    <n v="39612"/>
    <m/>
    <m/>
    <x v="0"/>
    <x v="0"/>
  </r>
  <r>
    <s v="480091"/>
    <s v="48091"/>
    <s v="Fundo Estadual de Saúde"/>
    <s v="Fundo Estadual de Saúde"/>
    <x v="1"/>
    <x v="1"/>
    <x v="347"/>
    <s v="Realização dos serviços de telemedicina"/>
    <x v="793"/>
    <x v="796"/>
    <x v="6"/>
    <n v="302"/>
    <s v="339039"/>
    <s v="Outros Serviços Terceiros - Pessoa Jurídica"/>
    <s v="0100000000"/>
    <s v="Recursos ordinários - recursos do tesouro - RLD"/>
    <x v="0"/>
    <n v="430"/>
    <n v="1200000"/>
    <n v="1200000"/>
    <m/>
    <m/>
    <x v="0"/>
    <x v="0"/>
  </r>
  <r>
    <s v="040001"/>
    <s v="00001"/>
    <s v="Ministério Público do Estado de Santa Catarina"/>
    <s v="Gestão Geral"/>
    <x v="4"/>
    <x v="4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2"/>
    <n v="910"/>
    <m/>
    <n v="739644.68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7"/>
    <s v="Locação de Mão-de-Obra"/>
    <s v="0100000000"/>
    <s v="Recursos ordinários - recursos do tesouro - RLD"/>
    <x v="0"/>
    <n v="925"/>
    <n v="500000"/>
    <n v="50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m/>
    <m/>
    <m/>
    <x v="0"/>
    <x v="2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444042"/>
    <s v="Auxílios"/>
    <s v="0122000000"/>
    <s v="Cota-parte da compensação financeira dos rec hídricos - rec tesouro - exercício corrente"/>
    <x v="0"/>
    <n v="350"/>
    <m/>
    <m/>
    <n v="5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40"/>
    <s v="Serviços de Tecnologia da Informação e Comunicação - Pessoa Jurídica"/>
    <s v="0219000000"/>
    <s v="Outras Taxas Vinculadas - Recursos de Outras Fontes - Exercício Corrente"/>
    <x v="0"/>
    <n v="930"/>
    <m/>
    <m/>
    <n v="7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1021427"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40"/>
    <s v="Serviços de Tecnologia da Informação e Comunicação - Pessoa Jurídica"/>
    <s v="0100000000"/>
    <s v="Recursos ordinários - recursos do tesouro - RLD"/>
    <x v="0"/>
    <n v="900"/>
    <n v="150000"/>
    <n v="150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1717862"/>
    <n v="1717862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100000000"/>
    <s v="Recursos ordinários - recursos do tesouro - RLD"/>
    <x v="0"/>
    <n v="310"/>
    <n v="209209"/>
    <n v="209209"/>
    <m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140"/>
    <s v="Serviços de Tecnologia da Informação e Comunicação - Pessoa Jurídica"/>
    <s v="0100000000"/>
    <s v="Recursos ordinários - recursos do tesouro - RLD"/>
    <x v="0"/>
    <n v="900"/>
    <m/>
    <m/>
    <n v="5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6"/>
    <s v="Outras Despesas Variáveis-Pessoal Civil"/>
    <s v="0100000000"/>
    <s v="Recursos ordinários - recursos do tesouro - RLD"/>
    <x v="0"/>
    <n v="850"/>
    <n v="90973"/>
    <n v="90973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6"/>
    <s v="Outras Despesas Variáveis-Pessoal Civil"/>
    <s v="0100000000"/>
    <s v="Recursos ordinários - recursos do tesouro - RLD"/>
    <x v="0"/>
    <n v="850"/>
    <n v="38698"/>
    <n v="3869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6"/>
    <s v="Outras Despesas Variáveis-Pessoal Civil"/>
    <s v="0100000000"/>
    <s v="Recursos ordinários - recursos do tesouro - RLD"/>
    <x v="0"/>
    <n v="850"/>
    <n v="775000"/>
    <n v="775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5041"/>
    <s v="Contribuições"/>
    <s v="0100000000"/>
    <s v="Recursos ordinários - recursos do tesouro - RLD"/>
    <x v="0"/>
    <n v="925"/>
    <m/>
    <m/>
    <n v="20000"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335041"/>
    <s v="Contribuições"/>
    <s v="0100000000"/>
    <s v="Recursos ordinários - recursos do tesouro - RLD"/>
    <x v="0"/>
    <n v="430"/>
    <m/>
    <m/>
    <n v="39194401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30"/>
    <s v="Material de Consumo"/>
    <s v="0100000000"/>
    <s v="Recursos ordinários - recursos do tesouro - RLD"/>
    <x v="0"/>
    <n v="935"/>
    <m/>
    <m/>
    <n v="5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05"/>
    <s v="Outros Benefícios Previdenciários"/>
    <s v="0131000000"/>
    <s v="Recursos do FUNDEB"/>
    <x v="0"/>
    <n v="625"/>
    <m/>
    <m/>
    <n v="42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4"/>
    <s v="Indenizações e Restituições Trabalhistas"/>
    <s v="0100000000"/>
    <s v="Recursos ordinários - recursos do tesouro - RLD"/>
    <x v="0"/>
    <n v="935"/>
    <n v="2658122"/>
    <n v="2658122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15"/>
    <s v="Diárias - Militar"/>
    <s v="0283000000"/>
    <s v="Remuneração de depósitos bancários da conta única  do Tribunal de Justiça"/>
    <x v="0"/>
    <n v="931"/>
    <m/>
    <m/>
    <n v="36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2"/>
    <s v="Despesas de Exercícios Anteriores"/>
    <s v="0100000000"/>
    <s v="Recursos ordinários - recursos do tesouro - RLD"/>
    <x v="0"/>
    <n v="850"/>
    <m/>
    <m/>
    <n v="200257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92"/>
    <s v="Despesas de Exercícios Anteriores"/>
    <s v="0100000000"/>
    <s v="Recursos ordinários - recursos do tesouro - RLD"/>
    <x v="0"/>
    <n v="750"/>
    <m/>
    <m/>
    <n v="1483832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2"/>
    <s v="Despesas de Exercícios Anteriores"/>
    <s v="0100000000"/>
    <s v="Recursos ordinários - recursos do tesouro - RLD"/>
    <x v="0"/>
    <n v="850"/>
    <n v="13951"/>
    <n v="13951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n v="404533"/>
    <n v="404533"/>
    <m/>
    <m/>
    <x v="0"/>
    <x v="0"/>
  </r>
  <r>
    <s v="470076"/>
    <s v="47076"/>
    <s v="Fundo Financeiro"/>
    <s v="Fundo Financeiro"/>
    <x v="10"/>
    <x v="9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m/>
    <n v="-877.12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04"/>
    <s v="Contratação por Tempo Determinado"/>
    <s v="0100000000"/>
    <s v="Recursos ordinários - recursos do tesouro - RLD"/>
    <x v="0"/>
    <n v="850"/>
    <n v="5914"/>
    <n v="5914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1"/>
    <s v="Sentenças Judiciais"/>
    <s v="0100000000"/>
    <s v="Recursos ordinários - recursos do tesouro - RLD"/>
    <x v="0"/>
    <n v="920"/>
    <m/>
    <m/>
    <n v="1500000"/>
    <m/>
    <x v="0"/>
    <x v="0"/>
  </r>
  <r>
    <s v="410002"/>
    <s v="00001"/>
    <s v="Procuradoria Geral do Estado"/>
    <s v="Gestão Geral"/>
    <x v="0"/>
    <x v="0"/>
    <x v="46"/>
    <s v="Pagamento de encargos"/>
    <x v="794"/>
    <x v="797"/>
    <x v="5"/>
    <n v="92"/>
    <s v="319091"/>
    <s v="Sentenças Judiciais"/>
    <s v="0100000000"/>
    <s v="Recursos ordinários - recursos do tesouro - RLD"/>
    <x v="0"/>
    <n v="875"/>
    <m/>
    <m/>
    <n v="899000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046"/>
    <s v="Auxílio-Alimentação"/>
    <s v="0219000000"/>
    <s v="Outras Taxas Vinculadas - Recursos de Outras Fontes - Exercício Corrente"/>
    <x v="0"/>
    <n v="890"/>
    <m/>
    <m/>
    <n v="105405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n v="205000"/>
    <n v="205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47"/>
    <s v="Obrigações Tributárias e Contributivas"/>
    <s v="0269000000"/>
    <s v="Outros recursos primários - recursos de outras fontes - exercício corrente"/>
    <x v="0"/>
    <n v="855"/>
    <m/>
    <m/>
    <n v="1000"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7"/>
    <s v="Obrigações Tributárias e Contributivas"/>
    <s v="0240000000"/>
    <s v="Recursos de serviços - recursos de outras fontes - exercício corrente"/>
    <x v="0"/>
    <n v="310"/>
    <n v="2250394"/>
    <n v="2250394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0"/>
    <s v="Material de Consumo"/>
    <s v="0111000000"/>
    <s v="Taxas da Segurança Pública - recursos do tesouro - exercício corrente"/>
    <x v="0"/>
    <n v="704"/>
    <n v="134656"/>
    <n v="134656"/>
    <m/>
    <m/>
    <x v="0"/>
    <x v="0"/>
  </r>
  <r>
    <s v="410001"/>
    <s v="00001"/>
    <s v="Casa Civil"/>
    <s v="Gestão Geral"/>
    <x v="1"/>
    <x v="1"/>
    <x v="348"/>
    <s v="Fornecimento de transporte aéreo"/>
    <x v="795"/>
    <x v="798"/>
    <x v="3"/>
    <n v="781"/>
    <s v="339030"/>
    <s v="Material de Consumo"/>
    <s v="0100000000"/>
    <s v="Recursos ordinários - recursos do tesouro - RLD"/>
    <x v="0"/>
    <n v="900"/>
    <n v="180000"/>
    <n v="180000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0"/>
    <s v="Material de Consumo"/>
    <s v="0240000000"/>
    <s v="Recursos de serviços - recursos de outras fontes - exercício corrente"/>
    <x v="0"/>
    <n v="310"/>
    <n v="113372"/>
    <n v="113372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0"/>
    <s v="Material de Consumo"/>
    <s v="0223000000"/>
    <s v="Convênio - Sistema Único Saúde - recursos de outras fontes - Exercício Corrente"/>
    <x v="0"/>
    <n v="410"/>
    <n v="1300000"/>
    <n v="1300000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0"/>
    <s v="Material de Consumo"/>
    <s v="0240000000"/>
    <s v="Recursos de serviços - recursos de outras fontes - exercício corrente"/>
    <x v="0"/>
    <n v="760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0"/>
    <s v="Material de Consumo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339030"/>
    <s v="Material de Consumo"/>
    <s v="0111000000"/>
    <s v="Taxas da Segurança Pública - recursos do tesouro - exercício corrente"/>
    <x v="0"/>
    <n v="855"/>
    <m/>
    <m/>
    <n v="8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23000000"/>
    <s v="Convênio - Sistema Único Saúde - recursos de outras fontes - Exercício Corrente"/>
    <x v="0"/>
    <n v="430"/>
    <m/>
    <m/>
    <n v="10000000"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100000000"/>
    <s v="Recursos ordinários - recursos do tesouro - RLD"/>
    <x v="0"/>
    <n v="430"/>
    <n v="80000000"/>
    <n v="800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0"/>
    <s v="Material de Consumo"/>
    <s v="0223000000"/>
    <s v="Convênio - Sistema Único Saúde - recursos de outras fontes - Exercício Corrente"/>
    <x v="0"/>
    <n v="410"/>
    <n v="600000"/>
    <n v="600000"/>
    <m/>
    <m/>
    <x v="0"/>
    <x v="0"/>
  </r>
  <r>
    <s v="530001"/>
    <s v="00001"/>
    <s v="Secretaria de Estado da Infraestrutura e Mobilidade"/>
    <s v="Gestão Geral"/>
    <x v="1"/>
    <x v="1"/>
    <x v="14"/>
    <s v="Saúde e segurança no contexto ocupacional"/>
    <x v="796"/>
    <x v="799"/>
    <x v="3"/>
    <n v="331"/>
    <s v="339030"/>
    <s v="Material de Consumo"/>
    <s v="0100000000"/>
    <s v="Recursos ordinários - recursos do tesouro - RLD"/>
    <x v="0"/>
    <n v="855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m/>
    <m/>
    <m/>
    <n v="80000"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3"/>
    <s v="Passagens e Despesas com Locomoção"/>
    <s v="0228000000"/>
    <s v="Outros convênios, ajustes e acordos administrativos - rec outras fontes-exercício corrente"/>
    <x v="0"/>
    <n v="211"/>
    <n v="180000"/>
    <n v="18000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33"/>
    <s v="Passagens e Despesas com Locomoção"/>
    <s v="0100000000"/>
    <s v="Recursos ordinários - recursos do tesouro - RLD"/>
    <x v="0"/>
    <n v="400"/>
    <n v="47000"/>
    <n v="47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3"/>
    <s v="Passagens e Despesas com Locomoção"/>
    <s v="0120000000"/>
    <s v="Cota-parte da contribuição do Salário-Educação - recursos do tesouro - exercício corrente"/>
    <x v="0"/>
    <n v="52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3"/>
    <s v="Passagens e Despesas com Locomoção"/>
    <s v="0283000000"/>
    <s v="Remuneração de depósitos bancários da conta única  do Tribunal de Justiça"/>
    <x v="0"/>
    <n v="931"/>
    <n v="42092"/>
    <n v="42092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3"/>
    <s v="Passagens e Despesas com Locomoção"/>
    <s v="0219000000"/>
    <s v="Outras Taxas Vinculadas - Recursos de Outras Fontes - Exercício Corrente"/>
    <x v="0"/>
    <n v="315"/>
    <n v="50000"/>
    <n v="5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3"/>
    <s v="Passagens e Despesas com Locomoção"/>
    <s v="0240000000"/>
    <s v="Recursos de serviços - recursos de outras fontes - exercício corrente"/>
    <x v="0"/>
    <n v="900"/>
    <n v="69691"/>
    <n v="69691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92"/>
    <s v="Despesas de Exercícios Anteriores"/>
    <s v="0100000000"/>
    <s v="Recursos ordinários - recursos do tesouro - RLD"/>
    <x v="0"/>
    <n v="910"/>
    <m/>
    <m/>
    <n v="1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92"/>
    <s v="Despesas de Exercícios Anteriores"/>
    <s v="0219000000"/>
    <s v="Outras Taxas Vinculadas - Recursos de Outras Fontes - Exercício Corrente"/>
    <x v="0"/>
    <n v="340"/>
    <m/>
    <m/>
    <n v="1672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92"/>
    <s v="Despesas de Exercícios Anteriores"/>
    <s v="0100000000"/>
    <s v="Recursos ordinários - recursos do tesouro - RLD"/>
    <x v="0"/>
    <n v="704"/>
    <n v="190000"/>
    <n v="19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92"/>
    <s v="Despesas de Exercícios Anteriores"/>
    <s v="0100000000"/>
    <s v="Recursos ordinários - recursos do tesouro - RLD"/>
    <x v="0"/>
    <n v="430"/>
    <n v="10000"/>
    <n v="1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92"/>
    <s v="Despesas de Exercícios Anteriores"/>
    <s v="0223000000"/>
    <s v="Convênio - Sistema Único Saúde - recursos de outras fontes - Exercício Corrente"/>
    <x v="0"/>
    <n v="410"/>
    <n v="200000"/>
    <n v="2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6"/>
    <s v="Ressarcimento Despesa Pessoal Requisitado"/>
    <s v="0100000000"/>
    <s v="Recursos ordinários - recursos do tesouro - RLD"/>
    <x v="0"/>
    <n v="625"/>
    <m/>
    <m/>
    <n v="7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0000000"/>
    <s v="Recursos ordinários - recursos do tesouro - RLD"/>
    <x v="0"/>
    <n v="990"/>
    <m/>
    <m/>
    <n v="508990602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5"/>
    <s v="Serviços de Consultoria"/>
    <s v="0100000000"/>
    <s v="Recursos ordinários - recursos do tesouro - RLD"/>
    <x v="0"/>
    <n v="900"/>
    <n v="40000"/>
    <n v="4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5"/>
    <s v="Serviços de Consultoria"/>
    <s v="0223000000"/>
    <s v="Convênio - Sistema Único Saúde - recursos de outras fontes - Exercício Corrente"/>
    <x v="0"/>
    <n v="410"/>
    <n v="440000"/>
    <n v="440000"/>
    <m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5"/>
    <s v="Serviços de Consultoria"/>
    <s v="0219000000"/>
    <s v="Outras Taxas Vinculadas - Recursos de Outras Fontes - Exercício Corrente"/>
    <x v="0"/>
    <n v="890"/>
    <m/>
    <m/>
    <n v="20000"/>
    <m/>
    <x v="0"/>
    <x v="0"/>
  </r>
  <r>
    <s v="480091"/>
    <s v="48091"/>
    <s v="Fundo Estadual de Saúde"/>
    <s v="Fundo Estadual de Saúde"/>
    <x v="1"/>
    <x v="1"/>
    <x v="171"/>
    <s v="Ações na área da saúde"/>
    <x v="551"/>
    <x v="554"/>
    <x v="6"/>
    <n v="303"/>
    <s v="334192"/>
    <s v="Despesas de Exercícios Anteriores"/>
    <s v="0100000000"/>
    <s v="Recursos ordinários - recursos do tesouro - RLD"/>
    <x v="0"/>
    <n v="440"/>
    <n v="6661206"/>
    <n v="6661206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113"/>
    <s v="Obrigações Patronais"/>
    <s v="0250000000"/>
    <s v="Contribuição previdenciária - recursos de outras fontes - exercício corrente"/>
    <x v="0"/>
    <n v="850"/>
    <m/>
    <m/>
    <n v="2000000"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08"/>
    <s v="Outros Benefícios Assistenciais"/>
    <s v="0212000000"/>
    <s v="Selos de Fiscalização de Atos Notariais e Registrais - Recursos de Outras Fontes - Exercício Corrente"/>
    <x v="0"/>
    <n v="930"/>
    <n v="41065"/>
    <n v="41065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14"/>
    <s v="Diárias - Civil"/>
    <s v="0100000000"/>
    <s v="Recursos ordinários - recursos do tesouro - RLD"/>
    <x v="0"/>
    <n v="745"/>
    <m/>
    <m/>
    <n v="83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14"/>
    <s v="Diárias - Civil"/>
    <s v="0100000000"/>
    <s v="Recursos ordinários - recursos do tesouro - RLD"/>
    <x v="0"/>
    <n v="900"/>
    <m/>
    <m/>
    <n v="2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14"/>
    <s v="Diárias - Civil"/>
    <s v="0100000000"/>
    <s v="Recursos ordinários - recursos do tesouro - RLD"/>
    <x v="0"/>
    <n v="400"/>
    <m/>
    <m/>
    <n v="3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14"/>
    <s v="Diárias - Civil"/>
    <s v="0219000000"/>
    <s v="Outras Taxas Vinculadas - Recursos de Outras Fontes - Exercício Corrente"/>
    <x v="0"/>
    <n v="930"/>
    <n v="298270"/>
    <n v="29827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n v="100000"/>
    <n v="100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93"/>
    <s v="Indenizações e Restituições"/>
    <s v="0100000000"/>
    <s v="Recursos ordinários - recursos do tesouro - RLD"/>
    <x v="0"/>
    <n v="935"/>
    <n v="600000"/>
    <n v="6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93"/>
    <s v="Indenizações e Restituições"/>
    <s v="0100000000"/>
    <s v="Recursos ordinários - recursos do tesouro - RLD"/>
    <x v="0"/>
    <n v="915"/>
    <n v="6692592"/>
    <n v="6692592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1"/>
    <s v="Vencim. e Vantagens Fixas - Pessoal Civil"/>
    <s v="0100000000"/>
    <s v="Recursos ordinários - recursos do tesouro - RLD"/>
    <x v="0"/>
    <n v="875"/>
    <n v="81145589"/>
    <n v="81145589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12"/>
    <s v="Vencim. e Vantagens Fixas - Pessoal Militar"/>
    <s v="0111000000"/>
    <s v="Taxas da Segurança Pública - recursos do tesouro - exercício corrente"/>
    <x v="0"/>
    <n v="704"/>
    <n v="22558481"/>
    <n v="22558481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2"/>
    <s v="Vencim. e Vantagens Fixas - Pessoal Militar"/>
    <s v="0100000000"/>
    <s v="Recursos ordinários - recursos do tesouro - RLD"/>
    <x v="0"/>
    <n v="300"/>
    <n v="50000"/>
    <n v="50000"/>
    <m/>
    <m/>
    <x v="0"/>
    <x v="0"/>
  </r>
  <r>
    <s v="270001"/>
    <s v="00001"/>
    <s v="Secretaria de Estado do Desenvolvimento Econômico Sustentável"/>
    <s v="Gestão Geral"/>
    <x v="0"/>
    <x v="0"/>
    <x v="138"/>
    <s v="Apoio a projetos"/>
    <x v="798"/>
    <x v="801"/>
    <x v="10"/>
    <n v="571"/>
    <s v="339020"/>
    <s v="Auxílio Financeiro a Pesquisadores"/>
    <s v="0129000000"/>
    <s v="Outras transferências - recursos do tesouro - exercício corrente"/>
    <x v="0"/>
    <n v="346"/>
    <m/>
    <m/>
    <n v="7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85000000"/>
    <s v="Remuneração de disp bancária - Executivo - rec vinculados-rec outras fontes-exerc corrente"/>
    <x v="0"/>
    <n v="23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40022"/>
    <s v="00001"/>
    <s v="Companhia Integrada de Desenvolvimento Agrícola de Santa Catarina"/>
    <s v="Gestão Geral"/>
    <x v="1"/>
    <x v="1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n v="520000"/>
    <n v="52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2600000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6"/>
    <s v="Outros Serviços Terceiros-Pessoa Física"/>
    <s v="0111000000"/>
    <s v="Taxas da Segurança Pública - recursos do tesouro - exercício corrente"/>
    <x v="0"/>
    <n v="855"/>
    <m/>
    <m/>
    <n v="6000"/>
    <m/>
    <x v="0"/>
    <x v="0"/>
  </r>
  <r>
    <s v="410002"/>
    <s v="00001"/>
    <s v="Procuradoria Geral do Estado"/>
    <s v="Gestão Geral"/>
    <x v="0"/>
    <x v="0"/>
    <x v="143"/>
    <s v="Encargos com residência"/>
    <x v="799"/>
    <x v="802"/>
    <x v="5"/>
    <n v="128"/>
    <s v="339036"/>
    <s v="Outros Serviços Terceiros-Pessoa Física"/>
    <s v="0100000000"/>
    <s v="Recursos ordinários - recursos do tesouro - RLD"/>
    <x v="0"/>
    <n v="875"/>
    <m/>
    <m/>
    <n v="100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6"/>
    <s v="Outros Serviços Terceiros-Pessoa Física"/>
    <s v="0100000000"/>
    <s v="Recursos ordinários - recursos do tesouro - RLD"/>
    <x v="0"/>
    <n v="825"/>
    <m/>
    <m/>
    <n v="3000"/>
    <m/>
    <x v="0"/>
    <x v="0"/>
  </r>
  <r>
    <s v="540096"/>
    <s v="54096"/>
    <s v="Fundo Penitenciário do Estado de Santa Catarina - FUPESC"/>
    <s v="Fundo Penitenciário do Estado de Santa Catarina"/>
    <x v="0"/>
    <x v="0"/>
    <x v="75"/>
    <s v="Encargos com estagiários"/>
    <x v="800"/>
    <x v="803"/>
    <x v="15"/>
    <n v="128"/>
    <s v="339036"/>
    <s v="Outros Serviços Terceiros-Pessoa Física"/>
    <s v="0100000000"/>
    <s v="Recursos ordinários - recursos do tesouro - RLD"/>
    <x v="0"/>
    <n v="750"/>
    <m/>
    <m/>
    <n v="11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801"/>
    <x v="804"/>
    <x v="8"/>
    <n v="91"/>
    <s v="449051"/>
    <s v="Obras e Instalações"/>
    <s v="0219000000"/>
    <s v="Outras Taxas Vinculadas - Recursos de Outras Fontes - Exercício Corrente"/>
    <x v="0"/>
    <n v="910"/>
    <n v="2000000"/>
    <n v="200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51"/>
    <s v="Obras e Instalações"/>
    <s v="0269000000"/>
    <s v="Outros recursos primários - recursos de outras fontes - exercício corrente"/>
    <x v="0"/>
    <n v="400"/>
    <n v="7270155"/>
    <n v="7270155"/>
    <m/>
    <m/>
    <x v="0"/>
    <x v="0"/>
  </r>
  <r>
    <s v="530001"/>
    <s v="00001"/>
    <s v="Secretaria de Estado da Infraestrutura e Mobilidade"/>
    <s v="Gestão Geral"/>
    <x v="1"/>
    <x v="1"/>
    <x v="260"/>
    <s v="Humanização de rodovias"/>
    <x v="519"/>
    <x v="522"/>
    <x v="0"/>
    <n v="782"/>
    <s v="449051"/>
    <s v="Obras e Instalações"/>
    <s v="0100000000"/>
    <s v="Recursos ordinários - recursos do tesouro - RLD"/>
    <x v="0"/>
    <n v="130"/>
    <n v="5000000"/>
    <n v="5000000"/>
    <m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802"/>
    <x v="805"/>
    <x v="0"/>
    <n v="782"/>
    <s v="449051"/>
    <s v="Obras e Instalações"/>
    <s v="0192000000"/>
    <s v="Operações de crédito externa - recursos do tesouro - exercício corrente"/>
    <x v="0"/>
    <n v="145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706"/>
    <x v="709"/>
    <x v="7"/>
    <n v="61"/>
    <s v="449051"/>
    <s v="Obras e Instalações"/>
    <s v="0219000000"/>
    <s v="Outras Taxas Vinculadas - Recursos de Outras Fontes - Exercício Corrente"/>
    <x v="0"/>
    <n v="931"/>
    <m/>
    <m/>
    <n v="177546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50"/>
    <s v="Aquisição, construção ou ampliação de espaço físico"/>
    <x v="803"/>
    <x v="806"/>
    <x v="8"/>
    <n v="122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51"/>
    <s v="Obras e Instalações"/>
    <s v="0191000000"/>
    <s v="Operações de crédito interna - recursos do tesouro - exercício corrente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449051"/>
    <s v="Obras e Instalações"/>
    <s v="0169000000"/>
    <s v="Outros Recursos Primários - Recursos do Tesouro"/>
    <x v="0"/>
    <n v="130"/>
    <m/>
    <m/>
    <n v="1463449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1"/>
    <s v="Obras e Instalações"/>
    <s v="0169000000"/>
    <s v="Outros Recursos Primários - Recursos do Tesouro"/>
    <x v="0"/>
    <n v="115"/>
    <m/>
    <m/>
    <n v="25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261000000"/>
    <s v="Receitas diversas - FUNDOSOCIAL - recursos de outras fontes - exercício corrente"/>
    <x v="0"/>
    <n v="101"/>
    <m/>
    <m/>
    <n v="17200000"/>
    <m/>
    <x v="0"/>
    <x v="0"/>
  </r>
  <r>
    <s v="160097"/>
    <s v="16097"/>
    <s v="Fundo de Melhoria da Polícia Militar"/>
    <s v="Fundo de Melhoria da Polícia Militar"/>
    <x v="1"/>
    <x v="1"/>
    <x v="351"/>
    <s v="Construção de unidades de segurança pública"/>
    <x v="804"/>
    <x v="807"/>
    <x v="11"/>
    <n v="122"/>
    <s v="449051"/>
    <s v="Obras e Instalações"/>
    <s v="0111000000"/>
    <s v="Taxas da Segurança Pública - recursos do tesouro - exercício corrente"/>
    <x v="0"/>
    <n v="704"/>
    <n v="200000"/>
    <n v="200000"/>
    <m/>
    <m/>
    <x v="0"/>
    <x v="0"/>
  </r>
  <r>
    <s v="530001"/>
    <s v="00001"/>
    <s v="Secretaria de Estado da Infraestrutura e Mobilidade"/>
    <s v="Gestão Geral"/>
    <x v="1"/>
    <x v="1"/>
    <x v="238"/>
    <s v="Implantação e melhoria de infraestrutura"/>
    <x v="479"/>
    <x v="482"/>
    <x v="0"/>
    <n v="784"/>
    <s v="449051"/>
    <s v="Obras e Instalações"/>
    <s v="0261000000"/>
    <s v="Receitas diversas - FUNDOSOCIAL - recursos de outras fontes - exercício corrente"/>
    <x v="0"/>
    <n v="120"/>
    <n v="3000000"/>
    <n v="3000000"/>
    <m/>
    <m/>
    <x v="0"/>
    <x v="0"/>
  </r>
  <r>
    <s v="030091"/>
    <s v="03091"/>
    <s v="Fundo de Reaparelhamento da Justiça"/>
    <s v="Fundo de Reaparelhamento da Justiça"/>
    <x v="5"/>
    <x v="5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n v="-285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39"/>
    <s v="Outros Serv. Terceiros - Pessoa Juridíca"/>
    <s v="0111000000"/>
    <s v="Taxas da Segurança Pública - recursos do tesouro - exercício corrente"/>
    <x v="0"/>
    <n v="704"/>
    <n v="16000"/>
    <n v="16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449052"/>
    <s v="Equipamentos e Material Permanente"/>
    <s v="0100000000"/>
    <s v="Recursos ordinários - recursos do tesouro - RLD"/>
    <x v="0"/>
    <n v="935"/>
    <n v="2100000"/>
    <n v="2100000"/>
    <m/>
    <m/>
    <x v="0"/>
    <x v="0"/>
  </r>
  <r>
    <s v="270021"/>
    <s v="00001"/>
    <s v="Instituto do Meio Ambiente do Estado de Santa Catarina - IMA"/>
    <s v="Gestão Geral"/>
    <x v="1"/>
    <x v="1"/>
    <x v="14"/>
    <s v="Saúde e segurança no contexto ocupacional"/>
    <x v="805"/>
    <x v="808"/>
    <x v="3"/>
    <n v="331"/>
    <s v="449052"/>
    <s v="Equipamentos e Material Permanente"/>
    <s v="0219000000"/>
    <s v="Outras Taxas Vinculadas - Recursos de Outras Fontes - Exercício Corrente"/>
    <x v="0"/>
    <n v="855"/>
    <n v="94042"/>
    <n v="94042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2"/>
    <s v="Equipamentos e Material Permanente"/>
    <s v="0128000000"/>
    <s v="Outros convênios, ajustes e acordos administrativos - rec tesouro - exercício corrente"/>
    <x v="0"/>
    <n v="640"/>
    <n v="2500000"/>
    <n v="25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n v="414290"/>
    <n v="41429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449052"/>
    <s v="Equipamentos e Material Permanente"/>
    <s v="0240000000"/>
    <s v="Recursos de serviços - recursos de outras fontes - exercício corrente"/>
    <x v="0"/>
    <n v="900"/>
    <n v="42083"/>
    <n v="42083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m/>
    <m/>
    <n v="741865.95"/>
    <m/>
    <x v="0"/>
    <x v="0"/>
  </r>
  <r>
    <s v="410009"/>
    <s v="00001"/>
    <s v="Fundação Catarinense de Cultura"/>
    <s v="Gestão Geral"/>
    <x v="0"/>
    <x v="0"/>
    <x v="20"/>
    <s v="Atividades culturais"/>
    <x v="788"/>
    <x v="791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2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449052"/>
    <s v="Equipamentos e Material Permanente"/>
    <s v="0240000000"/>
    <s v="Recursos de serviços - recursos de outras fontes - exercício corrente"/>
    <x v="0"/>
    <n v="900"/>
    <m/>
    <m/>
    <n v="5000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449052"/>
    <s v="Equipamentos e Material Permanente"/>
    <s v="0260000000"/>
    <s v="Recursos patrimoniais primários - recursos de outras fontes - exercício corrente"/>
    <x v="0"/>
    <n v="640"/>
    <n v="77000"/>
    <n v="77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1"/>
    <s v="Sentenças Judiciais"/>
    <s v="0100000000"/>
    <s v="Recursos ordinários - recursos do tesouro - RLD"/>
    <x v="0"/>
    <n v="310"/>
    <n v="182342"/>
    <n v="182342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39"/>
    <s v="Outros Serviços Terceiros - Pessoa Jurídica"/>
    <s v="0100000000"/>
    <s v="Recursos ordinários - recursos do tesouro - RLD"/>
    <x v="0"/>
    <n v="230"/>
    <n v="127086"/>
    <n v="127086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9"/>
    <s v="Outros Serviços Terceiros - Pessoa Jurídica"/>
    <s v="0100000000"/>
    <s v="Recursos ordinários - recursos do tesouro - RLD"/>
    <x v="0"/>
    <n v="900"/>
    <n v="83261"/>
    <n v="83261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39"/>
    <s v="Outros Serviços Terceiros - Pessoa Jurídica"/>
    <s v="0100000000"/>
    <s v="Recursos ordinários - recursos do tesouro - RLD"/>
    <x v="0"/>
    <n v="830"/>
    <n v="60000"/>
    <n v="60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9"/>
    <s v="Outros Serviços Terceiros - Pessoa Jurídica"/>
    <s v="0100000000"/>
    <s v="Recursos ordinários - recursos do tesouro - RLD"/>
    <x v="0"/>
    <n v="900"/>
    <n v="392000"/>
    <n v="392000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2639964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39"/>
    <s v="Outros Serviços Terceiros - Pessoa Jurídica"/>
    <s v="0240000000"/>
    <s v="Recursos de serviços - recursos de outras fontes - exercício corrente"/>
    <x v="0"/>
    <n v="900"/>
    <m/>
    <m/>
    <n v="950905"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9039"/>
    <s v="Outros Serviços Terceiros - Pessoa Jurídica"/>
    <s v="0219000000"/>
    <s v="Outras Taxas Vinculadas - Recursos de Outras Fontes - Exercício Corrente"/>
    <x v="0"/>
    <n v="348"/>
    <m/>
    <m/>
    <n v="802300"/>
    <m/>
    <x v="0"/>
    <x v="0"/>
  </r>
  <r>
    <s v="410009"/>
    <s v="00001"/>
    <s v="Fundação Catarinense de Cultura"/>
    <s v="Gestão Geral"/>
    <x v="0"/>
    <x v="0"/>
    <x v="20"/>
    <s v="Atividades culturais"/>
    <x v="788"/>
    <x v="791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24000000"/>
    <s v="Convênio - Programas de Educação - recursos do tesouro - exercício corrente"/>
    <x v="0"/>
    <n v="625"/>
    <m/>
    <m/>
    <n v="2000000"/>
    <m/>
    <x v="0"/>
    <x v="0"/>
  </r>
  <r>
    <s v="470001"/>
    <s v="00001"/>
    <s v="Secretaria de Estado da Administração"/>
    <s v="Gestão Geral"/>
    <x v="0"/>
    <x v="0"/>
    <x v="7"/>
    <s v="Capacitação profissional dos agentes públicos"/>
    <x v="806"/>
    <x v="809"/>
    <x v="3"/>
    <n v="128"/>
    <s v="339039"/>
    <s v="Outros Serviços Terceiros - Pessoa Jurídica"/>
    <s v="0100000000"/>
    <s v="Recursos ordinários - recursos do tesouro - RLD"/>
    <x v="0"/>
    <n v="850"/>
    <m/>
    <m/>
    <n v="115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9"/>
    <s v="Outros Serviços Terceiros - Pessoa Jurídica"/>
    <s v="0169000000"/>
    <s v="Outros Recursos Primários - Recursos do Tesouro"/>
    <x v="0"/>
    <n v="115"/>
    <m/>
    <m/>
    <n v="25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339039"/>
    <s v="Outros Serviços Terceiros - Pessoa Jurídica"/>
    <s v="0100000000"/>
    <s v="Recursos ordinários - recursos do tesouro - RLD"/>
    <x v="0"/>
    <n v="640"/>
    <n v="300000"/>
    <n v="300000"/>
    <m/>
    <m/>
    <x v="0"/>
    <x v="0"/>
  </r>
  <r>
    <s v="470001"/>
    <s v="00001"/>
    <s v="Secretaria de Estado da Administração"/>
    <s v="Gestão Geral"/>
    <x v="1"/>
    <x v="1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n v="575000"/>
    <n v="57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53"/>
    <s v="Profissionalização dos apenados e adolescentes em conflito com a lei"/>
    <x v="808"/>
    <x v="811"/>
    <x v="5"/>
    <n v="368"/>
    <s v="339039"/>
    <s v="Outros Serviços Terceiros - Pessoa Jurídica"/>
    <s v="0100000000"/>
    <s v="Recursos ordinários - recursos do tesouro - RLD"/>
    <x v="0"/>
    <n v="750"/>
    <n v="5000000"/>
    <n v="5000000"/>
    <m/>
    <m/>
    <x v="0"/>
    <x v="0"/>
  </r>
  <r>
    <s v="470093"/>
    <s v="47093"/>
    <s v="Fundo Patrimonial"/>
    <s v="Fundo Patrimonial"/>
    <x v="7"/>
    <x v="5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m/>
    <n v="-21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7"/>
    <s v="Locação de Mão-de-Obra"/>
    <s v="0111000000"/>
    <s v="Taxas da Segurança Pública - recursos do tesouro - exercício corrente"/>
    <x v="0"/>
    <n v="704"/>
    <m/>
    <m/>
    <n v="130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7"/>
    <s v="Locação de Mão-de-Obra"/>
    <s v="0219000000"/>
    <s v="Outras Taxas Vinculadas - Recursos de Outras Fontes - Exercício Corrente"/>
    <x v="0"/>
    <n v="702"/>
    <m/>
    <m/>
    <n v="2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7"/>
    <s v="Locação de Mão-de-Obra"/>
    <s v="0100000000"/>
    <s v="Recursos ordinários - recursos do tesouro - RLD"/>
    <x v="0"/>
    <n v="900"/>
    <n v="10200000"/>
    <n v="10200000"/>
    <m/>
    <m/>
    <x v="0"/>
    <x v="0"/>
  </r>
  <r>
    <s v="410094"/>
    <s v="41094"/>
    <s v="Fundo de Desenvolvimento Social"/>
    <s v="Fundo de Desenvolvimento Social"/>
    <x v="0"/>
    <x v="0"/>
    <x v="354"/>
    <s v="Apoio à aquisição, construção, ampliação ou reforma"/>
    <x v="809"/>
    <x v="812"/>
    <x v="3"/>
    <n v="122"/>
    <s v="444042"/>
    <s v="Auxílios"/>
    <s v="0261000000"/>
    <s v="Receitas diversas - FUNDOSOCIAL - recursos de outras fontes - exercício corrente"/>
    <x v="0"/>
    <n v="900"/>
    <m/>
    <m/>
    <n v="18000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192"/>
    <s v="Despesas de Exercícios Anteriores"/>
    <s v="0169000000"/>
    <s v="Outros Recursos Primários - Recursos do Tesouro"/>
    <x v="0"/>
    <n v="130"/>
    <m/>
    <m/>
    <n v="300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193"/>
    <s v="Indenizações e Restituições"/>
    <s v="0100000000"/>
    <s v="Recursos ordinários - recursos do tesouro - RLD"/>
    <x v="0"/>
    <n v="850"/>
    <m/>
    <m/>
    <n v="92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m/>
    <m/>
    <m/>
    <n v="30000"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40"/>
    <s v="Serviços de Tecnologia da Informação e Comunicação - Pessoa Jurídica"/>
    <s v="0284000000"/>
    <s v="Remuneração de disp bancária - Ministério Público - rec outras fontes - exercício corrente"/>
    <x v="0"/>
    <n v="910"/>
    <n v="2000000"/>
    <n v="20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1081200"/>
    <m/>
    <x v="0"/>
    <x v="0"/>
  </r>
  <r>
    <s v="150001"/>
    <s v="00001"/>
    <s v="Defensoria Pública do Estado de Santa Catarina"/>
    <s v="Gestão Geral"/>
    <x v="1"/>
    <x v="1"/>
    <x v="3"/>
    <s v="Manutenção e modernização dos serviços de tecnologia da informação e comunicação"/>
    <x v="312"/>
    <x v="315"/>
    <x v="15"/>
    <n v="122"/>
    <s v="339040"/>
    <s v="Serviços de Tecnologia da Informação e Comunicação - Pessoa Jurídica"/>
    <s v="0100000000"/>
    <s v="Recursos ordinários - recursos do tesouro - RLD"/>
    <x v="0"/>
    <n v="745"/>
    <n v="490000"/>
    <n v="49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40"/>
    <s v="Serviços de Tecnologia da Informação e Comunicação - Pessoa Jurídica"/>
    <s v="0223000000"/>
    <s v="Convênio - Sistema Único Saúde - recursos de outras fontes - Exercício Corrente"/>
    <x v="0"/>
    <n v="410"/>
    <n v="15000"/>
    <n v="15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6"/>
    <s v="Outras Despesas Variáveis-Pessoal Civil"/>
    <s v="0100000000"/>
    <s v="Recursos ordinários - recursos do tesouro - RLD"/>
    <x v="0"/>
    <n v="625"/>
    <n v="1000"/>
    <n v="1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6"/>
    <s v="Outras Despesas Variáveis-Pessoal Civil"/>
    <s v="0131000000"/>
    <s v="Recursos do FUNDEB"/>
    <x v="0"/>
    <n v="625"/>
    <m/>
    <m/>
    <n v="50605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3"/>
    <s v="Obrigações Patronais"/>
    <s v="0100000000"/>
    <s v="Recursos ordinários - recursos do tesouro - RLD"/>
    <x v="0"/>
    <n v="850"/>
    <m/>
    <m/>
    <n v="25746644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3"/>
    <s v="Obrigações Patronais"/>
    <s v="0100000000"/>
    <s v="Recursos ordinários - recursos do tesouro - RLD"/>
    <x v="0"/>
    <n v="850"/>
    <n v="2464084"/>
    <n v="2464084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3"/>
    <s v="Obrigações Patronais"/>
    <s v="0219000000"/>
    <s v="Outras Taxas Vinculadas - Recursos de Outras Fontes - Exercício Corrente"/>
    <x v="0"/>
    <n v="890"/>
    <n v="1084940"/>
    <n v="1084940"/>
    <m/>
    <m/>
    <x v="0"/>
    <x v="0"/>
  </r>
  <r>
    <s v="160097"/>
    <s v="16097"/>
    <s v="Fundo de Melhoria da Polícia Militar"/>
    <s v="Fundo de Melhoria da Polícia Militar"/>
    <x v="1"/>
    <x v="1"/>
    <x v="355"/>
    <s v="Gestão de hospital"/>
    <x v="810"/>
    <x v="813"/>
    <x v="11"/>
    <n v="302"/>
    <s v="335041"/>
    <s v="Contribuições"/>
    <s v="0111000000"/>
    <s v="Taxas da Segurança Pública - recursos do tesouro - exercício corrente"/>
    <x v="0"/>
    <n v="704"/>
    <n v="3600000"/>
    <n v="36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228000000"/>
    <s v="Outros convênios, ajustes e acordos administrativos - rec outras fontes-exercício corrente"/>
    <x v="0"/>
    <n v="230"/>
    <m/>
    <m/>
    <n v="1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00000000"/>
    <s v="Recursos ordinários - recursos do tesouro - RLD"/>
    <x v="0"/>
    <n v="900"/>
    <m/>
    <m/>
    <n v="15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1"/>
    <s v="Premiações Culturais, Artísticas, Científicas, Desportivas e Outras"/>
    <s v="0100000000"/>
    <s v="Recursos ordinários - recursos do tesouro - RLD"/>
    <x v="0"/>
    <n v="900"/>
    <m/>
    <m/>
    <n v="2000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07"/>
    <s v="Contrib. Entid. Fechadas de Previdência"/>
    <s v="0100000000"/>
    <s v="Recursos ordinários - recursos do tesouro - RLD"/>
    <x v="0"/>
    <n v="920"/>
    <n v="50000"/>
    <n v="5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07"/>
    <s v="Contrib. Entid. Fechadas de Previdência"/>
    <s v="0100000000"/>
    <s v="Recursos ordinários - recursos do tesouro - RLD"/>
    <x v="0"/>
    <n v="915"/>
    <n v="1117824"/>
    <n v="1117824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98000000"/>
    <s v="Receita da alienação de bens - recursos do tesouro - exercício corrente"/>
    <x v="0"/>
    <n v="990"/>
    <n v="40000"/>
    <n v="40000"/>
    <m/>
    <m/>
    <x v="0"/>
    <x v="0"/>
  </r>
  <r>
    <s v="520002"/>
    <s v="00001"/>
    <s v="Encargos Gerais do Estado"/>
    <s v="Gestão Geral"/>
    <x v="1"/>
    <x v="1"/>
    <x v="121"/>
    <s v="Participação no capital social"/>
    <x v="811"/>
    <x v="814"/>
    <x v="3"/>
    <n v="123"/>
    <s v="459065"/>
    <s v="Const. ou Aumento de Capital de Empresas"/>
    <s v="0100000000"/>
    <s v="Recursos ordinários - recursos do tesouro - RLD"/>
    <x v="0"/>
    <n v="99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100000000"/>
    <s v="Recursos ordinários - recursos do tesouro - RLD"/>
    <x v="0"/>
    <n v="230"/>
    <n v="1200000"/>
    <n v="1200000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01"/>
    <s v="Aposentadorias, Reserva Remunerada e Reformas"/>
    <s v="0250000000"/>
    <s v="Contribuição previdenciária - recursos de outras fontes - exercício corrente"/>
    <x v="0"/>
    <n v="860"/>
    <n v="217000000"/>
    <n v="21700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2"/>
    <s v="Despesas de Exercícios Anteriores"/>
    <s v="0100000000"/>
    <s v="Recursos ordinários - recursos do tesouro - RLD"/>
    <x v="0"/>
    <n v="920"/>
    <m/>
    <m/>
    <n v="1000000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92"/>
    <s v="Despesas de Exercícios Anteriores"/>
    <s v="0100000000"/>
    <s v="Recursos ordinários - recursos do tesouro - RLD"/>
    <x v="0"/>
    <n v="850"/>
    <m/>
    <m/>
    <n v="91729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04"/>
    <s v="Contratação por Tempo Determinado"/>
    <s v="0131000000"/>
    <s v="Recursos do FUNDEB"/>
    <x v="0"/>
    <n v="625"/>
    <n v="322295611"/>
    <n v="322295611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4"/>
    <s v="Contratação por Tempo Determinado"/>
    <s v="0100000000"/>
    <s v="Recursos ordinários - recursos do tesouro - RLD"/>
    <x v="0"/>
    <n v="850"/>
    <m/>
    <m/>
    <n v="171185404"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1"/>
    <s v="Sentenças Judiciais"/>
    <s v="0100000000"/>
    <s v="Recursos ordinários - recursos do tesouro - RLD"/>
    <x v="0"/>
    <n v="850"/>
    <n v="20000"/>
    <n v="2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6"/>
    <s v="Auxílio-Alimentação"/>
    <s v="0100000000"/>
    <s v="Recursos ordinários - recursos do tesouro - RLD"/>
    <x v="0"/>
    <n v="920"/>
    <m/>
    <m/>
    <n v="22212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m/>
    <m/>
    <n v="75941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46"/>
    <s v="Auxílio-Alimentação"/>
    <s v="0111000036"/>
    <s v="Receitas - Fundo para Melhoria da Polícia Militar"/>
    <x v="0"/>
    <n v="702"/>
    <m/>
    <m/>
    <n v="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046"/>
    <s v="Auxílio-Alimentação"/>
    <s v="0100000000"/>
    <s v="Recursos ordinários - recursos do tesouro - RLD"/>
    <x v="0"/>
    <n v="850"/>
    <m/>
    <m/>
    <n v="2386425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046"/>
    <s v="Auxílio-Alimentação"/>
    <s v="0100000000"/>
    <s v="Recursos ordinários - recursos do tesouro - RLD"/>
    <x v="0"/>
    <n v="300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7"/>
    <s v="Obrigações Tributárias e Contributivas"/>
    <s v="0100000000"/>
    <s v="Recursos ordinários - recursos do tesouro - RLD"/>
    <x v="0"/>
    <n v="900"/>
    <m/>
    <m/>
    <n v="43525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113"/>
    <s v="Obrigações Patronais"/>
    <s v="0100000000"/>
    <s v="Recursos ordinários - recursos do tesouro - RLD"/>
    <x v="0"/>
    <n v="850"/>
    <m/>
    <m/>
    <n v="187836447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96"/>
    <s v="Ressarcimento Despesa Pessoal Requisitado"/>
    <s v="0100000000"/>
    <s v="Recursos ordinários - recursos do tesouro - RLD"/>
    <x v="0"/>
    <n v="920"/>
    <n v="7200000"/>
    <n v="720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00000000"/>
    <s v="Recursos ordinários - recursos do tesouro - RLD"/>
    <x v="0"/>
    <n v="610"/>
    <m/>
    <m/>
    <n v="200000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30"/>
    <s v="Material de Consumo"/>
    <s v="0240000000"/>
    <s v="Recursos de serviços - recursos de outras fontes - exercício corrente"/>
    <x v="0"/>
    <n v="900"/>
    <m/>
    <m/>
    <n v="160598"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0"/>
    <s v="Material de Consumo"/>
    <s v="0120000000"/>
    <s v="Cota-parte da contribuição do Salário-Educação - recursos do tesouro - exercício corrente"/>
    <x v="0"/>
    <n v="610"/>
    <n v="4000000"/>
    <n v="4000000"/>
    <m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3"/>
    <s v="Passagens e Despesas com Locomoção"/>
    <s v="0240000000"/>
    <s v="Recursos de serviços - recursos de outras fontes - exercício corrente"/>
    <x v="0"/>
    <n v="310"/>
    <m/>
    <m/>
    <n v="1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3"/>
    <s v="Passagens e Despesas com Locomoção"/>
    <s v="0100000000"/>
    <s v="Recursos ordinários - recursos do tesouro - RLD"/>
    <x v="0"/>
    <n v="900"/>
    <m/>
    <m/>
    <n v="10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33"/>
    <s v="Passagens e Despesas com Locomoção"/>
    <s v="0100000000"/>
    <s v="Recursos ordinários - recursos do tesouro - RLD"/>
    <x v="0"/>
    <n v="400"/>
    <m/>
    <m/>
    <n v="47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812"/>
    <x v="815"/>
    <x v="16"/>
    <n v="244"/>
    <s v="335043"/>
    <s v="Subvenções Sociais"/>
    <s v="0261000000"/>
    <s v="Receitas diversas - FUNDOSOCIAL - recursos de outras fontes - exercício corrente"/>
    <x v="0"/>
    <n v="560"/>
    <m/>
    <m/>
    <n v="500000"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812"/>
    <x v="815"/>
    <x v="16"/>
    <n v="244"/>
    <s v="335043"/>
    <s v="Subvenções Sociais"/>
    <s v="0261000000"/>
    <s v="Receitas diversas - FUNDOSOCIAL - recursos de outras fontes - exercício corrente"/>
    <x v="0"/>
    <n v="560"/>
    <n v="500000"/>
    <n v="500000"/>
    <m/>
    <m/>
    <x v="0"/>
    <x v="0"/>
  </r>
  <r>
    <s v="260001"/>
    <s v="00001"/>
    <s v="Secretaria de Estado de Desenvolvimento Social"/>
    <s v="Gestão Geral"/>
    <x v="1"/>
    <x v="1"/>
    <x v="356"/>
    <s v="Benefício de gestação múltipla"/>
    <x v="813"/>
    <x v="816"/>
    <x v="16"/>
    <n v="244"/>
    <s v="339048"/>
    <s v="Outros Auxílios Financeiros Pessoas Físicas"/>
    <s v="0100000000"/>
    <s v="Recursos ordinários - recursos do tesouro - RLD"/>
    <x v="0"/>
    <n v="560"/>
    <n v="2000000"/>
    <n v="2000000"/>
    <m/>
    <m/>
    <x v="0"/>
    <x v="0"/>
  </r>
  <r>
    <s v="470022"/>
    <s v="00001"/>
    <s v="Instituto de Previdência do Estado de Santa Catarina"/>
    <s v="Gestão Geral"/>
    <x v="1"/>
    <x v="1"/>
    <x v="75"/>
    <s v="Encargos com estagiários"/>
    <x v="141"/>
    <x v="143"/>
    <x v="14"/>
    <n v="128"/>
    <s v="339049"/>
    <s v="Auxílio-Transporte"/>
    <s v="0250000000"/>
    <s v="Contribuição previdenciária - recursos de outras fontes - exercício corrente"/>
    <x v="0"/>
    <n v="850"/>
    <n v="175000"/>
    <n v="175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2"/>
    <s v="Despesas de Exercícios Anteriores"/>
    <s v="0240000000"/>
    <s v="Recursos de serviços - recursos de outras fontes - exercício corrente"/>
    <x v="0"/>
    <n v="850"/>
    <n v="11572"/>
    <n v="11572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92"/>
    <s v="Despesas de Exercícios Anteriores"/>
    <s v="0100000000"/>
    <s v="Recursos ordinários - recursos do tesouro - RLD"/>
    <x v="0"/>
    <n v="900"/>
    <m/>
    <m/>
    <n v="1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m/>
    <m/>
    <n v="30959669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m/>
    <m/>
    <m/>
    <n v="80000"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3000000"/>
    <s v="Recursos Ordinários - Desvinculação de Receitas do Estado (DREM)"/>
    <x v="0"/>
    <n v="990"/>
    <m/>
    <m/>
    <n v="1000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n v="20000"/>
    <n v="20000"/>
    <m/>
    <m/>
    <x v="0"/>
    <x v="0"/>
  </r>
  <r>
    <s v="480091"/>
    <s v="48091"/>
    <s v="Fundo Estadual de Saúde"/>
    <s v="Fundo Estadual de Saúde"/>
    <x v="0"/>
    <x v="0"/>
    <x v="65"/>
    <s v="Implantação de rede"/>
    <x v="116"/>
    <x v="118"/>
    <x v="6"/>
    <n v="302"/>
    <s v="334141"/>
    <s v="Contribuições"/>
    <s v="0223000000"/>
    <s v="Convênio - Sistema Único Saúde - recursos de outras fontes - Exercício Corrente"/>
    <x v="0"/>
    <n v="450"/>
    <m/>
    <m/>
    <n v="117761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13"/>
    <s v="Obrigações Patronais"/>
    <s v="0131000000"/>
    <s v="Recursos do FUNDEB"/>
    <x v="0"/>
    <n v="625"/>
    <m/>
    <m/>
    <n v="20493372"/>
    <m/>
    <x v="0"/>
    <x v="0"/>
  </r>
  <r>
    <s v="270021"/>
    <s v="00001"/>
    <s v="Instituto do Meio Ambiente do Estado de Santa Catarina - IMA"/>
    <s v="Gestão Geral"/>
    <x v="1"/>
    <x v="1"/>
    <x v="7"/>
    <s v="Capacitação profissional dos agentes públicos"/>
    <x v="123"/>
    <x v="125"/>
    <x v="12"/>
    <n v="128"/>
    <s v="339014"/>
    <s v="Diárias - Civil"/>
    <s v="0219000000"/>
    <s v="Outras Taxas Vinculadas - Recursos de Outras Fontes - Exercício Corrente"/>
    <x v="0"/>
    <n v="850"/>
    <n v="52793"/>
    <n v="52793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14"/>
    <s v="Diárias - Civil"/>
    <s v="0100000000"/>
    <s v="Recursos ordinários - recursos do tesouro - RLD"/>
    <x v="0"/>
    <n v="410"/>
    <n v="5000"/>
    <n v="5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14"/>
    <s v="Diárias - Civil"/>
    <s v="0100000000"/>
    <s v="Recursos ordinários - recursos do tesouro - RLD"/>
    <x v="0"/>
    <n v="925"/>
    <m/>
    <m/>
    <n v="2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14"/>
    <s v="Diárias - Civil"/>
    <s v="0240000000"/>
    <s v="Recursos de serviços - recursos de outras fontes - exercício corrente"/>
    <x v="0"/>
    <n v="900"/>
    <m/>
    <m/>
    <n v="638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14"/>
    <s v="Diárias - Civil"/>
    <s v="0100000000"/>
    <s v="Recursos ordinários - recursos do tesouro - RLD"/>
    <x v="0"/>
    <n v="90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92"/>
    <s v="Despesas de Exercícios Anteriores"/>
    <s v="0100000000"/>
    <s v="Recursos ordinários - recursos do tesouro - RLD"/>
    <x v="0"/>
    <n v="920"/>
    <m/>
    <m/>
    <n v="1980748.59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192"/>
    <s v="Despesas de Exercícios Anteriores"/>
    <s v="0100000000"/>
    <s v="Recursos ordinários - recursos do tesouro - RLD"/>
    <x v="0"/>
    <n v="935"/>
    <m/>
    <m/>
    <n v="5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99000000"/>
    <s v="Outras receitas não primárias - recursos do tesouro - exercício corrente"/>
    <x v="0"/>
    <n v="990"/>
    <m/>
    <m/>
    <n v="2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99000000"/>
    <s v="Outras receitas não primárias - recursos do tesouro - exercício corrente"/>
    <x v="0"/>
    <n v="990"/>
    <n v="654946"/>
    <n v="654946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93"/>
    <s v="Indenizações e Restituições"/>
    <s v="0283000000"/>
    <s v="Remuneração de depósitos bancários da conta única  do Tribunal de Justiça"/>
    <x v="0"/>
    <n v="930"/>
    <m/>
    <m/>
    <n v="1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3"/>
    <s v="Indenizações e Restituições"/>
    <s v="0100000000"/>
    <s v="Recursos ordinários - recursos do tesouro - RLD"/>
    <x v="0"/>
    <n v="910"/>
    <m/>
    <m/>
    <n v="380000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1"/>
    <s v="Vencim. e Vantagens Fixas - Pessoal Civil"/>
    <s v="0100000000"/>
    <s v="Recursos ordinários - recursos do tesouro - RLD"/>
    <x v="0"/>
    <n v="850"/>
    <n v="5560582"/>
    <n v="5560582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1"/>
    <s v="Vencim. e Vantagens Fixas - Pessoal Civil"/>
    <s v="0100000000"/>
    <s v="Recursos ordinários - recursos do tesouro - RLD"/>
    <x v="0"/>
    <n v="850"/>
    <n v="15792732"/>
    <n v="15792732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22558481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2"/>
    <s v="Vencim. e Vantagens Fixas - Pessoal Militar"/>
    <s v="0100000000"/>
    <s v="Recursos ordinários - recursos do tesouro - RLD"/>
    <x v="0"/>
    <n v="850"/>
    <m/>
    <m/>
    <n v="67180"/>
    <m/>
    <x v="0"/>
    <x v="0"/>
  </r>
  <r>
    <s v="410094"/>
    <s v="41094"/>
    <s v="Fundo de Desenvolvimento Social"/>
    <s v="Fundo de Desenvolvimento Social"/>
    <x v="0"/>
    <x v="0"/>
    <x v="357"/>
    <s v="Apoio a ações na área do esporte"/>
    <x v="814"/>
    <x v="817"/>
    <x v="17"/>
    <n v="812"/>
    <s v="334041"/>
    <s v="Contribuições"/>
    <s v="0261000000"/>
    <s v="Receitas diversas - FUNDOSOCIAL - recursos de outras fontes - exercício corrente"/>
    <x v="0"/>
    <n v="650"/>
    <m/>
    <m/>
    <n v="891700"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6"/>
    <s v="Outros Serviços Terceiros-Pessoa Física"/>
    <s v="0111000000"/>
    <s v="Taxas da Segurança Pública - recursos do tesouro - exercício corrente"/>
    <x v="0"/>
    <n v="704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75"/>
    <s v="Encargos com estagiários"/>
    <x v="750"/>
    <x v="753"/>
    <x v="9"/>
    <n v="122"/>
    <s v="339036"/>
    <s v="Outros Serviços Terceiros-Pessoa Física"/>
    <s v="0100000000"/>
    <s v="Recursos ordinários - recursos do tesouro - RLD"/>
    <x v="0"/>
    <n v="850"/>
    <m/>
    <m/>
    <n v="222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6"/>
    <s v="Outros Serviços Terceiros-Pessoa Física"/>
    <s v="0240000000"/>
    <s v="Recursos de serviços - recursos de outras fontes - exercício corrente"/>
    <x v="0"/>
    <n v="310"/>
    <m/>
    <m/>
    <n v="5219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6"/>
    <s v="Outros Serviços Terceiros-Pessoa Física"/>
    <s v="0100000000"/>
    <s v="Recursos ordinários - recursos do tesouro - RLD"/>
    <x v="0"/>
    <n v="90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m/>
    <m/>
    <x v="0"/>
    <x v="7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139"/>
    <s v="Outros Serviços Terceiros Pessoa Jurídica"/>
    <s v="0129000000"/>
    <s v="Outras transferências - recursos do tesouro - exercício corrente"/>
    <x v="0"/>
    <n v="348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263"/>
    <x v="266"/>
    <x v="7"/>
    <n v="61"/>
    <s v="449051"/>
    <s v="Obras e Instalações"/>
    <s v="0219000000"/>
    <s v="Outras Taxas Vinculadas - Recursos de Outras Fontes - Exercício Corrente"/>
    <x v="0"/>
    <n v="931"/>
    <n v="752204"/>
    <n v="752204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449051"/>
    <s v="Obras e Instalações"/>
    <s v="0100000000"/>
    <s v="Recursos ordinários - recursos do tesouro - RLD"/>
    <x v="0"/>
    <n v="90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51"/>
    <s v="Obras e Instalações"/>
    <s v="0192000000"/>
    <s v="Operações de crédito externa - recursos do tesouro - exercício corrente"/>
    <x v="0"/>
    <n v="110"/>
    <n v="40000000"/>
    <n v="40000000"/>
    <m/>
    <m/>
    <x v="0"/>
    <x v="0"/>
  </r>
  <r>
    <s v="530001"/>
    <s v="00001"/>
    <s v="Secretaria de Estado da Infraestrutura e Mobilidade"/>
    <s v="Gestão Geral"/>
    <x v="1"/>
    <x v="1"/>
    <x v="88"/>
    <s v="Investimento em equipamento"/>
    <x v="158"/>
    <x v="160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15"/>
    <x v="818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5000000"/>
    <s v="Remuneração de disp bancária - Executivo - rec vinculados - rec tesouro - exerc corrente"/>
    <x v="0"/>
    <n v="610"/>
    <m/>
    <m/>
    <n v="26000"/>
    <m/>
    <x v="0"/>
    <x v="0"/>
  </r>
  <r>
    <s v="450021"/>
    <s v="00001"/>
    <s v="Fundação Catarinense de Educação Especial"/>
    <s v="Gestão Geral"/>
    <x v="1"/>
    <x v="1"/>
    <x v="358"/>
    <s v="Construção, ampliação e reforma"/>
    <x v="816"/>
    <x v="819"/>
    <x v="5"/>
    <n v="367"/>
    <s v="449051"/>
    <s v="Obras e Instalações"/>
    <s v="0120000000"/>
    <s v="Cota-parte da contribuição do Salário-Educação - recursos do tesouro - exercício corrente"/>
    <x v="0"/>
    <n v="520"/>
    <n v="160000"/>
    <n v="160000"/>
    <m/>
    <m/>
    <x v="0"/>
    <x v="0"/>
  </r>
  <r>
    <s v="030091"/>
    <s v="03091"/>
    <s v="Fundo de Reaparelhamento da Justiça"/>
    <s v="Fundo de Reaparelhamento da Justiça"/>
    <x v="9"/>
    <x v="8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449052"/>
    <s v="Equipamentos e Material Permanente"/>
    <s v="0285000000"/>
    <s v="Remuneração de disp bancária - Executivo - rec vinculados-rec outras fontes-exerc corrente"/>
    <x v="0"/>
    <n v="890"/>
    <n v="15400"/>
    <n v="154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449052"/>
    <s v="Equipamentos e Material Permanente"/>
    <s v="0100000000"/>
    <s v="Recursos ordinários - recursos do tesouro - RLD"/>
    <x v="0"/>
    <n v="900"/>
    <n v="2000"/>
    <n v="2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449052"/>
    <s v="Equipamentos e Material Permanente"/>
    <s v="0100000000"/>
    <s v="Recursos ordinários - recursos do tesouro - RLD"/>
    <x v="0"/>
    <n v="703"/>
    <m/>
    <m/>
    <n v="45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449052"/>
    <s v="Equipamentos e Material Permanente"/>
    <s v="0261000000"/>
    <s v="Receitas diversas - FUNDOSOCIAL - recursos de outras fontes - exercício corrente"/>
    <x v="0"/>
    <n v="665"/>
    <m/>
    <m/>
    <n v="200000"/>
    <m/>
    <x v="0"/>
    <x v="0"/>
  </r>
  <r>
    <s v="410011"/>
    <s v="00001"/>
    <s v="Agência de Desenvolvimento do Turismo de Santa Catarina"/>
    <s v="Gestão Geral"/>
    <x v="0"/>
    <x v="0"/>
    <x v="148"/>
    <s v="Construção de centro de enventos"/>
    <x v="271"/>
    <x v="274"/>
    <x v="4"/>
    <n v="695"/>
    <s v="449052"/>
    <s v="Equipamentos e Material Permanente"/>
    <s v="0185000000"/>
    <s v="Remuneração de disp bancária - Executivo - rec vinculados - rec tesouro - exerc corrente"/>
    <x v="0"/>
    <n v="640"/>
    <m/>
    <m/>
    <n v="9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102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2295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7100000000"/>
    <s v="Contrapartida de Conv.-Recursos Ordinários-Recursos do Tesouro-Exercício Corrente"/>
    <x v="0"/>
    <n v="610"/>
    <m/>
    <m/>
    <n v="1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449052"/>
    <s v="Equipamentos e Material Permanente"/>
    <s v="0240000000"/>
    <s v="Recursos de serviços - recursos de outras fontes - exercício corrente"/>
    <x v="0"/>
    <n v="900"/>
    <m/>
    <m/>
    <n v="51923"/>
    <m/>
    <x v="0"/>
    <x v="0"/>
  </r>
  <r>
    <s v="530001"/>
    <s v="00001"/>
    <s v="Secretaria de Estado da Infraestrutura e Mobilidade"/>
    <s v="Gestão Geral"/>
    <x v="0"/>
    <x v="0"/>
    <x v="294"/>
    <s v="Modernização da frota"/>
    <x v="638"/>
    <x v="641"/>
    <x v="0"/>
    <n v="782"/>
    <s v="449052"/>
    <s v="Equipamentos e Material Permanente"/>
    <s v="0100000000"/>
    <s v="Recursos ordinários - recursos do tesouro - RLD"/>
    <x v="0"/>
    <n v="130"/>
    <m/>
    <m/>
    <n v="500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449052"/>
    <s v="Equipamentos e Material Permanente"/>
    <s v="0269000000"/>
    <s v="Outros recursos primários - recursos de outras fontes - exercício corrente"/>
    <x v="0"/>
    <n v="340"/>
    <n v="517180"/>
    <n v="51718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449052"/>
    <s v="Equipamentos e Material Permanente"/>
    <s v="0100000000"/>
    <s v="Recursos ordinários - recursos do tesouro - RLD"/>
    <x v="0"/>
    <n v="610"/>
    <n v="3000000"/>
    <n v="3000000"/>
    <m/>
    <m/>
    <x v="0"/>
    <x v="0"/>
  </r>
  <r>
    <s v="030001"/>
    <s v="00001"/>
    <s v="Tribunal de Justiça do Estado"/>
    <s v="Gestão Geral"/>
    <x v="1"/>
    <x v="1"/>
    <x v="61"/>
    <s v="Manutenção de prédios"/>
    <x v="817"/>
    <x v="820"/>
    <x v="7"/>
    <n v="61"/>
    <s v="339039"/>
    <s v="Outros Serviços Terceiros - Pessoa Jurídica"/>
    <s v="0283000000"/>
    <s v="Remuneração de depósitos bancários da conta única  do Tribunal de Justiça"/>
    <x v="0"/>
    <n v="931"/>
    <n v="10000"/>
    <n v="10000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73000"/>
    <n v="273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39"/>
    <s v="Outros Serviços Terceiros - Pessoa Jurídica"/>
    <s v="0100000000"/>
    <s v="Recursos ordinários - recursos do tesouro - RLD"/>
    <x v="0"/>
    <n v="900"/>
    <n v="1380000"/>
    <n v="138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339039"/>
    <s v="Outros Serviços Terceiros - Pessoa Jurídica"/>
    <s v="0121000000"/>
    <s v="Cota-parte contrib intervenção no domínio econ CIDE-Estadual - rec tesouro -exerc corrente"/>
    <x v="0"/>
    <n v="105"/>
    <n v="1500000"/>
    <n v="1500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39"/>
    <s v="Outros Serviços Terceiros - Pessoa Jurídica"/>
    <s v="0269000000"/>
    <s v="Outros recursos primários - recursos de outras fontes - exercício corrente"/>
    <x v="0"/>
    <n v="915"/>
    <m/>
    <m/>
    <n v="612985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97172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9"/>
    <s v="Outros Serviços Terceiros - Pessoa Jurídica"/>
    <s v="0100000000"/>
    <s v="Recursos ordinários - recursos do tesouro - RLD"/>
    <x v="0"/>
    <n v="900"/>
    <m/>
    <m/>
    <n v="6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9"/>
    <s v="Outros Serviços Terceiros - Pessoa Jurídica"/>
    <s v="0228000000"/>
    <s v="Outros convênios, ajustes e acordos administrativos - rec outras fontes-exercício corrente"/>
    <x v="0"/>
    <n v="211"/>
    <m/>
    <m/>
    <n v="2517060"/>
    <m/>
    <x v="0"/>
    <x v="0"/>
  </r>
  <r>
    <s v="410011"/>
    <s v="00001"/>
    <s v="Agência de Desenvolvimento do Turismo de Santa Catarina"/>
    <s v="Gestão Geral"/>
    <x v="0"/>
    <x v="0"/>
    <x v="246"/>
    <s v="Geração de informações"/>
    <x v="495"/>
    <x v="498"/>
    <x v="4"/>
    <n v="695"/>
    <s v="339039"/>
    <s v="Outros Serviços Terceiros - Pessoa Jurídica"/>
    <s v="0100000000"/>
    <s v="Recursos ordinários - recursos do tesouro - RLD"/>
    <x v="0"/>
    <n v="640"/>
    <m/>
    <m/>
    <n v="34000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"/>
    <m/>
    <x v="0"/>
    <x v="0"/>
  </r>
  <r>
    <s v="470030"/>
    <s v="00001"/>
    <s v="Fundação Escola de Governo - ENA"/>
    <s v="Gestão Geral"/>
    <x v="0"/>
    <x v="0"/>
    <x v="7"/>
    <s v="Capacitação profissional dos agentes públicos"/>
    <x v="574"/>
    <x v="577"/>
    <x v="3"/>
    <n v="128"/>
    <s v="339039"/>
    <s v="Outros Serviços Terceiros - Pessoa Jurídica"/>
    <s v="0100000000"/>
    <s v="Recursos ordinários - recursos do tesouro - RLD"/>
    <x v="0"/>
    <n v="850"/>
    <m/>
    <m/>
    <n v="5000"/>
    <m/>
    <x v="0"/>
    <x v="0"/>
  </r>
  <r>
    <s v="540096"/>
    <s v="54096"/>
    <s v="Fundo Penitenciário do Estado de Santa Catarina - FUPESC"/>
    <s v="Fundo Penitenciário do Estado de Santa Catarina"/>
    <x v="0"/>
    <x v="0"/>
    <x v="353"/>
    <s v="Profissionalização dos apenados e adolescentes em conflito com a lei"/>
    <x v="808"/>
    <x v="811"/>
    <x v="5"/>
    <n v="368"/>
    <s v="339039"/>
    <s v="Outros Serviços Terceiros - Pessoa Jurídica"/>
    <s v="0100000000"/>
    <s v="Recursos ordinários - recursos do tesouro - RLD"/>
    <x v="0"/>
    <n v="750"/>
    <m/>
    <m/>
    <n v="5000000"/>
    <m/>
    <x v="0"/>
    <x v="0"/>
  </r>
  <r>
    <s v="410011"/>
    <s v="00001"/>
    <s v="Agência de Desenvolvimento do Turismo de Santa Catarina"/>
    <s v="Gestão Geral"/>
    <x v="1"/>
    <x v="1"/>
    <x v="296"/>
    <s v="Divulgação e promoção turística"/>
    <x v="642"/>
    <x v="645"/>
    <x v="4"/>
    <n v="695"/>
    <s v="339039"/>
    <s v="Outros Serviços Terceiros - Pessoa Jurídica"/>
    <s v="0100000000"/>
    <s v="Recursos ordinários - recursos do tesouro - RLD"/>
    <x v="0"/>
    <n v="640"/>
    <n v="1495000"/>
    <n v="1495000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n v="0"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7"/>
    <s v="Locação de Mão-de-Obra"/>
    <s v="0111000000"/>
    <s v="Taxas da Segurança Pública - recursos do tesouro - exercício corrente"/>
    <x v="0"/>
    <n v="704"/>
    <n v="1515000"/>
    <n v="151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7"/>
    <s v="Locação de Mão-de-Obra"/>
    <s v="0100000000"/>
    <s v="Recursos ordinários - recursos do tesouro - RLD"/>
    <x v="0"/>
    <n v="900"/>
    <n v="15470763"/>
    <n v="15470763"/>
    <m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7"/>
    <s v="Locação de Mão-de-Obra"/>
    <s v="0223000000"/>
    <s v="Convênio - Sistema Único Saúde - recursos de outras fontes - Exercício Corrente"/>
    <x v="0"/>
    <n v="410"/>
    <m/>
    <m/>
    <n v="700000"/>
    <m/>
    <x v="0"/>
    <x v="0"/>
  </r>
  <r>
    <s v="040001"/>
    <s v="00001"/>
    <s v="Ministério Público do Estado de Santa Catarina"/>
    <s v="Gestão Geral"/>
    <x v="4"/>
    <x v="4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2"/>
    <n v="910"/>
    <m/>
    <n v="4743902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4042"/>
    <s v="Auxílios"/>
    <s v="0100000000"/>
    <s v="Recursos ordinários - recursos do tesouro - RLD"/>
    <x v="0"/>
    <n v="610"/>
    <n v="30000000"/>
    <n v="3000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50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40"/>
    <s v="Serviços de Tecnologia da Informação e Comunicação - Pessoa Jurídica"/>
    <s v="0100000000"/>
    <s v="Recursos ordinários - recursos do tesouro - RLD"/>
    <x v="0"/>
    <n v="935"/>
    <n v="1700000"/>
    <n v="1700000"/>
    <m/>
    <m/>
    <x v="0"/>
    <x v="0"/>
  </r>
  <r>
    <s v="410012"/>
    <s v="00001"/>
    <s v="Departamento Estadual de Trânsito"/>
    <s v="Gestão Geral"/>
    <x v="0"/>
    <x v="0"/>
    <x v="359"/>
    <s v="Sistema de gestão e certificação veicular"/>
    <x v="818"/>
    <x v="821"/>
    <x v="11"/>
    <n v="422"/>
    <s v="339040"/>
    <s v="Serviços de Tecnologia da Informação e Comunicação - Pessoa Jurídica"/>
    <s v="0169000000"/>
    <s v="Outros Recursos Primários - Recursos do Tesouro"/>
    <x v="0"/>
    <n v="770"/>
    <m/>
    <m/>
    <n v="8302288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40"/>
    <s v="Serviços de Tecnologia da Informação e Comunicação - Pessoa Jurídica"/>
    <s v="0219000000"/>
    <s v="Outras Taxas Vinculadas - Recursos de Outras Fontes - Exercício Corrente"/>
    <x v="0"/>
    <n v="890"/>
    <n v="200000"/>
    <n v="200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140"/>
    <s v="Serviços de Tecnologia da Informação e Comunicação - Pessoa Jurídica"/>
    <s v="0100000000"/>
    <s v="Recursos ordinários - recursos do tesouro - RLD"/>
    <x v="0"/>
    <n v="900"/>
    <n v="150000"/>
    <n v="150000"/>
    <m/>
    <m/>
    <x v="0"/>
    <x v="0"/>
  </r>
  <r>
    <s v="260099"/>
    <s v="26099"/>
    <s v="Fundo para a Infância e Adolescência"/>
    <s v="Fundo para a Infância e Adolescência"/>
    <x v="0"/>
    <x v="0"/>
    <x v="301"/>
    <s v="Apoio a projetos e entidades"/>
    <x v="654"/>
    <x v="657"/>
    <x v="15"/>
    <n v="243"/>
    <s v="335041"/>
    <s v="Contribuições"/>
    <s v="0269000000"/>
    <s v="Outros recursos primários - recursos de outras fontes - exercício corrente"/>
    <x v="0"/>
    <n v="560"/>
    <m/>
    <m/>
    <n v="14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298"/>
    <x v="301"/>
    <x v="13"/>
    <n v="605"/>
    <s v="335041"/>
    <s v="Contribuições"/>
    <s v="0266000000"/>
    <s v="Receitas diversas - receita Agroindustrial - FDR"/>
    <x v="0"/>
    <n v="320"/>
    <m/>
    <m/>
    <n v="52500000"/>
    <m/>
    <x v="0"/>
    <x v="0"/>
  </r>
  <r>
    <s v="270024"/>
    <s v="00001"/>
    <s v="Fundação de Amparo à Pesquisa e Inovação do Estado de Santa Catarina"/>
    <s v="Gestão Geral"/>
    <x v="0"/>
    <x v="0"/>
    <x v="142"/>
    <s v="Bolsas de estudo"/>
    <x v="782"/>
    <x v="785"/>
    <x v="5"/>
    <n v="573"/>
    <s v="339031"/>
    <s v="Premiações Culturais, Artísticas, Científicas, Desportivas e Outras"/>
    <s v="0100000000"/>
    <s v="Recursos ordinários - recursos do tesouro - RLD"/>
    <x v="0"/>
    <n v="230"/>
    <m/>
    <m/>
    <n v="67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05"/>
    <s v="Outros Benefícios Previdenciários"/>
    <s v="0131000000"/>
    <s v="Recursos do FUNDEB"/>
    <x v="0"/>
    <n v="625"/>
    <m/>
    <m/>
    <n v="2208854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07"/>
    <s v="Contrib. Entid. Fechadas de Previdência"/>
    <s v="0100000000"/>
    <s v="Recursos ordinários - recursos do tesouro - RLD"/>
    <x v="0"/>
    <n v="745"/>
    <m/>
    <m/>
    <n v="152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99000000"/>
    <s v="Outras receitas não primárias - recursos do tesouro - exercício corrente"/>
    <x v="0"/>
    <n v="990"/>
    <n v="1500000"/>
    <n v="15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69000000"/>
    <s v="Outros Recursos Primários - Recursos do Tesouro"/>
    <x v="0"/>
    <n v="990"/>
    <m/>
    <m/>
    <n v="30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4"/>
    <s v="Indenizações e Restituições Trabalhistas"/>
    <s v="0100000000"/>
    <s v="Recursos ordinários - recursos do tesouro - RLD"/>
    <x v="0"/>
    <n v="850"/>
    <m/>
    <m/>
    <n v="163245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4"/>
    <s v="Indenizações e Restituições Trabalhistas"/>
    <s v="0100000000"/>
    <s v="Recursos ordinários - recursos do tesouro - RLD"/>
    <x v="0"/>
    <n v="850"/>
    <m/>
    <m/>
    <n v="3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439"/>
    <x v="442"/>
    <x v="5"/>
    <n v="571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255"/>
    <s v="Pensões"/>
    <x v="819"/>
    <x v="822"/>
    <x v="14"/>
    <n v="272"/>
    <s v="319003"/>
    <s v="Pensões do RPPS e do Militar"/>
    <s v="0250000000"/>
    <s v="Contribuição previdenciária - recursos de outras fontes - exercício corrente"/>
    <x v="0"/>
    <n v="860"/>
    <m/>
    <m/>
    <n v="35243479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60000000"/>
    <s v="Recursos patrimoniais primários - recursos de outras fontes - exercício corrente"/>
    <x v="0"/>
    <n v="860"/>
    <n v="1586174"/>
    <n v="1586174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92"/>
    <s v="Despesas de Exercícios Anteriores"/>
    <s v="0111000000"/>
    <s v="Taxas da Segurança Pública - recursos do tesouro - exercício corrente"/>
    <x v="0"/>
    <n v="850"/>
    <m/>
    <m/>
    <n v="12546"/>
    <m/>
    <x v="0"/>
    <x v="0"/>
  </r>
  <r>
    <s v="470076"/>
    <s v="47076"/>
    <s v="Fundo Financeiro"/>
    <s v="Fundo Financeiro"/>
    <x v="0"/>
    <x v="0"/>
    <x v="45"/>
    <s v="Encargos com inativos"/>
    <x v="427"/>
    <x v="430"/>
    <x v="14"/>
    <n v="272"/>
    <s v="319092"/>
    <s v="Despesas de Exercícios Anteriores"/>
    <s v="0100000000"/>
    <s v="Recursos ordinários - recursos do tesouro - RLD"/>
    <x v="0"/>
    <n v="860"/>
    <m/>
    <m/>
    <n v="500000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046"/>
    <s v="Auxílio-Alimentação"/>
    <s v="0100000000"/>
    <s v="Recursos ordinários - recursos do tesouro - RLD"/>
    <x v="0"/>
    <n v="850"/>
    <n v="354078"/>
    <n v="354078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47"/>
    <s v="Obrigações Tributárias e Contributivas"/>
    <s v="0111000000"/>
    <s v="Taxas da Segurança Pública - recursos do tesouro - exercício corrente"/>
    <x v="0"/>
    <n v="703"/>
    <m/>
    <m/>
    <n v="93000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47"/>
    <s v="Obrigações Tributárias e Contributivas"/>
    <s v="0100000000"/>
    <s v="Recursos ordinários - recursos do tesouro - RLD"/>
    <x v="0"/>
    <n v="935"/>
    <n v="250000"/>
    <n v="2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47"/>
    <s v="Obrigações Tributárias e Contributivas"/>
    <s v="0282000000"/>
    <s v="Remuneração de disponibilidade bancária - Judiciário -rec outras fontes-exercício corrente"/>
    <x v="0"/>
    <n v="930"/>
    <n v="60000"/>
    <n v="6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113"/>
    <s v="Obrigações Patronais"/>
    <s v="0100000000"/>
    <s v="Recursos ordinários - recursos do tesouro - RLD"/>
    <x v="0"/>
    <n v="704"/>
    <m/>
    <m/>
    <n v="15719796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113"/>
    <s v="Obrigações Patronais"/>
    <s v="0100000000"/>
    <s v="Recursos ordinários - recursos do tesouro - RLD"/>
    <x v="0"/>
    <n v="875"/>
    <m/>
    <m/>
    <n v="18944164"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30"/>
    <s v="Material de Consumo"/>
    <s v="0100000000"/>
    <s v="Recursos ordinários - recursos do tesouro - RLD"/>
    <x v="0"/>
    <n v="900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0"/>
    <s v="Material de Consumo"/>
    <s v="0111000000"/>
    <s v="Taxas da Segurança Pública - recursos do tesouro - exercício corrente"/>
    <x v="0"/>
    <n v="704"/>
    <m/>
    <m/>
    <n v="1759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n v="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30"/>
    <s v="Material de Consumo"/>
    <s v="0100000000"/>
    <s v="Recursos ordinários - recursos do tesouro - RLD"/>
    <x v="0"/>
    <n v="230"/>
    <m/>
    <m/>
    <n v="152503"/>
    <m/>
    <x v="0"/>
    <x v="0"/>
  </r>
  <r>
    <s v="270025"/>
    <s v="00001"/>
    <s v="Instituto de Metrologia de Santa Catarina"/>
    <s v="Gestão Geral"/>
    <x v="0"/>
    <x v="0"/>
    <x v="14"/>
    <s v="Saúde e segurança no contexto ocupacional"/>
    <x v="641"/>
    <x v="644"/>
    <x v="3"/>
    <n v="331"/>
    <s v="339030"/>
    <s v="Material de Consumo"/>
    <s v="0228000000"/>
    <s v="Outros convênios, ajustes e acordos administrativos - rec outras fontes-exercício corrente"/>
    <x v="0"/>
    <n v="85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0"/>
    <s v="Material de Consumo"/>
    <s v="0228000000"/>
    <s v="Outros convênios, ajustes e acordos administrativos - rec outras fontes-exercício corrente"/>
    <x v="0"/>
    <n v="310"/>
    <m/>
    <m/>
    <n v="1030144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0"/>
    <s v="Material de Consumo"/>
    <s v="0100000000"/>
    <s v="Recursos ordinários - recursos do tesouro - RLD"/>
    <x v="0"/>
    <n v="610"/>
    <m/>
    <m/>
    <n v="100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0"/>
    <s v="Material de Consumo"/>
    <s v="0131000000"/>
    <s v="Recursos do FUNDEB"/>
    <x v="0"/>
    <n v="610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30"/>
    <s v="Material de Consumo"/>
    <s v="0240000000"/>
    <s v="Recursos de serviços - recursos de outras fontes - exercício corrente"/>
    <x v="0"/>
    <n v="900"/>
    <m/>
    <m/>
    <n v="27535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0"/>
    <s v="Material de Consumo"/>
    <s v="0100000000"/>
    <s v="Recursos ordinários - recursos do tesouro - RLD"/>
    <x v="0"/>
    <n v="921"/>
    <n v="350000"/>
    <n v="35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60000000"/>
    <s v="Recursos patrimoniais primários - recursos de outras fontes - exercício corrente"/>
    <x v="0"/>
    <n v="430"/>
    <n v="1500000"/>
    <n v="15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3"/>
    <s v="Passagens e Despesas com Locomoção"/>
    <s v="0240000000"/>
    <s v="Recursos de serviços - recursos de outras fontes - exercício corrente"/>
    <x v="0"/>
    <n v="310"/>
    <n v="39715"/>
    <n v="39715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3"/>
    <s v="Passagens e Despesas com Locomoção"/>
    <s v="0219000000"/>
    <s v="Outras Taxas Vinculadas - Recursos de Outras Fontes - Exercício Corrente"/>
    <x v="0"/>
    <n v="315"/>
    <m/>
    <m/>
    <n v="50000"/>
    <m/>
    <x v="0"/>
    <x v="0"/>
  </r>
  <r>
    <s v="470022"/>
    <s v="00001"/>
    <s v="Instituto de Previdência do Estado de Santa Catarina"/>
    <s v="Gestão Geral"/>
    <x v="0"/>
    <x v="0"/>
    <x v="7"/>
    <s v="Capacitação profissional dos agentes públicos"/>
    <x v="578"/>
    <x v="581"/>
    <x v="14"/>
    <n v="128"/>
    <s v="339033"/>
    <s v="Passagens e Despesas com Locomoção"/>
    <s v="0240000000"/>
    <s v="Recursos de serviços - recursos de outras fontes - exercício corrente"/>
    <x v="0"/>
    <n v="850"/>
    <m/>
    <m/>
    <n v="3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3"/>
    <s v="Passagens e Despesas com Locomoção"/>
    <s v="0100000000"/>
    <s v="Recursos ordinários - recursos do tesouro - RLD"/>
    <x v="0"/>
    <n v="900"/>
    <m/>
    <m/>
    <n v="18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3"/>
    <s v="Passagens e Despesas com Locomoção"/>
    <s v="0100000000"/>
    <s v="Recursos ordinários - recursos do tesouro - RLD"/>
    <x v="0"/>
    <n v="830"/>
    <m/>
    <m/>
    <n v="100000"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296"/>
    <x v="299"/>
    <x v="11"/>
    <n v="182"/>
    <s v="335043"/>
    <s v="Subvenções Sociais"/>
    <s v="0261000000"/>
    <s v="Receitas diversas - FUNDOSOCIAL - recursos de outras fontes - exercício corrente"/>
    <x v="0"/>
    <n v="730"/>
    <n v="891700"/>
    <n v="8917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2"/>
    <s v="Despesas de Exercícios Anteriores"/>
    <s v="0240000000"/>
    <s v="Recursos de serviços - recursos de outras fontes - exercício corrente"/>
    <x v="0"/>
    <n v="900"/>
    <n v="4591"/>
    <n v="4591"/>
    <m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92"/>
    <s v="Despesas de Exercícios Anteriores"/>
    <s v="0120000000"/>
    <s v="Cota-parte da contribuição do Salário-Educação - recursos do tesouro - exercício corrente"/>
    <x v="0"/>
    <n v="610"/>
    <m/>
    <m/>
    <n v="20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92"/>
    <s v="Despesas de Exercícios Anteriores"/>
    <s v="0240000000"/>
    <s v="Recursos de serviços - recursos de outras fontes - exercício corrente"/>
    <x v="0"/>
    <n v="900"/>
    <m/>
    <m/>
    <n v="43296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92"/>
    <s v="Despesas de Exercícios Anteriores"/>
    <s v="0250000000"/>
    <s v="Contribuição previdenciária - recursos de outras fontes - exercício corrente"/>
    <x v="0"/>
    <n v="850"/>
    <n v="200"/>
    <n v="2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6"/>
    <s v="Ressarcimento Despesa Pessoal Requisitado"/>
    <s v="0100000000"/>
    <s v="Recursos ordinários - recursos do tesouro - RLD"/>
    <x v="0"/>
    <n v="935"/>
    <m/>
    <m/>
    <n v="1250000"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5"/>
    <s v="Serviços de Consultoria"/>
    <s v="0111000000"/>
    <s v="Taxas da Segurança Pública - recursos do tesouro - exercício corrente"/>
    <x v="0"/>
    <n v="704"/>
    <n v="10000"/>
    <n v="10000"/>
    <m/>
    <m/>
    <x v="0"/>
    <x v="0"/>
  </r>
  <r>
    <s v="270001"/>
    <s v="00001"/>
    <s v="Secretaria de Estado do Desenvolvimento Econômico Sustentável"/>
    <s v="Gestão Geral"/>
    <x v="0"/>
    <x v="0"/>
    <x v="7"/>
    <s v="Capacitação profissional dos agentes públicos"/>
    <x v="434"/>
    <x v="437"/>
    <x v="3"/>
    <n v="128"/>
    <s v="339035"/>
    <s v="Serviços de Consultoria"/>
    <s v="0129000000"/>
    <s v="Outras transferências - recursos do tesouro - exercício corrente"/>
    <x v="0"/>
    <n v="850"/>
    <m/>
    <m/>
    <n v="7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5"/>
    <s v="Serviços de Consultoria"/>
    <s v="0131000000"/>
    <s v="Recursos do FUNDEB"/>
    <x v="0"/>
    <n v="625"/>
    <m/>
    <m/>
    <n v="500000"/>
    <m/>
    <x v="0"/>
    <x v="0"/>
  </r>
  <r>
    <s v="040001"/>
    <s v="00001"/>
    <s v="Ministério Público do Estado de Santa Catarina"/>
    <s v="Gestão Geral"/>
    <x v="3"/>
    <x v="3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m/>
    <n v="272456.03999999998"/>
    <m/>
    <m/>
    <x v="0"/>
    <x v="0"/>
  </r>
  <r>
    <s v="480091"/>
    <s v="48091"/>
    <s v="Fundo Estadual de Saúde"/>
    <s v="Fundo Estadual de Saúde"/>
    <x v="1"/>
    <x v="1"/>
    <x v="171"/>
    <s v="Ações na área da saúde"/>
    <x v="497"/>
    <x v="500"/>
    <x v="6"/>
    <n v="301"/>
    <s v="334141"/>
    <s v="Contribuições"/>
    <s v="0100000000"/>
    <s v="Recursos ordinários - recursos do tesouro - RLD"/>
    <x v="0"/>
    <n v="420"/>
    <n v="900000"/>
    <n v="90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113"/>
    <s v="Obrigações Patronais"/>
    <s v="0100000000"/>
    <s v="Recursos ordinários - recursos do tesouro - RLD"/>
    <x v="0"/>
    <n v="930"/>
    <n v="3466900"/>
    <n v="3466900"/>
    <m/>
    <m/>
    <x v="0"/>
    <x v="0"/>
  </r>
  <r>
    <s v="160097"/>
    <s v="16097"/>
    <s v="Fundo de Melhoria da Polícia Militar"/>
    <s v="Fundo de Melhoria da Polícia Militar"/>
    <x v="0"/>
    <x v="0"/>
    <x v="269"/>
    <s v="Gestão de indenizações"/>
    <x v="548"/>
    <x v="551"/>
    <x v="11"/>
    <n v="181"/>
    <s v="339008"/>
    <s v="Outros Benefícios Assistenciais"/>
    <s v="0111000000"/>
    <s v="Taxas da Segurança Pública - recursos do tesouro - exercício corrente"/>
    <x v="0"/>
    <n v="704"/>
    <m/>
    <m/>
    <n v="400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14"/>
    <s v="Diárias - Civil"/>
    <s v="0219000000"/>
    <s v="Outras Taxas Vinculadas - Recursos de Outras Fontes - Exercício Corrente"/>
    <x v="0"/>
    <n v="890"/>
    <n v="5500"/>
    <n v="55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14"/>
    <s v="Diárias - Civil"/>
    <s v="0100000000"/>
    <s v="Recursos ordinários - recursos do tesouro - RLD"/>
    <x v="0"/>
    <n v="920"/>
    <m/>
    <m/>
    <n v="6180000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14"/>
    <s v="Diárias - Civil"/>
    <s v="0283000000"/>
    <s v="Remuneração de depósitos bancários da conta única  do Tribunal de Justiça"/>
    <x v="0"/>
    <n v="931"/>
    <m/>
    <m/>
    <n v="7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m/>
    <m/>
    <n v="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14"/>
    <s v="Diárias - Civil"/>
    <s v="0100000000"/>
    <s v="Recursos ordinários - recursos do tesouro - RLD"/>
    <x v="0"/>
    <n v="630"/>
    <m/>
    <m/>
    <n v="5066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14"/>
    <s v="Diárias - Civil"/>
    <s v="0240000000"/>
    <s v="Recursos de serviços - recursos de outras fontes - exercício corrente"/>
    <x v="0"/>
    <n v="630"/>
    <m/>
    <m/>
    <n v="2198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14"/>
    <s v="Diárias - Civil"/>
    <s v="0100000000"/>
    <s v="Recursos ordinários - recursos do tesouro - RLD"/>
    <x v="0"/>
    <n v="900"/>
    <n v="150000"/>
    <n v="15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3"/>
    <s v="Indenizações e Restituições"/>
    <s v="0240000000"/>
    <s v="Recursos de serviços - recursos de outras fontes - exercício corrente"/>
    <x v="0"/>
    <n v="90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m/>
    <m/>
    <n v="228224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93"/>
    <s v="Indenizações e Restituições"/>
    <s v="0100000000"/>
    <s v="Recursos ordinários - recursos do tesouro - RLD"/>
    <x v="0"/>
    <n v="750"/>
    <m/>
    <m/>
    <n v="181667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n v="200000"/>
    <n v="200000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n v="38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1"/>
    <s v="Vencim. e Vantagens Fixas - Pessoal Civil"/>
    <s v="0299000000"/>
    <s v="Outras receitas não primárias - recursos de outras fontes - exercício corrente"/>
    <x v="0"/>
    <n v="310"/>
    <m/>
    <m/>
    <n v="5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020"/>
    <s v="Auxílio Financeiro a Pesquisadores"/>
    <s v="0131000000"/>
    <s v="Recursos do FUNDEB"/>
    <x v="0"/>
    <n v="625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6"/>
    <s v="Outros Serviços Terceiros-Pessoa Física"/>
    <s v="0100000000"/>
    <s v="Recursos ordinários - recursos do tesouro - RLD"/>
    <x v="0"/>
    <n v="745"/>
    <n v="95000"/>
    <n v="95000"/>
    <m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6"/>
    <s v="Outros Serviços Terceiros-Pessoa Física"/>
    <s v="0269000000"/>
    <s v="Outros recursos primários - recursos de outras fontes - exercício corrente"/>
    <x v="0"/>
    <n v="560"/>
    <m/>
    <m/>
    <n v="20000"/>
    <m/>
    <x v="0"/>
    <x v="0"/>
  </r>
  <r>
    <s v="410010"/>
    <s v="00001"/>
    <s v="Fundação Catarinense de Esporte"/>
    <s v="Gestão Geral"/>
    <x v="0"/>
    <x v="0"/>
    <x v="172"/>
    <s v="Formação profissional"/>
    <x v="820"/>
    <x v="823"/>
    <x v="17"/>
    <n v="128"/>
    <s v="339036"/>
    <s v="Outros Serviços Terceiros-Pessoa Física"/>
    <s v="0100000000"/>
    <s v="Recursos ordinários - recursos do tesouro - RLD"/>
    <x v="0"/>
    <n v="650"/>
    <m/>
    <m/>
    <n v="150000"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139"/>
    <s v="Outros Serviços Terceiros Pessoa Jurídica"/>
    <s v="0219000000"/>
    <s v="Outras Taxas Vinculadas - Recursos de Outras Fontes - Exercício Corrente"/>
    <x v="0"/>
    <n v="348"/>
    <n v="90000"/>
    <n v="9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449051"/>
    <s v="Obras e Instalações"/>
    <s v="0100000000"/>
    <s v="Recursos ordinários - recursos do tesouro - RLD"/>
    <x v="0"/>
    <n v="665"/>
    <n v="11357"/>
    <n v="11357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51"/>
    <s v="Obras e Instalações"/>
    <s v="0191000000"/>
    <s v="Operações de crédito interna - recursos do tesouro - exercício corrente"/>
    <x v="0"/>
    <n v="130"/>
    <n v="4700000"/>
    <n v="47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21"/>
    <x v="824"/>
    <x v="7"/>
    <n v="61"/>
    <s v="449051"/>
    <s v="Obras e Instalações"/>
    <s v="0219000000"/>
    <s v="Outras Taxas Vinculadas - Recursos de Outras Fontes - Exercício Corrente"/>
    <x v="0"/>
    <n v="931"/>
    <m/>
    <m/>
    <n v="124086"/>
    <m/>
    <x v="0"/>
    <x v="0"/>
  </r>
  <r>
    <s v="160091"/>
    <s v="16091"/>
    <s v="Fundo para Melhoria da Segurança Pública"/>
    <s v="Fundo para Melhoria da Segurança Pública"/>
    <x v="0"/>
    <x v="0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m/>
    <m/>
    <n v="25742"/>
    <m/>
    <x v="0"/>
    <x v="0"/>
  </r>
  <r>
    <s v="470093"/>
    <s v="47093"/>
    <s v="Fundo Patrimonial"/>
    <s v="Fundo Patrimonial"/>
    <x v="0"/>
    <x v="0"/>
    <x v="360"/>
    <s v="Ampliação e reforma de imóveis"/>
    <x v="822"/>
    <x v="825"/>
    <x v="3"/>
    <n v="122"/>
    <s v="449051"/>
    <s v="Obras e Instalações"/>
    <s v="0298000000"/>
    <s v="Receita da alienação de bens - recursos de outras fontes - exercício corrente"/>
    <x v="0"/>
    <n v="900"/>
    <m/>
    <m/>
    <n v="2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00000000"/>
    <s v="Recursos ordinários - recursos do tesouro - RLD"/>
    <x v="0"/>
    <n v="130"/>
    <m/>
    <m/>
    <n v="8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823"/>
    <x v="826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15"/>
    <x v="818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24"/>
    <x v="827"/>
    <x v="7"/>
    <n v="61"/>
    <s v="449051"/>
    <s v="Obras e Instalações"/>
    <s v="0219000000"/>
    <s v="Outras Taxas Vinculadas - Recursos de Outras Fontes - Exercício Corrente"/>
    <x v="0"/>
    <n v="931"/>
    <n v="166606"/>
    <n v="166606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825"/>
    <x v="828"/>
    <x v="12"/>
    <n v="54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269000000"/>
    <s v="Outros recursos primários - recursos de outras fontes - exercício corrente"/>
    <x v="0"/>
    <n v="900"/>
    <n v="101759"/>
    <n v="101759"/>
    <m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449052"/>
    <s v="Equipamentos e Material Permanente"/>
    <s v="0285000000"/>
    <s v="Remuneração de disp bancária - Executivo - rec vinculados-rec outras fontes-exerc corrente"/>
    <x v="0"/>
    <n v="703"/>
    <m/>
    <m/>
    <n v="582049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2"/>
    <s v="Equipamentos e Material Permanente"/>
    <s v="0219000000"/>
    <s v="Outras Taxas Vinculadas - Recursos de Outras Fontes - Exercício Corrente"/>
    <x v="0"/>
    <n v="702"/>
    <m/>
    <m/>
    <n v="218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449052"/>
    <s v="Equipamentos e Material Permanente"/>
    <s v="0219000000"/>
    <s v="Outras Taxas Vinculadas - Recursos de Outras Fontes - Exercício Corrente"/>
    <x v="0"/>
    <n v="340"/>
    <n v="1857766"/>
    <n v="1857766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449052"/>
    <s v="Equipamentos e Material Permanente"/>
    <s v="0298000000"/>
    <s v="Receita da alienação de bens - recursos de outras fontes - exercício corrente"/>
    <x v="0"/>
    <n v="310"/>
    <n v="338131"/>
    <n v="338131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0100000000"/>
    <s v="Recursos ordinários - recursos do tesouro - RLD"/>
    <x v="0"/>
    <n v="610"/>
    <n v="4000000"/>
    <n v="4000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9"/>
    <s v="Outros Serviços Terceiros - Pessoa Jurídica"/>
    <s v="0111000000"/>
    <s v="Taxas da Segurança Pública - recursos do tesouro - exercício corrente"/>
    <x v="0"/>
    <n v="704"/>
    <n v="1799975"/>
    <n v="1799975"/>
    <m/>
    <m/>
    <x v="0"/>
    <x v="0"/>
  </r>
  <r>
    <s v="410010"/>
    <s v="00001"/>
    <s v="Fundação Catarinense de Esporte"/>
    <s v="Gestão Geral"/>
    <x v="1"/>
    <x v="1"/>
    <x v="329"/>
    <s v="Construção, recuperação e reaparelhamento"/>
    <x v="726"/>
    <x v="729"/>
    <x v="5"/>
    <n v="812"/>
    <s v="339039"/>
    <s v="Outros Serviços Terceiros - Pessoa Jurídica"/>
    <s v="0100000000"/>
    <s v="Recursos ordinários - recursos do tesouro - RLD"/>
    <x v="0"/>
    <n v="635"/>
    <n v="1000000"/>
    <n v="1000000"/>
    <m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339039"/>
    <s v="Outros Serviços Terceiros - Pessoa Jurídica"/>
    <s v="0269000000"/>
    <s v="Outros recursos primários - recursos de outras fontes - exercício corrente"/>
    <x v="0"/>
    <n v="770"/>
    <n v="50000"/>
    <n v="50000"/>
    <m/>
    <m/>
    <x v="0"/>
    <x v="0"/>
  </r>
  <r>
    <s v="410012"/>
    <s v="00001"/>
    <s v="Departamento Estadual de Trânsito"/>
    <s v="Gestão Geral"/>
    <x v="1"/>
    <x v="1"/>
    <x v="14"/>
    <s v="Saúde e segurança no contexto ocupacional"/>
    <x v="713"/>
    <x v="716"/>
    <x v="3"/>
    <n v="331"/>
    <s v="339039"/>
    <s v="Outros Serviços Terceiros - Pessoa Jurídica"/>
    <s v="0111000000"/>
    <s v="Taxas da Segurança Pública - recursos do tesouro - exercício corrente"/>
    <x v="0"/>
    <n v="855"/>
    <n v="10000"/>
    <n v="10000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9039"/>
    <s v="Outros Serviços Terceiros - Pessoa Jurídica"/>
    <s v="0100000000"/>
    <s v="Recursos ordinários - recursos do tesouro - RLD"/>
    <x v="0"/>
    <n v="430"/>
    <n v="20000000"/>
    <n v="20000000"/>
    <m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218265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9"/>
    <s v="Outros Serviços Terceiros - Pessoa Jurídica"/>
    <s v="0284000000"/>
    <s v="Remuneração de disp bancária - Ministério Público - rec outras fontes - exercício corrente"/>
    <x v="0"/>
    <n v="910"/>
    <m/>
    <m/>
    <n v="467045.4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9"/>
    <s v="Outros Serviços Terceiros - Pessoa Jurídica"/>
    <s v="0284000000"/>
    <s v="Remuneração de disp bancária - Ministério Público - rec outras fontes - exercício corrente"/>
    <x v="0"/>
    <n v="910"/>
    <m/>
    <m/>
    <n v="553757"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9"/>
    <s v="Outros Serviços Terceiros - Pessoa Jurídica"/>
    <s v="0269000000"/>
    <s v="Outros recursos primários - recursos de outras fontes - exercício corrente"/>
    <x v="0"/>
    <n v="560"/>
    <m/>
    <m/>
    <n v="30000"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9"/>
    <s v="Outros Serviços Terceiros - Pessoa Jurídica"/>
    <s v="0100000000"/>
    <s v="Recursos ordinários - recursos do tesouro - RLD"/>
    <x v="0"/>
    <n v="850"/>
    <m/>
    <m/>
    <n v="5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9"/>
    <s v="Outros Serviços Terceiros - Pessoa Jurídica"/>
    <s v="0100000000"/>
    <s v="Recursos ordinários - recursos do tesouro - RLD"/>
    <x v="0"/>
    <n v="900"/>
    <m/>
    <m/>
    <n v="8977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m/>
    <m/>
    <n v="0"/>
    <m/>
    <x v="0"/>
    <x v="0"/>
  </r>
  <r>
    <s v="440022"/>
    <s v="00001"/>
    <s v="Companhia Integrada de Desenvolvimento Agrícola de Santa Catarina"/>
    <s v="Gestão Geral"/>
    <x v="0"/>
    <x v="0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m/>
    <m/>
    <n v="0"/>
    <m/>
    <x v="0"/>
    <x v="0"/>
  </r>
  <r>
    <s v="480091"/>
    <s v="48091"/>
    <s v="Fundo Estadual de Saúde"/>
    <s v="Fundo Estadual de Saúde"/>
    <x v="0"/>
    <x v="0"/>
    <x v="338"/>
    <s v="Manutenção de aeronaves"/>
    <x v="747"/>
    <x v="750"/>
    <x v="6"/>
    <n v="785"/>
    <s v="339039"/>
    <s v="Outros Serviços Terceiros - Pessoa Jurídica"/>
    <s v="0100000000"/>
    <s v="Recursos ordinários - recursos do tesouro - RLD"/>
    <x v="0"/>
    <n v="430"/>
    <m/>
    <m/>
    <n v="38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9"/>
    <s v="Outros Serviços Terceiros - Pessoa Jurídica"/>
    <s v="0100000000"/>
    <s v="Recursos ordinários - recursos do tesouro - RLD"/>
    <x v="0"/>
    <n v="900"/>
    <m/>
    <m/>
    <n v="50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4000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13879"/>
    <m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39"/>
    <s v="Outros Serviços Terceiros - Pessoa Jurídica"/>
    <s v="0100000000"/>
    <s v="Recursos ordinários - recursos do tesouro - RLD"/>
    <x v="0"/>
    <n v="745"/>
    <n v="52237"/>
    <n v="52237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9"/>
    <s v="Outros Serviços Terceiros - Pessoa Jurídica"/>
    <s v="0100000000"/>
    <s v="Recursos ordinários - recursos do tesouro - RLD"/>
    <x v="0"/>
    <n v="650"/>
    <n v="2500000"/>
    <n v="25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n v="163204.79999999999"/>
    <m/>
    <m/>
    <x v="0"/>
    <x v="0"/>
  </r>
  <r>
    <s v="270001"/>
    <s v="00001"/>
    <s v="Secretaria de Estado do Desenvolvimento Econômico Sustentável"/>
    <s v="Gestão Geral"/>
    <x v="0"/>
    <x v="0"/>
    <x v="361"/>
    <s v="Apoio a política de trabalho e renda"/>
    <x v="829"/>
    <x v="832"/>
    <x v="24"/>
    <n v="333"/>
    <s v="339037"/>
    <s v="Locação de Mão-de-Obra"/>
    <s v="0100000000"/>
    <s v="Recursos ordinários - recursos do tesouro - RLD"/>
    <x v="0"/>
    <n v="342"/>
    <m/>
    <m/>
    <n v="15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7"/>
    <s v="Locação de Mão-de-Obra"/>
    <s v="0100000000"/>
    <s v="Recursos ordinários - recursos do tesouro - RLD"/>
    <x v="0"/>
    <n v="900"/>
    <m/>
    <m/>
    <n v="7596186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7"/>
    <s v="Locação de Mão-de-Obra"/>
    <s v="0100000000"/>
    <s v="Recursos ordinários - recursos do tesouro - RLD"/>
    <x v="0"/>
    <n v="900"/>
    <m/>
    <m/>
    <n v="10200000"/>
    <m/>
    <x v="0"/>
    <x v="0"/>
  </r>
  <r>
    <s v="470001"/>
    <s v="00001"/>
    <s v="Secretaria de Estado da Administração"/>
    <s v="Gestão Geral"/>
    <x v="9"/>
    <x v="8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m/>
    <m/>
    <m/>
    <x v="0"/>
    <x v="2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92"/>
    <s v="Despesas de Exercícios Anteriores"/>
    <s v="0240000000"/>
    <s v="Recursos de serviços - recursos de outras fontes - exercício corrente"/>
    <x v="0"/>
    <n v="900"/>
    <m/>
    <m/>
    <n v="22868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945817.87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10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40"/>
    <s v="Serviços de Tecnologia da Informação e Comunicação - Pessoa Jurídica"/>
    <s v="0223000000"/>
    <s v="Convênio - Sistema Único Saúde - recursos de outras fontes - Exercício Corrente"/>
    <x v="0"/>
    <n v="410"/>
    <m/>
    <m/>
    <n v="15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449040"/>
    <s v="Serviços de Tecnologia da Informação e Comunicação - Pessoa Jurídica"/>
    <s v="0100000000"/>
    <s v="Recursos ordinários - recursos do tesouro - RLD"/>
    <x v="0"/>
    <n v="935"/>
    <m/>
    <m/>
    <n v="2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100000000"/>
    <s v="Recursos ordinários - recursos do tesouro - RLD"/>
    <x v="0"/>
    <n v="230"/>
    <m/>
    <m/>
    <n v="101668"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5042"/>
    <s v="Auxílios"/>
    <s v="0228000000"/>
    <s v="Outros convênios, ajustes e acordos administrativos - rec outras fontes-exercício corrente"/>
    <x v="0"/>
    <n v="430"/>
    <m/>
    <m/>
    <n v="30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6"/>
    <s v="Outras Despesas Variáveis-Pessoal Civil"/>
    <s v="0100000000"/>
    <s v="Recursos ordinários - recursos do tesouro - RLD"/>
    <x v="0"/>
    <n v="850"/>
    <m/>
    <m/>
    <n v="54231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3"/>
    <s v="Obrigações Patronais"/>
    <s v="0100000000"/>
    <s v="Recursos ordinários - recursos do tesouro - RLD"/>
    <x v="0"/>
    <n v="300"/>
    <n v="150000"/>
    <n v="150000"/>
    <m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7"/>
    <x v="59"/>
    <x v="13"/>
    <n v="606"/>
    <s v="335041"/>
    <s v="Contribuições"/>
    <s v="0266000000"/>
    <s v="Receitas diversas - receita Agroindustrial - FDR"/>
    <x v="0"/>
    <n v="320"/>
    <m/>
    <m/>
    <n v="50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92"/>
    <s v="Despesas de Exercícios Anteriores"/>
    <s v="0269000000"/>
    <s v="Outros recursos primários - recursos de outras fontes - exercício corrente"/>
    <x v="0"/>
    <n v="702"/>
    <n v="400000"/>
    <n v="40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05"/>
    <s v="Outros Benefícios Previdenciários"/>
    <s v="0100000000"/>
    <s v="Recursos ordinários - recursos do tesouro - RLD"/>
    <x v="0"/>
    <n v="875"/>
    <n v="5492"/>
    <n v="5492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93"/>
    <s v="Indenizações e Restituições"/>
    <s v="0111000000"/>
    <s v="Taxas da Segurança Pública - recursos do tesouro - exercício corrente"/>
    <x v="0"/>
    <n v="730"/>
    <n v="329228"/>
    <n v="329228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99000000"/>
    <s v="Outras receitas não primárias - recursos do tesouro - exercício corrente"/>
    <x v="0"/>
    <n v="990"/>
    <m/>
    <m/>
    <n v="15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94"/>
    <s v="Indenizações e Restituições Trabalhistas"/>
    <s v="0100000000"/>
    <s v="Recursos ordinários - recursos do tesouro - RLD"/>
    <x v="0"/>
    <n v="625"/>
    <m/>
    <m/>
    <n v="100000"/>
    <m/>
    <x v="0"/>
    <x v="0"/>
  </r>
  <r>
    <s v="470076"/>
    <s v="47076"/>
    <s v="Fundo Financeiro"/>
    <s v="Fundo Financeiro"/>
    <x v="0"/>
    <x v="0"/>
    <x v="255"/>
    <s v="Pensões"/>
    <x v="830"/>
    <x v="833"/>
    <x v="14"/>
    <n v="272"/>
    <s v="319003"/>
    <s v="Pensões do RPPS e do Militar"/>
    <s v="0250000000"/>
    <s v="Contribuição previdenciária - recursos de outras fontes - exercício corrente"/>
    <x v="0"/>
    <n v="860"/>
    <m/>
    <m/>
    <n v="76022062"/>
    <m/>
    <x v="0"/>
    <x v="0"/>
  </r>
  <r>
    <s v="470076"/>
    <s v="47076"/>
    <s v="Fundo Financeiro"/>
    <s v="Fundo Financeiro"/>
    <x v="0"/>
    <x v="0"/>
    <x v="45"/>
    <s v="Encargos com inativos"/>
    <x v="64"/>
    <x v="6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9260463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2"/>
    <s v="Despesas de Exercícios Anteriores"/>
    <s v="0131000000"/>
    <s v="Recursos do FUNDEB"/>
    <x v="0"/>
    <n v="625"/>
    <m/>
    <m/>
    <n v="1500000"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99281.11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2"/>
    <s v="Despesas de Exercícios Anteriores"/>
    <s v="0100000000"/>
    <s v="Recursos ordinários - recursos do tesouro - RLD"/>
    <x v="0"/>
    <n v="850"/>
    <n v="5913740"/>
    <n v="591374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47"/>
    <s v="Obrigações Tributárias e Contributivas"/>
    <s v="0100000000"/>
    <s v="Recursos ordinários - recursos do tesouro - RLD"/>
    <x v="0"/>
    <n v="925"/>
    <n v="100000"/>
    <n v="1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47"/>
    <s v="Obrigações Tributárias e Contributivas"/>
    <s v="0100000000"/>
    <s v="Recursos ordinários - recursos do tesouro - RLD"/>
    <x v="0"/>
    <n v="930"/>
    <n v="145727"/>
    <n v="145727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727"/>
    <x v="730"/>
    <x v="5"/>
    <n v="331"/>
    <s v="339030"/>
    <s v="Material de Consumo"/>
    <s v="0100000000"/>
    <s v="Recursos ordinários - recursos do tesouro - RLD"/>
    <x v="0"/>
    <n v="625"/>
    <n v="500000"/>
    <n v="5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0"/>
    <s v="Material de Consumo"/>
    <s v="0100000000"/>
    <s v="Recursos ordinários - recursos do tesouro - RLD"/>
    <x v="0"/>
    <n v="900"/>
    <n v="170000"/>
    <n v="170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111000000"/>
    <s v="Taxas da Segurança Pública - recursos do tesouro - exercício corrente"/>
    <x v="0"/>
    <n v="701"/>
    <m/>
    <m/>
    <n v="3473157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0"/>
    <s v="Material de Consumo"/>
    <s v="0111000000"/>
    <s v="Taxas da Segurança Pública - recursos do tesouro - exercício corrente"/>
    <x v="0"/>
    <n v="735"/>
    <m/>
    <m/>
    <n v="1072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86000000"/>
    <s v="Remuneração de disponibilidade bancária FUNDEB"/>
    <x v="0"/>
    <n v="610"/>
    <m/>
    <m/>
    <n v="5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0"/>
    <s v="Material de Consumo"/>
    <s v="0240000000"/>
    <s v="Recursos de serviços - recursos de outras fontes - exercício corrente"/>
    <x v="0"/>
    <n v="900"/>
    <m/>
    <m/>
    <n v="218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223000000"/>
    <s v="Convênio - Sistema Único Saúde - recursos de outras fontes - Exercício Corrente"/>
    <x v="0"/>
    <n v="440"/>
    <m/>
    <m/>
    <n v="27662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339030"/>
    <s v="Material de Consumo"/>
    <s v="0140000000"/>
    <s v="Outros serviços - recursos do tesouro - exercício corrente"/>
    <x v="0"/>
    <n v="115"/>
    <m/>
    <m/>
    <n v="30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0"/>
    <s v="Material de Consumo"/>
    <s v="0119000000"/>
    <s v="Recursos do Tesouro - Exercício Corrente - Outras Taxas - Vinculadas"/>
    <x v="0"/>
    <n v="900"/>
    <m/>
    <m/>
    <n v="4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0"/>
    <s v="Material de Consumo"/>
    <s v="0240000000"/>
    <s v="Recursos de serviços - recursos de outras fontes - exercício corrente"/>
    <x v="0"/>
    <n v="760"/>
    <m/>
    <m/>
    <n v="3000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3"/>
    <s v="Passagens e Despesas com Locomoção"/>
    <s v="0223000000"/>
    <s v="Convênio - Sistema Único Saúde - recursos de outras fontes - Exercício Corrente"/>
    <x v="0"/>
    <n v="410"/>
    <m/>
    <m/>
    <n v="1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m/>
    <m/>
    <n v="0"/>
    <m/>
    <x v="0"/>
    <x v="0"/>
  </r>
  <r>
    <s v="470001"/>
    <s v="00001"/>
    <s v="Secretaria de Estado da Administração"/>
    <s v="Gestão Geral"/>
    <x v="0"/>
    <x v="0"/>
    <x v="80"/>
    <s v="Pagamento de pensão"/>
    <x v="831"/>
    <x v="834"/>
    <x v="3"/>
    <n v="274"/>
    <s v="339092"/>
    <s v="Despesas de Exercícios Anteriores"/>
    <s v="0100000000"/>
    <s v="Recursos ordinários - recursos do tesouro - RLD"/>
    <x v="0"/>
    <n v="870"/>
    <m/>
    <m/>
    <n v="48922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92"/>
    <s v="Despesas de Exercícios Anteriores"/>
    <s v="0100000000"/>
    <s v="Recursos ordinários - recursos do tesouro - RLD"/>
    <x v="0"/>
    <n v="850"/>
    <m/>
    <m/>
    <n v="44664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6"/>
    <s v="Ressarcimento Despesa Pessoal Requisitado"/>
    <s v="0250000000"/>
    <s v="Contribuição previdenciária - recursos de outras fontes - exercício corrente"/>
    <x v="0"/>
    <n v="85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333"/>
    <s v="Incentivo financeiro"/>
    <x v="832"/>
    <x v="835"/>
    <x v="6"/>
    <n v="301"/>
    <s v="334141"/>
    <s v="Contribuições"/>
    <s v="0100000000"/>
    <s v="Recursos ordinários - recursos do tesouro - RLD"/>
    <x v="0"/>
    <n v="420"/>
    <n v="74206500"/>
    <n v="74206500"/>
    <m/>
    <m/>
    <x v="0"/>
    <x v="0"/>
  </r>
  <r>
    <s v="260093"/>
    <s v="26093"/>
    <s v="Fundo Estadual de Assistência Social"/>
    <s v="Fundo Estadual de Assistência Social"/>
    <x v="0"/>
    <x v="0"/>
    <x v="221"/>
    <s v="Serviço de proteção social básica"/>
    <x v="420"/>
    <x v="423"/>
    <x v="16"/>
    <n v="244"/>
    <s v="334141"/>
    <s v="Contribuições"/>
    <s v="0261000000"/>
    <s v="Receitas diversas - FUNDOSOCIAL - recursos de outras fontes - exercício corrente"/>
    <x v="0"/>
    <n v="560"/>
    <m/>
    <m/>
    <n v="8400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05"/>
    <s v="Outros Benefícios Previdenciários"/>
    <s v="0100000000"/>
    <s v="Recursos ordinários - recursos do tesouro - RLD"/>
    <x v="0"/>
    <n v="915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14"/>
    <s v="Diárias - Civil"/>
    <s v="0283000000"/>
    <s v="Remuneração de depósitos bancários da conta única  do Tribunal de Justiça"/>
    <x v="0"/>
    <n v="931"/>
    <m/>
    <m/>
    <n v="34623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14"/>
    <s v="Diárias - Civil"/>
    <s v="0100000000"/>
    <s v="Recursos ordinários - recursos do tesouro - RLD"/>
    <x v="0"/>
    <n v="630"/>
    <m/>
    <m/>
    <n v="7113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14"/>
    <s v="Diárias - Civil"/>
    <s v="0219000000"/>
    <s v="Outras Taxas Vinculadas - Recursos de Outras Fontes - Exercício Corrente"/>
    <x v="0"/>
    <n v="315"/>
    <n v="50000"/>
    <n v="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99000000"/>
    <s v="Outras receitas não primárias - recursos do tesouro - exercício corrente"/>
    <x v="0"/>
    <n v="990"/>
    <n v="2000000"/>
    <n v="200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50000"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100000000"/>
    <s v="Recursos ordinários - recursos do tesouro - RLD"/>
    <x v="0"/>
    <n v="935"/>
    <n v="140000000"/>
    <n v="140000000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11"/>
    <s v="Vencim. e Vantagens Fixas - Pessoal Civil"/>
    <s v="0212000000"/>
    <s v="Selos de Fiscalização de Atos Notariais e Registrais - Recursos de Outras Fontes - Exercício Corrente"/>
    <x v="0"/>
    <n v="930"/>
    <m/>
    <m/>
    <n v="6172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1"/>
    <s v="Vencim. e Vantagens Fixas - Pessoal Civil"/>
    <s v="0100000000"/>
    <s v="Recursos ordinários - recursos do tesouro - RLD"/>
    <x v="0"/>
    <n v="850"/>
    <m/>
    <m/>
    <n v="1674154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1"/>
    <s v="Vencim. e Vantagens Fixas - Pessoal Civil"/>
    <s v="0100000000"/>
    <s v="Recursos ordinários - recursos do tesouro - RLD"/>
    <x v="0"/>
    <n v="875"/>
    <m/>
    <m/>
    <n v="81145589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1"/>
    <s v="Vencim. e Vantagens Fixas - Pessoal Civil"/>
    <s v="0100000000"/>
    <s v="Recursos ordinários - recursos do tesouro - RLD"/>
    <x v="0"/>
    <n v="850"/>
    <m/>
    <m/>
    <n v="17561973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2"/>
    <s v="Vencim. e Vantagens Fixas - Pessoal Militar"/>
    <s v="0100000000"/>
    <s v="Recursos ordinários - recursos do tesouro - RLD"/>
    <x v="0"/>
    <n v="850"/>
    <n v="381152"/>
    <n v="381152"/>
    <m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334041"/>
    <s v="Contribuições"/>
    <s v="0100000000"/>
    <s v="Recursos ordinários - recursos do tesouro - RLD"/>
    <x v="0"/>
    <n v="640"/>
    <m/>
    <m/>
    <n v="600000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4041"/>
    <s v="Contribuições"/>
    <s v="0100000000"/>
    <s v="Recursos ordinários - recursos do tesouro - RLD"/>
    <x v="0"/>
    <n v="730"/>
    <m/>
    <m/>
    <n v="500000"/>
    <m/>
    <x v="0"/>
    <x v="0"/>
  </r>
  <r>
    <s v="410010"/>
    <s v="00001"/>
    <s v="Fundação Catarinense de Esporte"/>
    <s v="Gestão Geral"/>
    <x v="1"/>
    <x v="1"/>
    <x v="75"/>
    <s v="Encargos com estagiários"/>
    <x v="834"/>
    <x v="837"/>
    <x v="3"/>
    <n v="128"/>
    <s v="339036"/>
    <s v="Outros Serviços Terceiros-Pessoa Física"/>
    <s v="0100000000"/>
    <s v="Recursos ordinários - recursos do tesouro - RLD"/>
    <x v="0"/>
    <n v="850"/>
    <n v="43200"/>
    <n v="432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6"/>
    <s v="Outros Serviços Terceiros-Pessoa Física"/>
    <s v="0100000000"/>
    <s v="Recursos ordinários - recursos do tesouro - RLD"/>
    <x v="0"/>
    <n v="830"/>
    <n v="50000"/>
    <n v="5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6"/>
    <s v="Outros Serviços Terceiros-Pessoa Física"/>
    <s v="0229000000"/>
    <s v="Outras transferências - recursos de outras fontes - exercício corrente"/>
    <x v="0"/>
    <n v="635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6"/>
    <s v="Outros Serviços Terceiros-Pessoa Física"/>
    <s v="0100000000"/>
    <s v="Recursos ordinários - recursos do tesouro - RLD"/>
    <x v="0"/>
    <n v="310"/>
    <m/>
    <m/>
    <n v="28734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143"/>
    <s v="Encargos com residência"/>
    <x v="259"/>
    <x v="262"/>
    <x v="5"/>
    <n v="367"/>
    <s v="339036"/>
    <s v="Outros Serviços Terceiros-Pessoa Física"/>
    <s v="0100000000"/>
    <s v="Recursos ordinários - recursos do tesouro - RLD"/>
    <x v="0"/>
    <n v="520"/>
    <m/>
    <m/>
    <n v="5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6"/>
    <s v="Outros Serviços Terceiros-Pessoa Física"/>
    <s v="0100000000"/>
    <s v="Recursos ordinários - recursos do tesouro - RLD"/>
    <x v="0"/>
    <n v="630"/>
    <m/>
    <m/>
    <n v="125068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139"/>
    <s v="Outros Serviços Terceiros Pessoa Jurídica"/>
    <s v="0100000000"/>
    <s v="Recursos ordinários - recursos do tesouro - RLD"/>
    <x v="0"/>
    <n v="900"/>
    <m/>
    <m/>
    <n v="50000"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139"/>
    <s v="Outros Serviços Terceiros Pessoa Jurídica"/>
    <s v="0100000000"/>
    <s v="Recursos ordinários - recursos do tesouro - RLD"/>
    <x v="0"/>
    <n v="900"/>
    <m/>
    <m/>
    <n v="2175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139"/>
    <s v="Outros Serviços Terceiros Pessoa Jurídica"/>
    <s v="0111000000"/>
    <s v="Taxas da Segurança Pública - recursos do tesouro - exercício corrente"/>
    <x v="0"/>
    <n v="770"/>
    <m/>
    <m/>
    <n v="4306682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1"/>
    <s v="Obras e Instalações"/>
    <s v="0119000000"/>
    <s v="Recursos do Tesouro - Exercício Corrente - Outras Taxas - Vinculadas"/>
    <x v="0"/>
    <n v="900"/>
    <n v="137743"/>
    <n v="137743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35"/>
    <x v="838"/>
    <x v="7"/>
    <n v="61"/>
    <s v="449051"/>
    <s v="Obras e Instalações"/>
    <s v="0219000000"/>
    <s v="Outras Taxas Vinculadas - Recursos de Outras Fontes - Exercício Corrente"/>
    <x v="0"/>
    <n v="931"/>
    <m/>
    <m/>
    <n v="29595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36"/>
    <x v="839"/>
    <x v="7"/>
    <n v="61"/>
    <s v="449051"/>
    <s v="Obras e Instalações"/>
    <s v="0219000000"/>
    <s v="Outras Taxas Vinculadas - Recursos de Outras Fontes - Exercício Corrente"/>
    <x v="0"/>
    <n v="931"/>
    <m/>
    <m/>
    <n v="51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24000000"/>
    <s v="Convênio - Programas de Educação - recursos do tesouro - exercício corrente"/>
    <x v="0"/>
    <n v="610"/>
    <m/>
    <m/>
    <n v="10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91000000"/>
    <s v="Operações de crédito interna - recursos do tesouro - exercício corrente"/>
    <x v="0"/>
    <n v="140"/>
    <m/>
    <m/>
    <n v="3700000"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802"/>
    <x v="805"/>
    <x v="0"/>
    <n v="782"/>
    <s v="449051"/>
    <s v="Obras e Instalações"/>
    <s v="0185000000"/>
    <s v="Remuneração de disp bancária - Executivo - rec vinculados - rec tesouro - exerc corrente"/>
    <x v="0"/>
    <n v="145"/>
    <n v="500000"/>
    <n v="500000"/>
    <m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39"/>
    <s v="Outros Serv. Terceiros - Pessoa Juridíca"/>
    <s v="0100000000"/>
    <s v="Recursos ordinários - recursos do tesouro - RLD"/>
    <x v="0"/>
    <n v="922"/>
    <n v="1000000"/>
    <n v="10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449052"/>
    <s v="Equipamentos e Material Permanente"/>
    <s v="0219000000"/>
    <s v="Outras Taxas Vinculadas - Recursos de Outras Fontes - Exercício Corrente"/>
    <x v="0"/>
    <n v="930"/>
    <n v="37600"/>
    <n v="376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449052"/>
    <s v="Equipamentos e Material Permanente"/>
    <s v="0240000000"/>
    <s v="Recursos de serviços - recursos de outras fontes - exercício corrente"/>
    <x v="0"/>
    <n v="900"/>
    <n v="51923"/>
    <n v="5192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449052"/>
    <s v="Equipamentos e Material Permanente"/>
    <s v="0100000000"/>
    <s v="Recursos ordinários - recursos do tesouro - RLD"/>
    <x v="0"/>
    <n v="925"/>
    <m/>
    <m/>
    <n v="200000"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449052"/>
    <s v="Equipamentos e Material Permanente"/>
    <s v="0129000000"/>
    <s v="Outras transferências - recursos do tesouro - exercício corrente"/>
    <x v="0"/>
    <n v="342"/>
    <m/>
    <m/>
    <n v="8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449052"/>
    <s v="Equipamentos e Material Permanente"/>
    <s v="0240000000"/>
    <s v="Recursos de serviços - recursos de outras fontes - exercício corrente"/>
    <x v="0"/>
    <n v="310"/>
    <m/>
    <m/>
    <n v="814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449052"/>
    <s v="Equipamentos e Material Permanente"/>
    <s v="0240000000"/>
    <s v="Recursos de serviços - recursos de outras fontes - exercício corrente"/>
    <x v="0"/>
    <n v="900"/>
    <m/>
    <m/>
    <n v="4208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2000000"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21000000"/>
    <s v="Cota-parte contrib intervenção no domínio econ CIDE-Estadual - rec tesouro -exerc corrente"/>
    <x v="0"/>
    <n v="130"/>
    <n v="3000000"/>
    <n v="3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60000000"/>
    <s v="Recursos Patrimoniais Primários - recursos do tesouro - Exercício Corrente"/>
    <x v="0"/>
    <n v="13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9"/>
    <s v="Outros Serviços Terceiros - Pessoa Jurídica"/>
    <s v="0100000000"/>
    <s v="Recursos ordinários - recursos do tesouro - RLD"/>
    <x v="0"/>
    <n v="900"/>
    <m/>
    <m/>
    <n v="3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9"/>
    <s v="Outros Serviços Terceiros - Pessoa Jurídica"/>
    <s v="0240000000"/>
    <s v="Recursos de serviços - recursos de outras fontes - exercício corrente"/>
    <x v="0"/>
    <n v="900"/>
    <m/>
    <m/>
    <n v="685011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9039"/>
    <s v="Outros Serviços Terceiros - Pessoa Jurídica"/>
    <s v="0111000000"/>
    <s v="Taxas da Segurança Pública - recursos do tesouro - exercício corrente"/>
    <x v="0"/>
    <n v="730"/>
    <m/>
    <m/>
    <n v="316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9"/>
    <s v="Outros Serviços Terceiros - Pessoa Jurídica"/>
    <s v="0240000000"/>
    <s v="Recursos de serviços - recursos de outras fontes - exercício corrente"/>
    <x v="0"/>
    <n v="310"/>
    <m/>
    <m/>
    <n v="520758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39"/>
    <s v="Outros Serviços Terceiros - Pessoa Jurídica"/>
    <s v="0120000000"/>
    <s v="Cota-parte da contribuição do Salário-Educação - recursos do tesouro - exercício corrente"/>
    <x v="0"/>
    <n v="624"/>
    <m/>
    <m/>
    <n v="500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9"/>
    <s v="Outros Serviços Terceiros - Pessoa Jurídica"/>
    <s v="0100000000"/>
    <s v="Recursos ordinários - recursos do tesouro - RLD"/>
    <x v="0"/>
    <n v="630"/>
    <m/>
    <m/>
    <n v="498843"/>
    <m/>
    <x v="0"/>
    <x v="0"/>
  </r>
  <r>
    <s v="470001"/>
    <s v="00001"/>
    <s v="Secretaria de Estado da Administração"/>
    <s v="Gestão Geral"/>
    <x v="0"/>
    <x v="0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m/>
    <m/>
    <n v="275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23000000"/>
    <s v="Convênio - Sistema Único Saúde - recursos de outras fontes - Exercício Corrente"/>
    <x v="0"/>
    <n v="900"/>
    <m/>
    <m/>
    <n v="185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40000000"/>
    <s v="Outros serviços - recursos do tesouro - exercício corrente"/>
    <x v="0"/>
    <n v="115"/>
    <m/>
    <m/>
    <n v="1000000"/>
    <m/>
    <x v="0"/>
    <x v="0"/>
  </r>
  <r>
    <s v="040001"/>
    <s v="00001"/>
    <s v="Ministério Público do Estado de Santa Catarina"/>
    <s v="Gestão Geral"/>
    <x v="9"/>
    <x v="8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m/>
    <m/>
    <x v="0"/>
    <x v="2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7"/>
    <s v="Locação de Mão-de-Obra"/>
    <s v="0120000000"/>
    <s v="Cota-parte da contribuição do Salário-Educação - recursos do tesouro - exercício corrente"/>
    <x v="0"/>
    <n v="900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7"/>
    <s v="Locação de Mão-de-Obra"/>
    <s v="0100000000"/>
    <s v="Recursos ordinários - recursos do tesouro - RLD"/>
    <x v="0"/>
    <n v="750"/>
    <m/>
    <m/>
    <n v="60938854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93"/>
    <s v="Indenizações e Restituições"/>
    <s v="0100000000"/>
    <s v="Recursos ordinários - recursos do tesouro - RLD"/>
    <x v="0"/>
    <n v="935"/>
    <m/>
    <m/>
    <n v="300000"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3334455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n v="-8310342.969999999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2654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140"/>
    <s v="Serviços de Tecnologia da Informação e Comunicação - Pessoa Jurídica"/>
    <s v="0100000000"/>
    <s v="Recursos ordinários - recursos do tesouro - RLD"/>
    <x v="0"/>
    <n v="900"/>
    <m/>
    <m/>
    <n v="53475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5041"/>
    <s v="Contribuições"/>
    <s v="0269000000"/>
    <s v="Outros recursos primários - recursos de outras fontes - exercício corrente"/>
    <x v="0"/>
    <n v="915"/>
    <m/>
    <m/>
    <n v="137346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92"/>
    <s v="Despesas de Exercícios Anteriores"/>
    <s v="0269000000"/>
    <s v="Outros recursos primários - recursos de outras fontes - exercício corrente"/>
    <x v="0"/>
    <n v="400"/>
    <m/>
    <m/>
    <n v="1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3000000"/>
    <s v="Recursos Ordinários - Desvinculação de Receitas do Estado (DREM)"/>
    <x v="0"/>
    <n v="990"/>
    <m/>
    <m/>
    <n v="100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3000000"/>
    <s v="Recursos Ordinários - Desvinculação de Receitas do Estado (DREM)"/>
    <x v="0"/>
    <n v="990"/>
    <m/>
    <m/>
    <n v="100000000"/>
    <m/>
    <x v="0"/>
    <x v="0"/>
  </r>
  <r>
    <s v="520002"/>
    <s v="00001"/>
    <s v="Encargos Gerais do Estado"/>
    <s v="Gestão Geral"/>
    <x v="0"/>
    <x v="0"/>
    <x v="121"/>
    <s v="Participação no capital social"/>
    <x v="838"/>
    <x v="84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94"/>
    <s v="Indenizações e Restituições Trabalhistas"/>
    <s v="0100000000"/>
    <s v="Recursos ordinários - recursos do tesouro - RLD"/>
    <x v="0"/>
    <n v="850"/>
    <n v="5270538"/>
    <n v="5270538"/>
    <m/>
    <m/>
    <x v="0"/>
    <x v="0"/>
  </r>
  <r>
    <s v="160097"/>
    <s v="16097"/>
    <s v="Fundo de Melhoria da Polícia Militar"/>
    <s v="Fundo de Melhoria da Polícia Militar"/>
    <x v="9"/>
    <x v="8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m/>
    <m/>
    <m/>
    <x v="0"/>
    <x v="2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19092"/>
    <s v="Despesas de Exercícios Anteriores"/>
    <s v="0283000000"/>
    <s v="Remuneração de depósitos bancários da conta única  do Tribunal de Justiça"/>
    <x v="0"/>
    <n v="931"/>
    <m/>
    <m/>
    <n v="874773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70076"/>
    <s v="47076"/>
    <s v="Fundo Financeiro"/>
    <s v="Fundo Financeiro"/>
    <x v="0"/>
    <x v="0"/>
    <x v="44"/>
    <s v="Encargos com inativos"/>
    <x v="839"/>
    <x v="84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04"/>
    <s v="Contratação por Tempo Determinado"/>
    <s v="0131000000"/>
    <s v="Recursos do FUNDEB"/>
    <x v="0"/>
    <n v="703"/>
    <m/>
    <m/>
    <n v="17041906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6"/>
    <s v="Auxílio-Alimentação"/>
    <s v="0100000000"/>
    <s v="Recursos ordinários - recursos do tesouro - RLD"/>
    <x v="0"/>
    <n v="704"/>
    <m/>
    <m/>
    <n v="7753794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60000000"/>
    <s v="Recursos Patrimoniais Primários - recursos do tesouro - Exercício Corrente"/>
    <x v="0"/>
    <n v="900"/>
    <n v="130000"/>
    <n v="13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47"/>
    <s v="Obrigações Tributárias e Contributivas"/>
    <s v="0100000000"/>
    <s v="Recursos ordinários - recursos do tesouro - RLD"/>
    <x v="0"/>
    <n v="745"/>
    <m/>
    <m/>
    <n v="1000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n v="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47"/>
    <s v="Obrigações Tributárias e Contributivas"/>
    <s v="0100000000"/>
    <s v="Recursos ordinários - recursos do tesouro - RLD"/>
    <x v="0"/>
    <n v="90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113"/>
    <s v="Obrigações Patronais"/>
    <s v="0100000000"/>
    <s v="Recursos ordinários - recursos do tesouro - RLD"/>
    <x v="0"/>
    <n v="625"/>
    <m/>
    <m/>
    <n v="2900000"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240000000"/>
    <s v="Recursos de serviços - recursos de outras fontes - exercício corrente"/>
    <x v="0"/>
    <n v="90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0"/>
    <s v="Material de Consumo"/>
    <s v="0240000000"/>
    <s v="Recursos de serviços - recursos de outras fontes - exercício corrente"/>
    <x v="0"/>
    <n v="900"/>
    <n v="445045"/>
    <n v="445045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3"/>
    <s v="Passagens e Despesas com Locomoção"/>
    <s v="0219000025"/>
    <s v="Recursos de Outras Fontes - Exercício Corrente - Outras Taxas Vinculadas - Custas Judiciais e Extrajudiciais"/>
    <x v="0"/>
    <n v="930"/>
    <m/>
    <m/>
    <n v="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33"/>
    <s v="Passagens e Despesas com Locomoção"/>
    <s v="0269000000"/>
    <s v="Outros recursos primários - recursos de outras fontes - exercício corrente"/>
    <x v="0"/>
    <n v="348"/>
    <m/>
    <m/>
    <n v="30000"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092"/>
    <s v="Despesas de Exercícios Anterior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92"/>
    <s v="Despesas de Exercícios Anteriores"/>
    <s v="0100000000"/>
    <s v="Recursos ordinários - recursos do tesouro - RLD"/>
    <x v="0"/>
    <n v="925"/>
    <m/>
    <m/>
    <n v="50000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92"/>
    <s v="Despesas de Exercícios Anteriores"/>
    <s v="0111000000"/>
    <s v="Taxas da Segurança Pública - recursos do tesouro - exercício corrente"/>
    <x v="0"/>
    <n v="704"/>
    <m/>
    <m/>
    <n v="1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92"/>
    <s v="Despesas de Exercícios Anteriores"/>
    <s v="0269000000"/>
    <s v="Outros recursos primários - recursos de outras fontes - exercício corrente"/>
    <x v="0"/>
    <n v="702"/>
    <m/>
    <m/>
    <n v="1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60000000"/>
    <s v="Recursos Patrimoniais Primários - recursos do tesouro - Exercício Corrente"/>
    <x v="0"/>
    <n v="990"/>
    <m/>
    <m/>
    <n v="14000000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5"/>
    <s v="Serviços de Consultoria"/>
    <s v="0100000000"/>
    <s v="Recursos ordinários - recursos do tesouro - RLD"/>
    <x v="0"/>
    <n v="921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113"/>
    <s v="Obrigações Patronais"/>
    <s v="0100000000"/>
    <s v="Recursos ordinários - recursos do tesouro - RLD"/>
    <x v="0"/>
    <n v="875"/>
    <m/>
    <m/>
    <n v="653977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14"/>
    <s v="Diárias - Civil"/>
    <s v="0225000000"/>
    <s v="Convênio - Programa de Assistência Social - recursos de outras fontes - exercício corrente"/>
    <x v="0"/>
    <n v="560"/>
    <m/>
    <m/>
    <n v="3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14"/>
    <s v="Diárias - Civil"/>
    <s v="0219000000"/>
    <s v="Outras Taxas Vinculadas - Recursos de Outras Fontes - Exercício Corrente"/>
    <x v="0"/>
    <n v="900"/>
    <m/>
    <m/>
    <n v="100000"/>
    <m/>
    <x v="0"/>
    <x v="0"/>
  </r>
  <r>
    <s v="410011"/>
    <s v="00001"/>
    <s v="Agência de Desenvolvimento do Turismo de Santa Catarina"/>
    <s v="Gestão Geral"/>
    <x v="0"/>
    <x v="0"/>
    <x v="239"/>
    <s v="Realização de jornadas de familizarização"/>
    <x v="484"/>
    <x v="487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11"/>
    <s v="00001"/>
    <s v="Agência de Desenvolvimento do Turismo de Santa Catarina"/>
    <s v="Gestão Geral"/>
    <x v="0"/>
    <x v="0"/>
    <x v="25"/>
    <s v="Elaboração de estudos"/>
    <x v="126"/>
    <x v="128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14"/>
    <s v="Diárias - Civil"/>
    <s v="0100000000"/>
    <s v="Recursos ordinários - recursos do tesouro - RLD"/>
    <x v="0"/>
    <n v="900"/>
    <m/>
    <m/>
    <n v="10000"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n v="810000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m/>
    <m/>
    <x v="0"/>
    <x v="8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93"/>
    <s v="Indenizações e Restituições"/>
    <s v="0283000000"/>
    <s v="Remuneração de depósitos bancários da conta única  do Tribunal de Justiça"/>
    <x v="0"/>
    <n v="931"/>
    <m/>
    <m/>
    <n v="3152881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60000"/>
    <x v="0"/>
    <x v="0"/>
  </r>
  <r>
    <s v="270001"/>
    <s v="00001"/>
    <s v="Secretaria de Estado do Desenvolvimento Econômico Sustentável"/>
    <s v="Gestão Geral"/>
    <x v="0"/>
    <x v="0"/>
    <x v="362"/>
    <s v="Apoiar projetos e programas voltados a empresas"/>
    <x v="840"/>
    <x v="843"/>
    <x v="10"/>
    <n v="334"/>
    <s v="334041"/>
    <s v="Contribuições"/>
    <s v="0129000000"/>
    <s v="Outras transferências - recursos do tesouro - exercício corrente"/>
    <x v="0"/>
    <n v="346"/>
    <m/>
    <m/>
    <n v="4025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01"/>
    <s v="00001"/>
    <s v="Secretaria de Estado da Administração"/>
    <s v="Gestão Geral"/>
    <x v="0"/>
    <x v="0"/>
    <x v="80"/>
    <s v="Pagamento de pensão"/>
    <x v="831"/>
    <x v="834"/>
    <x v="3"/>
    <n v="274"/>
    <s v="339059"/>
    <s v="Pensões Especiais"/>
    <s v="0100000000"/>
    <s v="Recursos ordinários - recursos do tesouro - RLD"/>
    <x v="0"/>
    <n v="870"/>
    <m/>
    <m/>
    <n v="56543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41"/>
    <x v="844"/>
    <x v="7"/>
    <n v="61"/>
    <s v="449051"/>
    <s v="Obras e Instalações"/>
    <s v="0219000000"/>
    <s v="Outras Taxas Vinculadas - Recursos de Outras Fontes - Exercício Corrente"/>
    <x v="0"/>
    <n v="931"/>
    <n v="420000"/>
    <n v="42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31000000"/>
    <s v="Recursos do FUNDEB"/>
    <x v="0"/>
    <n v="610"/>
    <n v="37067186"/>
    <n v="37067186"/>
    <m/>
    <m/>
    <x v="0"/>
    <x v="0"/>
  </r>
  <r>
    <s v="530001"/>
    <s v="00001"/>
    <s v="Secretaria de Estado da Infraestrutura e Mobilidade"/>
    <s v="Gestão Geral"/>
    <x v="0"/>
    <x v="0"/>
    <x v="285"/>
    <s v="Elaboração de planos"/>
    <x v="842"/>
    <x v="845"/>
    <x v="0"/>
    <n v="784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030091"/>
    <s v="03091"/>
    <s v="Fundo de Reaparelhamento da Justiça"/>
    <s v="Fundo de Reaparelhamento da Justiça"/>
    <x v="8"/>
    <x v="7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m/>
    <n v="3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m/>
    <n v="916542.13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449052"/>
    <s v="Equipamentos e Material Permanente"/>
    <s v="0129000000"/>
    <s v="Outras transferências - recursos do tesouro - exercício corrente"/>
    <x v="0"/>
    <n v="900"/>
    <m/>
    <m/>
    <n v="10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449052"/>
    <s v="Equipamentos e Material Permanente"/>
    <s v="0100000000"/>
    <s v="Recursos ordinários - recursos do tesouro - RLD"/>
    <x v="0"/>
    <n v="900"/>
    <m/>
    <m/>
    <n v="5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5438597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34"/>
    <s v="Outras Desp. Pessoal Decor. Contr. Terceirização"/>
    <s v="0261000000"/>
    <s v="Receitas diversas - FUNDOSOCIAL - recursos de outras fontes - exercício corrente"/>
    <x v="0"/>
    <n v="101"/>
    <n v="1200000"/>
    <n v="12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480"/>
    <x v="483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39"/>
    <s v="Outros Serviços Terceiros - Pessoa Jurídica"/>
    <s v="0283000000"/>
    <s v="Remuneração de depósitos bancários da conta única  do Tribunal de Justiça"/>
    <x v="0"/>
    <n v="930"/>
    <n v="2143980"/>
    <n v="214398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9"/>
    <s v="Outros Serviços Terceiros - Pessoa Jurídica"/>
    <s v="0284000000"/>
    <s v="Remuneração de disp bancária - Ministério Público - rec outras fontes - exercício corrente"/>
    <x v="0"/>
    <n v="910"/>
    <n v="577757"/>
    <n v="577757"/>
    <m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9"/>
    <s v="Outros Serviços Terceiros - Pessoa Jurídica"/>
    <s v="0100000000"/>
    <s v="Recursos ordinários - recursos do tesouro - RLD"/>
    <x v="0"/>
    <n v="560"/>
    <n v="500000"/>
    <n v="50000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9"/>
    <s v="Outros Serviços Terceiros - Pessoa Jurídica"/>
    <s v="0298000000"/>
    <s v="Receita da alienação de bens - recursos de outras fontes - exercício corrente"/>
    <x v="0"/>
    <n v="900"/>
    <n v="20000"/>
    <n v="20000"/>
    <m/>
    <m/>
    <x v="0"/>
    <x v="0"/>
  </r>
  <r>
    <s v="270029"/>
    <s v="00001"/>
    <s v="Agência de Regulação de Serviços Públicos de Santa Catarina - Aresc"/>
    <s v="Gestão Geral"/>
    <x v="1"/>
    <x v="1"/>
    <x v="335"/>
    <s v="Gestão de ouvidoria"/>
    <x v="740"/>
    <x v="743"/>
    <x v="15"/>
    <n v="131"/>
    <s v="339039"/>
    <s v="Outros Serviços Terceiros - Pessoa Jurídica"/>
    <s v="0219000000"/>
    <s v="Outras Taxas Vinculadas - Recursos de Outras Fontes - Exercício Corrente"/>
    <x v="0"/>
    <n v="890"/>
    <n v="300000"/>
    <n v="30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339039"/>
    <s v="Outros Serviços Terceiros - Pessoa Jurídica"/>
    <s v="0261000000"/>
    <s v="Receitas diversas - FUNDOSOCIAL - recursos de outras fontes - exercício corrente"/>
    <x v="0"/>
    <n v="665"/>
    <n v="280000"/>
    <n v="28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9"/>
    <s v="Outros Serviços Terceiros - Pessoa Jurídica"/>
    <s v="0240000000"/>
    <s v="Recursos de serviços - recursos de outras fontes - exercício corrente"/>
    <x v="0"/>
    <n v="900"/>
    <n v="480641"/>
    <n v="480641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100000000"/>
    <s v="Recursos ordinários - recursos do tesouro - RLD"/>
    <x v="0"/>
    <n v="410"/>
    <n v="1000000"/>
    <n v="1000000"/>
    <m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39"/>
    <s v="Outros Serviços Terceiros - Pessoa Jurídica"/>
    <s v="0219000000"/>
    <s v="Outras Taxas Vinculadas - Recursos de Outras Fontes - Exercício Corrente"/>
    <x v="0"/>
    <n v="890"/>
    <m/>
    <m/>
    <n v="8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3000000"/>
    <m/>
    <x v="0"/>
    <x v="0"/>
  </r>
  <r>
    <s v="470030"/>
    <s v="00001"/>
    <s v="Fundação Escola de Governo - ENA"/>
    <s v="Gestão Geral"/>
    <x v="0"/>
    <x v="0"/>
    <x v="149"/>
    <s v="Nova sede"/>
    <x v="275"/>
    <x v="278"/>
    <x v="3"/>
    <n v="122"/>
    <s v="339039"/>
    <s v="Outros Serviços Terceiros - Pessoa Jurídica"/>
    <s v="0240000000"/>
    <s v="Recursos de serviços - recursos de outras fontes - exercício corrente"/>
    <x v="0"/>
    <n v="835"/>
    <m/>
    <m/>
    <n v="1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"/>
    <s v="Capacitação profissional dos agentes públicos"/>
    <x v="418"/>
    <x v="421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103843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339039"/>
    <s v="Outros Serviços Terceiros - Pessoa Jurídica"/>
    <s v="0261000000"/>
    <s v="Receitas diversas - FUNDOSOCIAL - recursos de outras fontes - exercício corrente"/>
    <x v="0"/>
    <n v="105"/>
    <m/>
    <m/>
    <n v="2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69000000"/>
    <s v="Outros Recursos Primários - Recursos do Tesouro"/>
    <x v="0"/>
    <n v="130"/>
    <m/>
    <m/>
    <n v="100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9"/>
    <s v="Outros Serviços Terceiros - Pessoa Jurídica"/>
    <s v="0281000000"/>
    <s v="Remuneração de disponibilidade bancária -  Legislativo"/>
    <x v="0"/>
    <n v="920"/>
    <n v="2000000"/>
    <n v="2000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339039"/>
    <s v="Outros Serviços Terceiros - Pessoa Jurídica"/>
    <s v="0283000000"/>
    <s v="Remuneração de depósitos bancários da conta única  do Tribunal de Justiça"/>
    <x v="0"/>
    <n v="931"/>
    <n v="457002"/>
    <n v="457002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39"/>
    <s v="Outros Serviços Terceiros - Pessoa Jurídica"/>
    <s v="0219000000"/>
    <s v="Outras Taxas Vinculadas - Recursos de Outras Fontes - Exercício Corrente"/>
    <x v="0"/>
    <n v="930"/>
    <n v="3201597"/>
    <n v="3201597"/>
    <m/>
    <m/>
    <x v="0"/>
    <x v="0"/>
  </r>
  <r>
    <s v="410001"/>
    <s v="00001"/>
    <s v="Casa Civil"/>
    <s v="Gestão Geral"/>
    <x v="1"/>
    <x v="1"/>
    <x v="7"/>
    <s v="Capacitação profissional dos agentes públicos"/>
    <x v="845"/>
    <x v="848"/>
    <x v="3"/>
    <n v="128"/>
    <s v="339039"/>
    <s v="Outros Serviços Terceiros - Pessoa Jurídica"/>
    <s v="0100000000"/>
    <s v="Recursos ordinários - recursos do tesouro - RLD"/>
    <x v="0"/>
    <n v="850"/>
    <n v="25000"/>
    <n v="25000"/>
    <m/>
    <m/>
    <x v="0"/>
    <x v="0"/>
  </r>
  <r>
    <s v="410011"/>
    <s v="00001"/>
    <s v="Agência de Desenvolvimento do Turismo de Santa Catarina"/>
    <s v="Gestão Geral"/>
    <x v="1"/>
    <x v="1"/>
    <x v="172"/>
    <s v="Formação profissional"/>
    <x v="324"/>
    <x v="327"/>
    <x v="4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9"/>
    <s v="Outros Serviços Terceiros - Pessoa Jurídica"/>
    <s v="0128000000"/>
    <s v="Outros convênios, ajustes e acordos administrativos - rec tesouro - exercício corrente"/>
    <x v="0"/>
    <n v="640"/>
    <n v="260000"/>
    <n v="260000"/>
    <m/>
    <m/>
    <x v="0"/>
    <x v="0"/>
  </r>
  <r>
    <s v="410012"/>
    <s v="00001"/>
    <s v="Departamento Estadual de Trânsito"/>
    <s v="Gestão Geral"/>
    <x v="1"/>
    <x v="1"/>
    <x v="363"/>
    <s v="Modernização, integração e manutenção"/>
    <x v="846"/>
    <x v="849"/>
    <x v="11"/>
    <n v="126"/>
    <s v="339039"/>
    <s v="Outros Serviços Terceiros - Pessoa Jurídica"/>
    <s v="0111000000"/>
    <s v="Taxas da Segurança Pública - recursos do tesouro - exercício corrente"/>
    <x v="0"/>
    <n v="770"/>
    <n v="870821"/>
    <n v="870821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n v="6274000"/>
    <n v="6274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24000000"/>
    <s v="Convênio - Programas de Educação - recursos do tesouro - exercício corrente"/>
    <x v="0"/>
    <n v="625"/>
    <n v="2000000"/>
    <n v="2000000"/>
    <m/>
    <m/>
    <x v="0"/>
    <x v="0"/>
  </r>
  <r>
    <s v="450001"/>
    <s v="00001"/>
    <s v="Secretaria de Estado da Educação"/>
    <s v="Gestão Geral"/>
    <x v="1"/>
    <x v="1"/>
    <x v="176"/>
    <s v="Novas oportunidades na Educação Básica"/>
    <x v="334"/>
    <x v="337"/>
    <x v="5"/>
    <n v="368"/>
    <s v="339039"/>
    <s v="Outros Serviços Terceiros - Pessoa Jurídica"/>
    <s v="0131000000"/>
    <s v="Recursos do FUNDEB"/>
    <x v="0"/>
    <n v="610"/>
    <n v="300000"/>
    <n v="30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9"/>
    <s v="Outros Serviços Terceiros - Pessoa Jurídica"/>
    <s v="0100000000"/>
    <s v="Recursos ordinários - recursos do tesouro - RLD"/>
    <x v="0"/>
    <n v="900"/>
    <n v="487853"/>
    <n v="487853"/>
    <m/>
    <m/>
    <x v="0"/>
    <x v="0"/>
  </r>
  <r>
    <s v="470022"/>
    <s v="00001"/>
    <s v="Instituto de Previdência do Estado de Santa Catarina"/>
    <s v="Gestão Geral"/>
    <x v="1"/>
    <x v="1"/>
    <x v="7"/>
    <s v="Capacitação profissional dos agentes públicos"/>
    <x v="578"/>
    <x v="581"/>
    <x v="14"/>
    <n v="128"/>
    <s v="339039"/>
    <s v="Outros Serviços Terceiros - Pessoa Jurídica"/>
    <s v="0240000000"/>
    <s v="Recursos de serviços - recursos de outras fontes - exercício corrente"/>
    <x v="0"/>
    <n v="850"/>
    <n v="100000"/>
    <n v="1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39"/>
    <s v="Outros Serviços Terceiros - Pessoa Jurídica"/>
    <s v="0223000000"/>
    <s v="Convênio - Sistema Único Saúde - recursos de outras fontes - Exercício Corrente"/>
    <x v="0"/>
    <n v="450"/>
    <n v="12902850"/>
    <n v="1290285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m/>
    <m/>
    <m/>
    <n v="2900000"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7"/>
    <s v="Locação de Mão-de-Obra"/>
    <s v="0228000000"/>
    <s v="Outros convênios, ajustes e acordos administrativos - rec outras fontes-exercício corrente"/>
    <x v="0"/>
    <n v="211"/>
    <m/>
    <m/>
    <n v="10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7"/>
    <s v="Locação de Mão-de-Obra"/>
    <s v="0100000000"/>
    <s v="Recursos ordinários - recursos do tesouro - RLD"/>
    <x v="0"/>
    <n v="900"/>
    <m/>
    <m/>
    <n v="1123265"/>
    <m/>
    <x v="0"/>
    <x v="0"/>
  </r>
  <r>
    <s v="410094"/>
    <s v="41094"/>
    <s v="Fundo de Desenvolvimento Social"/>
    <s v="Fundo de Desenvolvimento Social"/>
    <x v="1"/>
    <x v="1"/>
    <x v="232"/>
    <s v="Aquisição, construção, reforma ou manutenção"/>
    <x v="457"/>
    <x v="460"/>
    <x v="19"/>
    <n v="451"/>
    <s v="444042"/>
    <s v="Auxílios"/>
    <s v="0261000000"/>
    <s v="Receitas diversas - FUNDOSOCIAL - recursos de outras fontes - exercício corrente"/>
    <x v="0"/>
    <n v="300"/>
    <n v="1445850"/>
    <n v="144585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31000000"/>
    <s v="Recursos do FUNDEB"/>
    <x v="0"/>
    <n v="610"/>
    <n v="1500000"/>
    <n v="15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n v="60000"/>
    <n v="6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0"/>
    <s v="Serviços de Tecnologia da Informação e Comunicação - Pessoa Jurídica"/>
    <s v="0100000000"/>
    <s v="Recursos ordinários - recursos do tesouro - RLD"/>
    <x v="0"/>
    <n v="920"/>
    <n v="500000"/>
    <n v="500000"/>
    <m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70"/>
    <m/>
    <m/>
    <n v="13465086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104223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200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40"/>
    <s v="Serviços de Tecnologia da Informação e Comunicação - Pessoa Jurídica"/>
    <s v="0283000000"/>
    <s v="Remuneração de depósitos bancários da conta única  do Tribunal de Justiça"/>
    <x v="0"/>
    <n v="930"/>
    <n v="379389"/>
    <n v="379389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40"/>
    <s v="Serviços de Tecnologia da Informação e Comunicação - Pessoa Jurídica"/>
    <s v="0100000000"/>
    <s v="Recursos ordinários - recursos do tesouro - RLD"/>
    <x v="0"/>
    <n v="900"/>
    <n v="33850000"/>
    <n v="33850000"/>
    <m/>
    <m/>
    <x v="0"/>
    <x v="0"/>
  </r>
  <r>
    <s v="470093"/>
    <s v="47093"/>
    <s v="Fundo Patrimonial"/>
    <s v="Fundo Patrimonial"/>
    <x v="0"/>
    <x v="0"/>
    <x v="33"/>
    <s v="Manutenção e modernização de sistema"/>
    <x v="41"/>
    <x v="42"/>
    <x v="3"/>
    <n v="126"/>
    <s v="449040"/>
    <s v="Serviços de Tecnologia da Informação e Comunicação - Pessoa Jurídica"/>
    <s v="0298000000"/>
    <s v="Receita da alienação de bens - recursos de outras fontes - exercício corrente"/>
    <x v="0"/>
    <n v="900"/>
    <m/>
    <m/>
    <n v="1287007"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449040"/>
    <s v="Serviços de Tecnologia da Informação e Comunicação - Pessoa Jurídica"/>
    <s v="0100000000"/>
    <s v="Recursos ordinários - recursos do tesouro - RLD"/>
    <x v="0"/>
    <n v="830"/>
    <n v="3500000"/>
    <n v="3500000"/>
    <m/>
    <m/>
    <x v="0"/>
    <x v="0"/>
  </r>
  <r>
    <s v="410010"/>
    <s v="00001"/>
    <s v="Fundação Catarinense de Esporte"/>
    <s v="Gestão Geral"/>
    <x v="1"/>
    <x v="1"/>
    <x v="364"/>
    <s v="Apoio a entidades e eventos"/>
    <x v="847"/>
    <x v="850"/>
    <x v="17"/>
    <n v="812"/>
    <s v="339032"/>
    <s v="Material, Bem ou Serviço de Distribuição Gratuita"/>
    <s v="0229000000"/>
    <s v="Outras transferências - recursos de outras fontes - exercício corrente"/>
    <x v="0"/>
    <n v="650"/>
    <n v="302100"/>
    <n v="3021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2"/>
    <s v="Material, Bem ou Serviço de Distribuição Gratuita"/>
    <s v="0100000000"/>
    <s v="Recursos ordinários - recursos do tesouro - RLD"/>
    <x v="0"/>
    <n v="925"/>
    <n v="75000"/>
    <n v="75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228000000"/>
    <s v="Outros convênios, ajustes e acordos administrativos - rec outras fontes-exercício corrente"/>
    <x v="0"/>
    <n v="230"/>
    <n v="150000"/>
    <n v="150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6"/>
    <s v="Outras Despesas Variáveis-Pessoal Civil"/>
    <s v="0100000000"/>
    <s v="Recursos ordinários - recursos do tesouro - RLD"/>
    <x v="0"/>
    <n v="310"/>
    <m/>
    <m/>
    <n v="746673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m/>
    <m/>
    <m/>
    <n v="50000"/>
    <x v="0"/>
    <x v="0"/>
  </r>
  <r>
    <s v="410012"/>
    <s v="00001"/>
    <s v="Departamento Estadual de Trânsito"/>
    <s v="Gestão Geral"/>
    <x v="1"/>
    <x v="1"/>
    <x v="36"/>
    <s v="Administração de pessoal e encargos sociais"/>
    <x v="556"/>
    <x v="559"/>
    <x v="11"/>
    <n v="122"/>
    <s v="319013"/>
    <s v="Obrigações Patronais"/>
    <s v="0111000000"/>
    <s v="Taxas da Segurança Pública - recursos do tesouro - exercício corrente"/>
    <x v="0"/>
    <n v="770"/>
    <n v="733327"/>
    <n v="733327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3"/>
    <s v="Obrigações Patronais"/>
    <s v="0266000000"/>
    <s v="Receitas diversas - receita Agroindustrial - FDR"/>
    <x v="0"/>
    <n v="300"/>
    <n v="200000"/>
    <n v="2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3"/>
    <s v="Obrigações Patronais"/>
    <s v="0100000000"/>
    <s v="Recursos ordinários - recursos do tesouro - RLD"/>
    <x v="0"/>
    <n v="850"/>
    <n v="3248949"/>
    <n v="3248949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228000000"/>
    <s v="Outros convênios, ajustes e acordos administrativos - rec outras fontes-exercício corrente"/>
    <x v="0"/>
    <n v="230"/>
    <n v="300000"/>
    <n v="300000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5041"/>
    <s v="Contribuições"/>
    <s v="0122000000"/>
    <s v="Cota-parte da compensação financeira dos rec hídricos - rec tesouro - exercício corrente"/>
    <x v="0"/>
    <n v="350"/>
    <n v="850000"/>
    <n v="8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5041"/>
    <s v="Contribuições"/>
    <s v="0265000000"/>
    <s v="Receitas diversas - recursos de outras fontes - manutenção do ensino superior"/>
    <x v="0"/>
    <n v="627"/>
    <n v="40000000"/>
    <n v="40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1"/>
    <s v="Premiações Culturais, Artísticas, Científicas, Desportivas e Outras"/>
    <s v="0100000000"/>
    <s v="Recursos ordinários - recursos do tesouro - RLD"/>
    <x v="0"/>
    <n v="925"/>
    <n v="200000"/>
    <n v="2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449092"/>
    <s v="Despesas de Exercícios Anteriores"/>
    <s v="0111000000"/>
    <s v="Taxas da Segurança Pública - recursos do tesouro - exercício corrente"/>
    <x v="0"/>
    <n v="704"/>
    <n v="10000"/>
    <n v="1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05"/>
    <s v="Outros Benefícios Previdenciários"/>
    <s v="0111000000"/>
    <s v="Taxas da Segurança Pública - recursos do tesouro - exercício corrente"/>
    <x v="0"/>
    <n v="850"/>
    <n v="31000"/>
    <n v="31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05"/>
    <s v="Outros Benefícios Previdenciários"/>
    <s v="0100000000"/>
    <s v="Recursos ordinários - recursos do tesouro - RLD"/>
    <x v="0"/>
    <n v="750"/>
    <n v="457611"/>
    <n v="457611"/>
    <m/>
    <m/>
    <x v="0"/>
    <x v="0"/>
  </r>
  <r>
    <s v="440091"/>
    <s v="44091"/>
    <s v="Fundo de Terras do Estado de Santa Catarina"/>
    <s v="Fundo de Terras do Estado de Santa Catarina"/>
    <x v="0"/>
    <x v="0"/>
    <x v="268"/>
    <s v="Financiamento de terras"/>
    <x v="543"/>
    <x v="546"/>
    <x v="13"/>
    <n v="334"/>
    <s v="459066"/>
    <s v="Concessão de Empréstimos e Financiam."/>
    <s v="0269000000"/>
    <s v="Outros recursos primários - recursos de outras fontes - exercício corrente"/>
    <x v="0"/>
    <n v="320"/>
    <m/>
    <m/>
    <n v="275706"/>
    <m/>
    <x v="0"/>
    <x v="0"/>
  </r>
  <r>
    <s v="520002"/>
    <s v="00001"/>
    <s v="Encargos Gerais do Estado"/>
    <s v="Gestão Geral"/>
    <x v="1"/>
    <x v="1"/>
    <x v="121"/>
    <s v="Participação no capital social"/>
    <x v="848"/>
    <x v="85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15"/>
    <s v="Diárias - Militar"/>
    <s v="0111000000"/>
    <s v="Taxas da Segurança Pública - recursos do tesouro - exercício corrente"/>
    <x v="0"/>
    <n v="704"/>
    <n v="15000"/>
    <n v="15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15"/>
    <s v="Diárias - Militar"/>
    <s v="0100000000"/>
    <s v="Recursos ordinários - recursos do tesouro - RLD"/>
    <x v="0"/>
    <n v="900"/>
    <n v="876000"/>
    <n v="876000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092"/>
    <s v="Despesas de Exercícios Anteriores"/>
    <s v="0100000000"/>
    <s v="Recursos ordinários - recursos do tesouro - RLD"/>
    <x v="0"/>
    <n v="920"/>
    <n v="204000"/>
    <n v="204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92"/>
    <s v="Despesas de Exercícios Anteriores"/>
    <s v="0100000000"/>
    <s v="Recursos ordinários - recursos do tesouro - RLD"/>
    <x v="0"/>
    <n v="625"/>
    <n v="2100000"/>
    <n v="21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19092"/>
    <s v="Despesas de Exercícios Anteriores"/>
    <s v="0283000000"/>
    <s v="Remuneração de depósitos bancários da conta única  do Tribunal de Justiça"/>
    <x v="0"/>
    <n v="930"/>
    <m/>
    <m/>
    <n v="50000"/>
    <m/>
    <x v="0"/>
    <x v="0"/>
  </r>
  <r>
    <s v="470076"/>
    <s v="47076"/>
    <s v="Fundo Financeiro"/>
    <s v="Fundo Financeiro"/>
    <x v="1"/>
    <x v="1"/>
    <x v="44"/>
    <s v="Encargos com inativos"/>
    <x v="698"/>
    <x v="701"/>
    <x v="14"/>
    <n v="272"/>
    <s v="319092"/>
    <s v="Despesas de Exercícios Anteriores"/>
    <s v="0250000000"/>
    <s v="Contribuição previdenciária - recursos de outras fontes - exercício corrente"/>
    <x v="0"/>
    <n v="86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4"/>
    <s v="Contratação por Tempo Determinado"/>
    <s v="0100000000"/>
    <s v="Recursos ordinários - recursos do tesouro - RLD"/>
    <x v="0"/>
    <n v="625"/>
    <n v="350000"/>
    <n v="35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046"/>
    <s v="Auxílio-Alimentação"/>
    <s v="0100000000"/>
    <s v="Recursos ordinários - recursos do tesouro - RLD"/>
    <x v="0"/>
    <n v="625"/>
    <n v="2950000"/>
    <n v="295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39046"/>
    <s v="Auxílio-Alimentação"/>
    <s v="0100000000"/>
    <s v="Recursos ordinários - recursos do tesouro - RLD"/>
    <x v="0"/>
    <n v="625"/>
    <m/>
    <m/>
    <n v="4850000"/>
    <m/>
    <x v="0"/>
    <x v="0"/>
  </r>
  <r>
    <s v="160084"/>
    <s v="16084"/>
    <s v="Fundo de Melhoria da Polícia Civil"/>
    <s v="Fundo de Melhoria da Polícia Civil"/>
    <x v="1"/>
    <x v="1"/>
    <x v="67"/>
    <s v="Operação Veraneio Segura"/>
    <x v="122"/>
    <x v="124"/>
    <x v="11"/>
    <n v="181"/>
    <s v="339046"/>
    <s v="Auxílio-Alimentação"/>
    <s v="0111000000"/>
    <s v="Taxas da Segurança Pública - recursos do tesouro - exercício corrente"/>
    <x v="0"/>
    <n v="702"/>
    <n v="1800000"/>
    <n v="18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19000000"/>
    <s v="Recursos do Tesouro - Exercício Corrente - Outras Taxas - Vinculadas"/>
    <x v="0"/>
    <n v="900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7"/>
    <s v="Obrigações Tributárias e Contributivas"/>
    <s v="0284000000"/>
    <s v="Remuneração de disp bancária - Ministério Público - rec outras fontes - exercício corrente"/>
    <x v="0"/>
    <n v="910"/>
    <m/>
    <m/>
    <n v="32000"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113"/>
    <s v="Obrigações Patronais"/>
    <s v="0100000000"/>
    <s v="Recursos ordinários - recursos do tesouro - RLD"/>
    <x v="0"/>
    <n v="850"/>
    <n v="1715014"/>
    <n v="171501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113"/>
    <s v="Obrigações Patronais"/>
    <s v="0100000000"/>
    <s v="Recursos ordinários - recursos do tesouro - RLD"/>
    <x v="0"/>
    <n v="625"/>
    <n v="14356000"/>
    <n v="143560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0"/>
    <s v="Material de Consumo"/>
    <s v="0100000000"/>
    <s v="Recursos ordinários - recursos do tesouro - RLD"/>
    <x v="0"/>
    <n v="900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0"/>
    <s v="Material de Consumo"/>
    <s v="0240000000"/>
    <s v="Recursos de serviços - recursos de outras fontes - exercício corrente"/>
    <x v="0"/>
    <n v="310"/>
    <n v="390886"/>
    <n v="390886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240000000"/>
    <s v="Recursos de serviços - recursos de outras fontes - exercício corrente"/>
    <x v="0"/>
    <n v="900"/>
    <n v="335694"/>
    <n v="335694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0"/>
    <s v="Material de Consumo"/>
    <s v="0240000000"/>
    <s v="Recursos de serviços - recursos de outras fontes - exercício corrente"/>
    <x v="0"/>
    <n v="900"/>
    <n v="37087"/>
    <n v="37087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0"/>
    <s v="Material de Consumo"/>
    <s v="0100000000"/>
    <s v="Recursos ordinários - recursos do tesouro - RLD"/>
    <x v="0"/>
    <n v="935"/>
    <m/>
    <m/>
    <n v="65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0"/>
    <s v="Material de Consumo"/>
    <s v="0283000000"/>
    <s v="Remuneração de depósitos bancários da conta única  do Tribunal de Justiça"/>
    <x v="0"/>
    <n v="931"/>
    <m/>
    <m/>
    <n v="1278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0"/>
    <s v="Material de Consumo"/>
    <s v="0280000000"/>
    <s v="Remuneração de disponibilidade bancária - Executivo - rec outras fontes-exercício corrente"/>
    <x v="0"/>
    <n v="900"/>
    <m/>
    <m/>
    <n v="15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0"/>
    <s v="Material de Consumo"/>
    <s v="0299000000"/>
    <s v="Outras receitas não primárias - recursos de outras fontes - exercício corrente"/>
    <x v="0"/>
    <n v="900"/>
    <m/>
    <m/>
    <n v="10000"/>
    <m/>
    <x v="0"/>
    <x v="0"/>
  </r>
  <r>
    <s v="270025"/>
    <s v="00001"/>
    <s v="Instituto de Metrologia de Santa Catarina"/>
    <s v="Gestão Geral"/>
    <x v="0"/>
    <x v="0"/>
    <x v="3"/>
    <s v="Manutenção e modernização dos serviços de tecnologia da informação e comunicação"/>
    <x v="670"/>
    <x v="673"/>
    <x v="3"/>
    <n v="126"/>
    <s v="339030"/>
    <s v="Material de Consumo"/>
    <s v="0228000000"/>
    <s v="Outros convênios, ajustes e acordos administrativos - rec outras fontes-exercício corrente"/>
    <x v="0"/>
    <n v="211"/>
    <m/>
    <m/>
    <n v="5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350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0"/>
    <s v="Material de Consumo"/>
    <s v="0100000000"/>
    <s v="Recursos ordinários - recursos do tesouro - RLD"/>
    <x v="0"/>
    <n v="630"/>
    <m/>
    <m/>
    <n v="48379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0"/>
    <s v="Material de Consumo"/>
    <s v="0100000000"/>
    <s v="Recursos ordinários - recursos do tesouro - RLD"/>
    <x v="0"/>
    <n v="900"/>
    <m/>
    <m/>
    <n v="3300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n v="227340"/>
    <n v="22734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n v="150000"/>
    <n v="150000"/>
    <m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339030"/>
    <s v="Material de Consumo"/>
    <s v="0269000000"/>
    <s v="Outros recursos primários - recursos de outras fontes - exercício corrente"/>
    <x v="0"/>
    <n v="770"/>
    <n v="10000"/>
    <n v="10000"/>
    <m/>
    <m/>
    <x v="0"/>
    <x v="0"/>
  </r>
  <r>
    <s v="470030"/>
    <s v="00001"/>
    <s v="Fundação Escola de Governo - ENA"/>
    <s v="Gestão Geral"/>
    <x v="1"/>
    <x v="1"/>
    <x v="292"/>
    <s v="Restauração de documentos"/>
    <x v="620"/>
    <x v="623"/>
    <x v="9"/>
    <n v="391"/>
    <s v="339030"/>
    <s v="Material de Consumo"/>
    <s v="0240000000"/>
    <s v="Recursos de serviços - recursos de outras fontes - exercício corrente"/>
    <x v="0"/>
    <n v="835"/>
    <n v="5000"/>
    <n v="5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m/>
    <m/>
    <m/>
    <n v="2000000"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3"/>
    <s v="Passagens e Despesas com Locomoção"/>
    <s v="0229000000"/>
    <s v="Outras transferências - recursos de outras fontes - exercício corrente"/>
    <x v="0"/>
    <n v="650"/>
    <n v="300000"/>
    <n v="30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3"/>
    <s v="Passagens e Despesas com Locomoção"/>
    <s v="0100000000"/>
    <s v="Recursos ordinários - recursos do tesouro - RLD"/>
    <x v="0"/>
    <n v="900"/>
    <m/>
    <m/>
    <n v="1506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3"/>
    <s v="Passagens e Despesas com Locomoção"/>
    <s v="0100000000"/>
    <s v="Recursos ordinários - recursos do tesouro - RLD"/>
    <x v="0"/>
    <n v="750"/>
    <n v="555750"/>
    <n v="55575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5"/>
    <s v="Encargos com estagiários"/>
    <x v="440"/>
    <x v="443"/>
    <x v="3"/>
    <n v="128"/>
    <s v="339049"/>
    <s v="Auxílio-Transporte"/>
    <s v="0240000000"/>
    <s v="Recursos de serviços - recursos de outras fontes - exercício corrente"/>
    <x v="0"/>
    <n v="850"/>
    <n v="17801"/>
    <n v="17801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92"/>
    <s v="Despesas de Exercícios Anteriores"/>
    <s v="0100000000"/>
    <s v="Recursos ordinários - recursos do tesouro - RLD"/>
    <x v="0"/>
    <n v="704"/>
    <n v="130617"/>
    <n v="13061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92"/>
    <s v="Despesas de Exercícios Anteriores"/>
    <s v="0240000000"/>
    <s v="Recursos de serviços - recursos de outras fontes - exercício corrente"/>
    <x v="0"/>
    <n v="900"/>
    <n v="14835"/>
    <n v="14835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92"/>
    <s v="Despesas de Exercícios Anteriores"/>
    <s v="0100000000"/>
    <s v="Recursos ordinários - recursos do tesouro - RLD"/>
    <x v="0"/>
    <n v="920"/>
    <n v="1000000"/>
    <n v="10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92"/>
    <s v="Despesas de Exercícios Anteriores"/>
    <s v="0111000000"/>
    <s v="Taxas da Segurança Pública - recursos do tesouro - exercício corrente"/>
    <x v="0"/>
    <n v="704"/>
    <n v="2000"/>
    <n v="2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92"/>
    <s v="Despesas de Exercícios Anteriores"/>
    <s v="0100000000"/>
    <s v="Recursos ordinários - recursos do tesouro - RLD"/>
    <x v="0"/>
    <n v="430"/>
    <n v="800000"/>
    <n v="80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96"/>
    <s v="Ressarcimento Despesa Pessoal Requisitado"/>
    <s v="0240000000"/>
    <s v="Recursos de serviços - recursos de outras fontes - exercício corrente"/>
    <x v="0"/>
    <n v="850"/>
    <n v="13065"/>
    <n v="13065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6"/>
    <s v="Ressarcimento Despesa Pessoal Requisitado"/>
    <s v="0100000000"/>
    <s v="Recursos ordinários - recursos do tesouro - RLD"/>
    <x v="0"/>
    <n v="850"/>
    <n v="517143"/>
    <n v="517143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85000000"/>
    <s v="Remuneração de disp bancária - Executivo - rec vinculados-rec outras fontes-exerc corrente"/>
    <x v="0"/>
    <n v="230"/>
    <m/>
    <m/>
    <n v="111109"/>
    <m/>
    <x v="0"/>
    <x v="0"/>
  </r>
  <r>
    <s v="450021"/>
    <s v="00001"/>
    <s v="Fundação Catarinense de Educação Especial"/>
    <s v="Gestão Geral"/>
    <x v="0"/>
    <x v="0"/>
    <x v="258"/>
    <s v="Produção de conhecimento"/>
    <x v="514"/>
    <x v="517"/>
    <x v="5"/>
    <n v="367"/>
    <s v="339132"/>
    <s v="Material, Bem ou Serviço de Distribuição Gratuita"/>
    <s v="0120000000"/>
    <s v="Cota-parte da contribuição do Salário-Educação - recursos do tesouro - exercício corrente"/>
    <x v="0"/>
    <n v="520"/>
    <m/>
    <m/>
    <n v="1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99000000"/>
    <s v="Outras receitas não primárias - recursos do tesouro - exercício corrente"/>
    <x v="0"/>
    <n v="990"/>
    <n v="1500000"/>
    <n v="1500000"/>
    <m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329021"/>
    <s v="Juros sobre a Dívida por Contrato"/>
    <s v="0100000000"/>
    <s v="Recursos ordinários - recursos do tesouro - RLD"/>
    <x v="0"/>
    <n v="990"/>
    <m/>
    <m/>
    <n v="8067947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0000000"/>
    <s v="Recursos ordinários - recursos do tesouro - RLD"/>
    <x v="0"/>
    <n v="990"/>
    <n v="508990602"/>
    <n v="508990602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5"/>
    <s v="Serviços de Consultoria"/>
    <s v="0100000000"/>
    <s v="Recursos ordinários - recursos do tesouro - RLD"/>
    <x v="0"/>
    <n v="922"/>
    <m/>
    <m/>
    <n v="5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5"/>
    <s v="Serviços de Consultoria"/>
    <s v="0280000000"/>
    <s v="Remuneração de disponibilidade bancária - Executivo - rec outras fontes-exercício corrente"/>
    <x v="0"/>
    <n v="90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35"/>
    <s v="Serviços de Consultoria"/>
    <s v="0100000000"/>
    <s v="Recursos ordinários - recursos do tesouro - RLD"/>
    <x v="0"/>
    <n v="900"/>
    <n v="3560000"/>
    <n v="356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551"/>
    <x v="554"/>
    <x v="6"/>
    <n v="303"/>
    <s v="334192"/>
    <s v="Despesas de Exercícios Anteriores"/>
    <s v="0100000000"/>
    <s v="Recursos ordinários - recursos do tesouro - RLD"/>
    <x v="0"/>
    <n v="440"/>
    <m/>
    <m/>
    <n v="6106105.5499999998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113"/>
    <s v="Obrigações Patronais"/>
    <s v="0100000000"/>
    <s v="Recursos ordinários - recursos do tesouro - RLD"/>
    <x v="0"/>
    <n v="920"/>
    <n v="1458000"/>
    <n v="1458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113"/>
    <s v="Obrigações Patronais"/>
    <s v="0100000000"/>
    <s v="Recursos ordinários - recursos do tesouro - RLD"/>
    <x v="0"/>
    <n v="875"/>
    <n v="653977"/>
    <n v="653977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113"/>
    <s v="Obrigações Patronais"/>
    <s v="0100000000"/>
    <s v="Recursos ordinários - recursos do tesouro - RLD"/>
    <x v="0"/>
    <n v="850"/>
    <n v="84000"/>
    <n v="84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14"/>
    <s v="Diárias - Civil"/>
    <s v="0299000000"/>
    <s v="Outras receitas não primárias - recursos de outras fontes - exercício corrente"/>
    <x v="0"/>
    <n v="900"/>
    <n v="15000"/>
    <n v="15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14"/>
    <s v="Diárias - Civil"/>
    <s v="0225000000"/>
    <s v="Convênio - Programa de Assistência Social - recursos de outras fontes - exercício corrente"/>
    <x v="0"/>
    <n v="560"/>
    <n v="30000"/>
    <n v="3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14"/>
    <s v="Diárias - Civil"/>
    <s v="0100000000"/>
    <s v="Recursos ordinários - recursos do tesouro - RLD"/>
    <x v="0"/>
    <n v="900"/>
    <n v="175000"/>
    <n v="17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14"/>
    <s v="Diárias - Civil"/>
    <s v="0219000000"/>
    <s v="Outras Taxas Vinculadas - Recursos de Outras Fontes - Exercício Corrente"/>
    <x v="0"/>
    <n v="315"/>
    <n v="80000"/>
    <n v="80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14"/>
    <s v="Diárias - Civil"/>
    <s v="0219000000"/>
    <s v="Outras Taxas Vinculadas - Recursos de Outras Fontes - Exercício Corrente"/>
    <x v="0"/>
    <n v="890"/>
    <m/>
    <m/>
    <n v="1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14"/>
    <s v="Diárias - Civil"/>
    <s v="0100000000"/>
    <s v="Recursos ordinários - recursos do tesouro - RLD"/>
    <x v="0"/>
    <n v="900"/>
    <m/>
    <m/>
    <n v="345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69000000"/>
    <s v="Outros Recursos Primários - Recursos do Tesouro"/>
    <x v="0"/>
    <n v="990"/>
    <m/>
    <m/>
    <n v="372914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093"/>
    <s v="Indenizações e Restituições"/>
    <s v="0100000000"/>
    <s v="Recursos ordinários - recursos do tesouro - RLD"/>
    <x v="0"/>
    <n v="935"/>
    <n v="3600000"/>
    <n v="360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93"/>
    <s v="Indenizações e Restituições"/>
    <s v="0100000000"/>
    <s v="Recursos ordinários - recursos do tesouro - RLD"/>
    <x v="0"/>
    <n v="910"/>
    <n v="1000"/>
    <n v="1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93"/>
    <s v="Indenizações e Restituições"/>
    <s v="0100000000"/>
    <s v="Recursos ordinários - recursos do tesouro - RLD"/>
    <x v="0"/>
    <n v="650"/>
    <n v="300000"/>
    <n v="3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93"/>
    <s v="Indenizações e Restituições"/>
    <s v="0100000000"/>
    <s v="Recursos ordinários - recursos do tesouro - RLD"/>
    <x v="0"/>
    <n v="935"/>
    <m/>
    <m/>
    <n v="4600000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93"/>
    <s v="Indenizações e Restituições"/>
    <s v="0100000000"/>
    <s v="Recursos ordinários - recursos do tesouro - RLD"/>
    <x v="0"/>
    <n v="704"/>
    <m/>
    <m/>
    <n v="33391705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93"/>
    <s v="Indenizações e Restituições"/>
    <s v="0269000000"/>
    <s v="Outros recursos primários - recursos de outras fontes - exercício corrente"/>
    <x v="0"/>
    <n v="875"/>
    <m/>
    <m/>
    <n v="95000"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1"/>
    <s v="Vencim. e Vantagens Fixas - Pessoal Civil"/>
    <s v="0100000000"/>
    <s v="Recursos ordinários - recursos do tesouro - RLD"/>
    <x v="0"/>
    <n v="920"/>
    <n v="237940170"/>
    <n v="23794017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1"/>
    <s v="Vencim. e Vantagens Fixas - Pessoal Civil"/>
    <s v="0100000000"/>
    <s v="Recursos ordinários - recursos do tesouro - RLD"/>
    <x v="0"/>
    <n v="850"/>
    <n v="21339750"/>
    <n v="2133975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1"/>
    <s v="Vencim. e Vantagens Fixas - Pessoal Civil"/>
    <s v="0100000000"/>
    <s v="Recursos ordinários - recursos do tesouro - RLD"/>
    <x v="0"/>
    <n v="850"/>
    <n v="84580837"/>
    <n v="84580837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19012"/>
    <s v="Vencim. e Vantagens Fixas - Pessoal Militar"/>
    <s v="0100000000"/>
    <s v="Recursos ordinários - recursos do tesouro - RLD"/>
    <x v="0"/>
    <n v="703"/>
    <m/>
    <m/>
    <n v="13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19012"/>
    <s v="Vencim. e Vantagens Fixas - Pessoal Militar"/>
    <s v="0100000000"/>
    <s v="Recursos ordinários - recursos do tesouro - RLD"/>
    <x v="0"/>
    <n v="701"/>
    <m/>
    <m/>
    <n v="12423727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2"/>
    <s v="Vencim. e Vantagens Fixas - Pessoal Militar"/>
    <s v="0100000000"/>
    <s v="Recursos ordinários - recursos do tesouro - RLD"/>
    <x v="0"/>
    <n v="850"/>
    <m/>
    <m/>
    <n v="381152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6"/>
    <s v="Outros Serviços Terceiros-Pessoa Física"/>
    <s v="0100000000"/>
    <s v="Recursos ordinários - recursos do tesouro - RLD"/>
    <x v="0"/>
    <n v="910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36"/>
    <s v="Outros Serviços Terceiros-Pessoa Física"/>
    <s v="0100000000"/>
    <s v="Recursos ordinários - recursos do tesouro - RLD"/>
    <x v="0"/>
    <n v="850"/>
    <m/>
    <m/>
    <n v="306746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19000000"/>
    <s v="Outras Taxas Vinculadas - Recursos de Outras Fontes - Exercício Corrente"/>
    <x v="0"/>
    <n v="930"/>
    <n v="3000000"/>
    <n v="3000000"/>
    <m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6"/>
    <s v="Outros Serviços Terceiros-Pessoa Física"/>
    <s v="0269000000"/>
    <s v="Outros recursos primários - recursos de outras fontes - exercício corrente"/>
    <x v="0"/>
    <n v="560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7"/>
    <s v="Capacitação profissional dos agentes públicos"/>
    <x v="849"/>
    <x v="852"/>
    <x v="10"/>
    <n v="128"/>
    <s v="339036"/>
    <s v="Outros Serviços Terceiros-Pessoa Física"/>
    <s v="0100000000"/>
    <s v="Recursos ordinários - recursos do tesouro - RLD"/>
    <x v="0"/>
    <n v="850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6"/>
    <s v="Outros Serviços Terceiros-Pessoa Física"/>
    <s v="0100000000"/>
    <s v="Recursos ordinários - recursos do tesouro - RLD"/>
    <x v="0"/>
    <n v="310"/>
    <n v="28734"/>
    <n v="28734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6"/>
    <s v="Outros Serviços Terceiros-Pessoa Física"/>
    <s v="0240000000"/>
    <s v="Recursos de serviços - recursos de outras fontes - exercício corrente"/>
    <x v="0"/>
    <n v="310"/>
    <n v="351595"/>
    <n v="351595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6"/>
    <s v="Outros Serviços Terceiros-Pessoa Física"/>
    <s v="0250000000"/>
    <s v="Contribuição previdenciária - recursos de outras fontes - exercício corrente"/>
    <x v="0"/>
    <n v="900"/>
    <n v="40000"/>
    <n v="4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6"/>
    <s v="Outros Serviços Terceiros-Pessoa Física"/>
    <s v="0240000000"/>
    <s v="Recursos de serviços - recursos de outras fontes - exercício corrente"/>
    <x v="0"/>
    <n v="760"/>
    <n v="500000"/>
    <n v="5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1"/>
    <n v="910"/>
    <m/>
    <n v="8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13"/>
    <s v="Obrigações Patronais"/>
    <s v="0100000000"/>
    <s v="Recursos ordinários - recursos do tesouro - RLD"/>
    <x v="0"/>
    <n v="310"/>
    <n v="8598586"/>
    <n v="8598586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39"/>
    <s v="Outros Serviços Terceiros Pessoa Jurídica"/>
    <s v="0100000000"/>
    <s v="Recursos ordinários - recursos do tesouro - RLD"/>
    <x v="0"/>
    <n v="900"/>
    <n v="300000"/>
    <n v="3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260000000"/>
    <s v="Recursos patrimoniais primários - recursos de outras fontes - exercício corrente"/>
    <x v="0"/>
    <n v="925"/>
    <n v="1500000"/>
    <n v="150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33"/>
    <x v="636"/>
    <x v="7"/>
    <n v="61"/>
    <s v="449051"/>
    <s v="Obras e Instalações"/>
    <s v="0219000000"/>
    <s v="Outras Taxas Vinculadas - Recursos de Outras Fontes - Exercício Corrente"/>
    <x v="0"/>
    <n v="931"/>
    <n v="117760"/>
    <n v="11776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850"/>
    <x v="853"/>
    <x v="5"/>
    <n v="364"/>
    <s v="449051"/>
    <s v="Obras e Instalações"/>
    <s v="0100000000"/>
    <s v="Recursos ordinários - recursos do tesouro - RLD"/>
    <x v="0"/>
    <n v="630"/>
    <n v="5313345"/>
    <n v="5313345"/>
    <m/>
    <m/>
    <x v="0"/>
    <x v="0"/>
  </r>
  <r>
    <s v="480091"/>
    <s v="48091"/>
    <s v="Fundo Estadual de Saúde"/>
    <s v="Fundo Estadual de Saúde"/>
    <x v="1"/>
    <x v="1"/>
    <x v="365"/>
    <s v="Realização de obras de manutenção"/>
    <x v="851"/>
    <x v="854"/>
    <x v="6"/>
    <n v="122"/>
    <s v="449051"/>
    <s v="Obras e Instalações"/>
    <s v="0100000000"/>
    <s v="Recursos ordinários - recursos do tesouro - RLD"/>
    <x v="0"/>
    <n v="400"/>
    <n v="200000"/>
    <n v="2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5"/>
    <x v="448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366"/>
    <s v="Revitalização de rodovias"/>
    <x v="852"/>
    <x v="855"/>
    <x v="0"/>
    <n v="782"/>
    <s v="449051"/>
    <s v="Obras e Instalações"/>
    <s v="0100000000"/>
    <s v="Recursos ordinários - recursos do tesouro - RLD"/>
    <x v="0"/>
    <n v="130"/>
    <n v="4000000"/>
    <n v="40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191000000"/>
    <s v="Operações de crédito interna - recursos do tesouro - exercício corrente"/>
    <x v="0"/>
    <n v="101"/>
    <n v="15600000"/>
    <n v="15600000"/>
    <m/>
    <m/>
    <x v="0"/>
    <x v="0"/>
  </r>
  <r>
    <s v="530001"/>
    <s v="00001"/>
    <s v="Secretaria de Estado da Infraestrutura e Mobilidade"/>
    <s v="Gestão Geral"/>
    <x v="0"/>
    <x v="0"/>
    <x v="278"/>
    <s v="Compensação ambiental"/>
    <x v="583"/>
    <x v="586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60000000"/>
    <s v="Recursos Patrimoniais Primários - recursos do tesouro - Exercício Corrente"/>
    <x v="0"/>
    <n v="130"/>
    <m/>
    <m/>
    <n v="8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261000000"/>
    <s v="Receitas diversas - FUNDOSOCIAL - recursos de outras fontes - exercício corrente"/>
    <x v="0"/>
    <n v="110"/>
    <m/>
    <m/>
    <n v="4700000"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51"/>
    <s v="Obras e Instalações"/>
    <s v="0128000000"/>
    <s v="Outros convênios, ajustes e acordos administrativos - rec tesouro - exercício corrente"/>
    <x v="0"/>
    <n v="120"/>
    <m/>
    <m/>
    <n v="163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602"/>
    <x v="605"/>
    <x v="7"/>
    <n v="61"/>
    <s v="449051"/>
    <s v="Obras e Instalações"/>
    <s v="0219000000"/>
    <s v="Outras Taxas Vinculadas - Recursos de Outras Fontes - Exercício Corrente"/>
    <x v="0"/>
    <n v="931"/>
    <n v="23035"/>
    <n v="23035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53"/>
    <x v="856"/>
    <x v="7"/>
    <n v="61"/>
    <s v="449051"/>
    <s v="Obras e Instalações"/>
    <s v="0219000000"/>
    <s v="Outras Taxas Vinculadas - Recursos de Outras Fontes - Exercício Corrente"/>
    <x v="0"/>
    <n v="931"/>
    <n v="265316"/>
    <n v="265316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449051"/>
    <s v="Obras e Instalações"/>
    <s v="0131000000"/>
    <s v="Recursos do FUNDEB"/>
    <x v="0"/>
    <n v="703"/>
    <n v="150000"/>
    <n v="1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21000000"/>
    <s v="Cota-parte contrib intervenção no domínio econ CIDE-Estadual - rec tesouro -exerc corrente"/>
    <x v="0"/>
    <n v="130"/>
    <n v="12000000"/>
    <n v="12000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854"/>
    <x v="857"/>
    <x v="0"/>
    <n v="782"/>
    <s v="449051"/>
    <s v="Obras e Instalações"/>
    <s v="0100000000"/>
    <s v="Recursos ordinários - recursos do tesouro - RLD"/>
    <x v="0"/>
    <n v="145"/>
    <n v="3700000"/>
    <n v="37000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n v="399327"/>
    <n v="399327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269000000"/>
    <s v="Outros recursos primários - recursos de outras fontes - exercício corrente"/>
    <x v="0"/>
    <n v="701"/>
    <n v="741790"/>
    <n v="74179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449052"/>
    <s v="Equipamentos e Material Permanente"/>
    <s v="0219000000"/>
    <s v="Outras Taxas Vinculadas - Recursos de Outras Fontes - Exercício Corrente"/>
    <x v="0"/>
    <n v="340"/>
    <n v="499268"/>
    <n v="499268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449052"/>
    <s v="Equipamentos e Material Permanente"/>
    <s v="0100000000"/>
    <s v="Recursos ordinários - recursos do tesouro - RLD"/>
    <x v="0"/>
    <n v="73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449052"/>
    <s v="Equipamentos e Material Permanente"/>
    <s v="0298000000"/>
    <s v="Receita da alienação de bens - recursos de outras fontes - exercício corrente"/>
    <x v="0"/>
    <n v="315"/>
    <n v="102000"/>
    <n v="102000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9052"/>
    <s v="Equipamentos e Material Permanente"/>
    <s v="0100000000"/>
    <s v="Recursos ordinários - recursos do tesouro - RLD"/>
    <x v="0"/>
    <n v="610"/>
    <n v="13930000"/>
    <n v="1393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7100000000"/>
    <s v="Contrapartida de Conv.-Recursos Ordinários-Recursos do Tesouro-Exercício Corrente"/>
    <x v="0"/>
    <n v="610"/>
    <n v="2000000"/>
    <n v="2000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449052"/>
    <s v="Equipamentos e Material Permanente"/>
    <s v="0131000000"/>
    <s v="Recursos do FUNDEB"/>
    <x v="0"/>
    <n v="703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449052"/>
    <s v="Equipamentos e Material Permanente"/>
    <s v="0219000000"/>
    <s v="Outras Taxas Vinculadas - Recursos de Outras Fontes - Exercício Corrente"/>
    <x v="0"/>
    <n v="315"/>
    <m/>
    <m/>
    <n v="10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0124000000"/>
    <s v="Convênio - Programas de Educação - recursos do tesouro - exercício corrente"/>
    <x v="0"/>
    <n v="610"/>
    <m/>
    <m/>
    <n v="1000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449052"/>
    <s v="Equipamentos e Material Permanente"/>
    <s v="0250000000"/>
    <s v="Contribuição previdenciária - recursos de outras fontes - exercício corrente"/>
    <x v="0"/>
    <n v="900"/>
    <m/>
    <m/>
    <n v="50000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449052"/>
    <s v="Equipamentos e Material Permanente"/>
    <s v="0240000000"/>
    <s v="Recursos de serviços - recursos de outras fontes - exercício corrente"/>
    <x v="0"/>
    <n v="760"/>
    <m/>
    <m/>
    <n v="112100"/>
    <m/>
    <x v="0"/>
    <x v="0"/>
  </r>
  <r>
    <s v="160085"/>
    <s v="16085"/>
    <s v="Fundo de Melhoria do Corpo de Bombeiros Militar"/>
    <s v="Fundo de Melhoria do Corpo de Bombeiros Militar"/>
    <x v="1"/>
    <x v="1"/>
    <x v="49"/>
    <s v="Gestão de acordos e convênios"/>
    <x v="85"/>
    <x v="87"/>
    <x v="11"/>
    <n v="181"/>
    <s v="449052"/>
    <s v="Equipamentos e Material Permanente"/>
    <s v="0111000000"/>
    <s v="Taxas da Segurança Pública - recursos do tesouro - exercício corrente"/>
    <x v="0"/>
    <n v="703"/>
    <n v="20000"/>
    <n v="20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449052"/>
    <s v="Equipamentos e Material Permanente"/>
    <s v="0129000000"/>
    <s v="Outras transferências - recursos do tesouro - exercício corrente"/>
    <x v="0"/>
    <n v="348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449052"/>
    <s v="Equipamentos e Material Permanente"/>
    <s v="0269000000"/>
    <s v="Outros recursos primários - recursos de outras fontes - exercício corrente"/>
    <x v="0"/>
    <n v="875"/>
    <n v="1040000"/>
    <n v="104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449052"/>
    <s v="Equipamentos e Material Permanente"/>
    <s v="0298000000"/>
    <s v="Receita da alienação de bens - recursos de outras fontes - exercício corrente"/>
    <x v="0"/>
    <n v="315"/>
    <n v="229500"/>
    <n v="2295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449052"/>
    <s v="Equipamentos e Material Permanente"/>
    <s v="0298000000"/>
    <s v="Receita da alienação de bens - recursos de outras fontes - exercício corrente"/>
    <x v="0"/>
    <n v="900"/>
    <n v="204000"/>
    <n v="204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0124000000"/>
    <s v="Convênio - Programas de Educação - recursos do tesouro - exercício corrente"/>
    <x v="0"/>
    <n v="610"/>
    <n v="1000000"/>
    <n v="1000000"/>
    <m/>
    <m/>
    <x v="0"/>
    <x v="0"/>
  </r>
  <r>
    <s v="410011"/>
    <s v="00001"/>
    <s v="Agência de Desenvolvimento do Turismo de Santa Catarina"/>
    <s v="Gestão Geral"/>
    <x v="8"/>
    <x v="7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m/>
    <n v="59037.67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"/>
    <n v="5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9"/>
    <s v="Outros Serviços Terceiros - Pessoa Jurídica"/>
    <s v="0100000000"/>
    <s v="Recursos ordinários - recursos do tesouro - RLD"/>
    <x v="0"/>
    <n v="745"/>
    <n v="83000"/>
    <n v="83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9"/>
    <s v="Outros Serviços Terceiros - Pessoa Jurídica"/>
    <s v="0111000000"/>
    <s v="Taxas da Segurança Pública - recursos do tesouro - exercício corrente"/>
    <x v="0"/>
    <n v="704"/>
    <n v="10000000"/>
    <n v="100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n v="1960000"/>
    <n v="1960000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9"/>
    <s v="Outros Serviços Terceiros - Pessoa Jurídica"/>
    <s v="0100000000"/>
    <s v="Recursos ordinários - recursos do tesouro - RLD"/>
    <x v="0"/>
    <n v="310"/>
    <n v="61503"/>
    <n v="61503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00000000"/>
    <s v="Recursos ordinários - recursos do tesouro - RLD"/>
    <x v="0"/>
    <n v="6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69000000"/>
    <s v="Outros Recursos Primários - Recursos do Tesouro"/>
    <x v="0"/>
    <n v="130"/>
    <n v="1000000"/>
    <n v="1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53"/>
    <s v="Profissionalização dos apenados e adolescentes em conflito com a lei"/>
    <x v="855"/>
    <x v="858"/>
    <x v="5"/>
    <n v="368"/>
    <s v="339039"/>
    <s v="Outros Serviços Terceiros - Pessoa Jurídica"/>
    <s v="0100000000"/>
    <s v="Recursos ordinários - recursos do tesouro - RLD"/>
    <x v="0"/>
    <n v="750"/>
    <n v="2500000"/>
    <n v="2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39"/>
    <s v="Outros Serviços Terceiros - Pessoa Jurídica"/>
    <s v="0283000000"/>
    <s v="Remuneração de depósitos bancários da conta única  do Tribunal de Justiça"/>
    <x v="0"/>
    <n v="930"/>
    <m/>
    <m/>
    <n v="50733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150001"/>
    <s v="00001"/>
    <s v="Defensoria Pública do Estado de Santa Catarina"/>
    <s v="Gestão Geral"/>
    <x v="0"/>
    <x v="0"/>
    <x v="274"/>
    <s v="Aquisição de equipamentos de ergonomia"/>
    <x v="571"/>
    <x v="574"/>
    <x v="15"/>
    <n v="331"/>
    <s v="339039"/>
    <s v="Outros Serviços Terceiros - Pessoa Jurídica"/>
    <s v="0100000000"/>
    <s v="Recursos ordinários - recursos do tesouro - RLD"/>
    <x v="0"/>
    <n v="745"/>
    <m/>
    <m/>
    <n v="6335"/>
    <m/>
    <x v="0"/>
    <x v="0"/>
  </r>
  <r>
    <s v="270024"/>
    <s v="00001"/>
    <s v="Fundação de Amparo à Pesquisa e Inovação do Estado de Santa Catarina"/>
    <s v="Gestão Geral"/>
    <x v="0"/>
    <x v="0"/>
    <x v="7"/>
    <s v="Capacitação profissional dos agentes públicos"/>
    <x v="849"/>
    <x v="852"/>
    <x v="10"/>
    <n v="128"/>
    <s v="339039"/>
    <s v="Outros Serviços Terceiros - Pessoa Jurídica"/>
    <s v="0100000000"/>
    <s v="Recursos ordinários - recursos do tesouro - RLD"/>
    <x v="0"/>
    <n v="850"/>
    <m/>
    <m/>
    <n v="120000"/>
    <m/>
    <x v="0"/>
    <x v="0"/>
  </r>
  <r>
    <s v="410002"/>
    <s v="00001"/>
    <s v="Procuradoria Geral do Estado"/>
    <s v="Gestão Geral"/>
    <x v="0"/>
    <x v="0"/>
    <x v="46"/>
    <s v="Pagamento de encargos"/>
    <x v="856"/>
    <x v="859"/>
    <x v="8"/>
    <n v="92"/>
    <s v="339039"/>
    <s v="Outros Serviços Terceiros - Pessoa Jurídica"/>
    <s v="0100000000"/>
    <s v="Recursos ordinários - recursos do tesouro - RLD"/>
    <x v="0"/>
    <n v="875"/>
    <m/>
    <m/>
    <n v="2500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9"/>
    <s v="Outros Serviços Terceiros - Pessoa Jurídica"/>
    <s v="0261000000"/>
    <s v="Receitas diversas - FUNDOSOCIAL - recursos de outras fontes - exercício corrente"/>
    <x v="0"/>
    <n v="855"/>
    <m/>
    <m/>
    <n v="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m/>
    <m/>
    <n v="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8000000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0"/>
    <m/>
    <x v="0"/>
    <x v="0"/>
  </r>
  <r>
    <s v="480091"/>
    <s v="48091"/>
    <s v="Fundo Estadual de Saúde"/>
    <s v="Fundo Estadual de Saúde"/>
    <x v="0"/>
    <x v="0"/>
    <x v="286"/>
    <s v="Qualificação dos trabalhadores do SUS"/>
    <x v="612"/>
    <x v="615"/>
    <x v="6"/>
    <n v="128"/>
    <s v="339039"/>
    <s v="Outros Serviços Terceiros - Pessoa Jurídica"/>
    <s v="0100000000"/>
    <s v="Recursos ordinários - recursos do tesouro - RLD"/>
    <x v="0"/>
    <n v="400"/>
    <m/>
    <m/>
    <n v="25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9"/>
    <s v="Outros Serviços Terceiros - Pessoa Jurídica"/>
    <s v="0100000000"/>
    <s v="Recursos ordinários - recursos do tesouro - RLD"/>
    <x v="0"/>
    <n v="922"/>
    <n v="2000000"/>
    <n v="2000000"/>
    <m/>
    <m/>
    <x v="0"/>
    <x v="0"/>
  </r>
  <r>
    <s v="270021"/>
    <s v="00001"/>
    <s v="Instituto do Meio Ambiente do Estado de Santa Catarina - IMA"/>
    <s v="Gestão Geral"/>
    <x v="1"/>
    <x v="1"/>
    <x v="7"/>
    <s v="Capacitação profissional dos agentes públicos"/>
    <x v="123"/>
    <x v="125"/>
    <x v="12"/>
    <n v="128"/>
    <s v="339039"/>
    <s v="Outros Serviços Terceiros - Pessoa Jurídica"/>
    <s v="0219000000"/>
    <s v="Outras Taxas Vinculadas - Recursos de Outras Fontes - Exercício Corrente"/>
    <x v="0"/>
    <n v="850"/>
    <n v="100000"/>
    <n v="100000"/>
    <m/>
    <m/>
    <x v="0"/>
    <x v="0"/>
  </r>
  <r>
    <s v="410009"/>
    <s v="00001"/>
    <s v="Fundação Catarinense de Cultura"/>
    <s v="Gestão Geral"/>
    <x v="1"/>
    <x v="1"/>
    <x v="20"/>
    <s v="Atividades culturais"/>
    <x v="788"/>
    <x v="791"/>
    <x v="9"/>
    <n v="392"/>
    <s v="339039"/>
    <s v="Outros Serviços Terceiros - Pessoa Jurídica"/>
    <s v="0261000000"/>
    <s v="Receitas diversas - FUNDOSOCIAL - recursos de outras fontes - exercício corrente"/>
    <x v="0"/>
    <n v="660"/>
    <n v="500000"/>
    <n v="500000"/>
    <m/>
    <m/>
    <x v="0"/>
    <x v="0"/>
  </r>
  <r>
    <s v="410012"/>
    <s v="00001"/>
    <s v="Departamento Estadual de Trânsito"/>
    <s v="Gestão Geral"/>
    <x v="1"/>
    <x v="1"/>
    <x v="367"/>
    <s v="Comunicação social e relação com a sociedade"/>
    <x v="857"/>
    <x v="860"/>
    <x v="11"/>
    <n v="131"/>
    <s v="339039"/>
    <s v="Outros Serviços Terceiros - Pessoa Jurídica"/>
    <s v="0111000000"/>
    <s v="Taxas da Segurança Pública - recursos do tesouro - exercício corrente"/>
    <x v="0"/>
    <n v="770"/>
    <n v="30000"/>
    <n v="30000"/>
    <m/>
    <m/>
    <x v="0"/>
    <x v="0"/>
  </r>
  <r>
    <s v="430001"/>
    <s v="00001"/>
    <s v="Procuradoria-Geral junto ao Tribunal de Contas"/>
    <s v="Gestão Geral"/>
    <x v="1"/>
    <x v="1"/>
    <x v="325"/>
    <s v="Manutenção e desenvolvimento de tecnologias"/>
    <x v="714"/>
    <x v="717"/>
    <x v="3"/>
    <n v="32"/>
    <s v="339039"/>
    <s v="Outros Serviços Terceiros - Pessoa Jurídica"/>
    <s v="0100000000"/>
    <s v="Recursos ordinários - recursos do tesouro - RLD"/>
    <x v="0"/>
    <n v="900"/>
    <n v="8015"/>
    <n v="8015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8000000"/>
    <n v="800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7"/>
    <s v="Locação de Mão-de-Obra"/>
    <s v="0100000000"/>
    <s v="Recursos ordinários - recursos do tesouro - RLD"/>
    <x v="0"/>
    <n v="920"/>
    <n v="57000000"/>
    <n v="5700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m/>
    <m/>
    <n v="14096973.58"/>
    <m/>
    <x v="0"/>
    <x v="0"/>
  </r>
  <r>
    <s v="270001"/>
    <s v="00001"/>
    <s v="Secretaria de Estado do Desenvolvimento Econômico Sustentável"/>
    <s v="Gestão Geral"/>
    <x v="1"/>
    <x v="1"/>
    <x v="361"/>
    <s v="Apoio a política de trabalho e renda"/>
    <x v="829"/>
    <x v="832"/>
    <x v="24"/>
    <n v="333"/>
    <s v="339037"/>
    <s v="Locação de Mão-de-Obra"/>
    <s v="0100000000"/>
    <s v="Recursos ordinários - recursos do tesouro - RLD"/>
    <x v="0"/>
    <n v="342"/>
    <n v="1500000"/>
    <n v="15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7"/>
    <s v="Locação de Mão-de-Obra"/>
    <s v="0100000000"/>
    <s v="Recursos ordinários - recursos do tesouro - RLD"/>
    <x v="0"/>
    <n v="750"/>
    <n v="60938854"/>
    <n v="60938854"/>
    <m/>
    <m/>
    <x v="0"/>
    <x v="0"/>
  </r>
  <r>
    <s v="410094"/>
    <s v="41094"/>
    <s v="Fundo de Desenvolvimento Social"/>
    <s v="Fundo de Desenvolvimento Social"/>
    <x v="1"/>
    <x v="1"/>
    <x v="192"/>
    <s v="Apoio às ações de desenvolvimento social, trabalho e renda"/>
    <x v="365"/>
    <x v="368"/>
    <x v="16"/>
    <n v="244"/>
    <s v="444042"/>
    <s v="Auxílios"/>
    <s v="0261000000"/>
    <s v="Receitas diversas - FUNDOSOCIAL - recursos de outras fontes - exercício corrente"/>
    <x v="0"/>
    <n v="560"/>
    <n v="2000000"/>
    <n v="20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93"/>
    <s v="Indenizações e Restituições"/>
    <s v="0100000000"/>
    <s v="Recursos ordinários - recursos do tesouro - RLD"/>
    <x v="0"/>
    <n v="935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7"/>
    <s v="Obrigações Tributárias e Contributivas"/>
    <s v="0240000000"/>
    <s v="Recursos de serviços - recursos de outras fontes - exercício corrente"/>
    <x v="0"/>
    <n v="310"/>
    <n v="6627"/>
    <n v="662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899570"/>
    <m/>
    <x v="0"/>
    <x v="0"/>
  </r>
  <r>
    <s v="040001"/>
    <s v="00001"/>
    <s v="Ministério Público do Estado de Santa Catarina"/>
    <s v="Gestão Geral"/>
    <x v="4"/>
    <x v="4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n v="8310342.9699999997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40"/>
    <s v="Serviços de Tecnologia da Informação e Comunicação - Pessoa Jurídica"/>
    <s v="0100000000"/>
    <s v="Recursos ordinários - recursos do tesouro - RLD"/>
    <x v="0"/>
    <n v="900"/>
    <m/>
    <m/>
    <n v="8321"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140"/>
    <s v="Serviços de Tecnologia da Informação e Comunicação - Pessoa Jurídica"/>
    <s v="0100000000"/>
    <s v="Recursos ordinários - recursos do tesouro - RLD"/>
    <x v="0"/>
    <n v="900"/>
    <n v="176748"/>
    <n v="176748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40"/>
    <s v="Serviços de Tecnologia da Informação e Comunicação - Pessoa Jurídica"/>
    <s v="0240000000"/>
    <s v="Recursos de serviços - recursos de outras fontes - exercício corrente"/>
    <x v="0"/>
    <n v="310"/>
    <n v="805093"/>
    <n v="805093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16"/>
    <s v="Outras Despesas Variáveis-Pessoal Civil"/>
    <s v="0212000000"/>
    <s v="Selos de Fiscalização de Atos Notariais e Registrais - Recursos de Outras Fontes - Exercício Corrente"/>
    <x v="0"/>
    <n v="930"/>
    <n v="78100"/>
    <n v="78100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13"/>
    <s v="Obrigações Patronais"/>
    <s v="0100000000"/>
    <s v="Recursos ordinários - recursos do tesouro - RLD"/>
    <x v="0"/>
    <n v="850"/>
    <m/>
    <m/>
    <n v="273965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228000000"/>
    <s v="Outros convênios, ajustes e acordos administrativos - rec outras fontes-exercício corrente"/>
    <x v="0"/>
    <n v="211"/>
    <n v="1100000"/>
    <n v="11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3"/>
    <s v="Obrigações Patronais"/>
    <s v="0100000000"/>
    <s v="Recursos ordinários - recursos do tesouro - RLD"/>
    <x v="0"/>
    <n v="850"/>
    <n v="25746644"/>
    <n v="2574664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228000000"/>
    <s v="Outros convênios, ajustes e acordos administrativos - rec outras fontes-exercício corrente"/>
    <x v="0"/>
    <n v="230"/>
    <n v="150000"/>
    <n v="15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228000000"/>
    <s v="Outros convênios, ajustes e acordos administrativos - rec outras fontes-exercício corrente"/>
    <x v="0"/>
    <n v="230"/>
    <m/>
    <m/>
    <n v="45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269000000"/>
    <s v="Outros recursos primários - recursos de outras fontes - exercício corrente"/>
    <x v="0"/>
    <n v="230"/>
    <m/>
    <m/>
    <n v="2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69000000"/>
    <s v="Outros Recursos Primários - Recursos do Tesouro"/>
    <x v="0"/>
    <n v="900"/>
    <n v="20000"/>
    <n v="20000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1"/>
    <s v="Premiações Culturais, Artísticas, Científicas, Desportivas e Outras"/>
    <s v="0111000000"/>
    <s v="Taxas da Segurança Pública - recursos do tesouro - exercício corrente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05"/>
    <s v="Outros Benefícios Previdenciários"/>
    <s v="0100000000"/>
    <s v="Recursos ordinários - recursos do tesouro - RLD"/>
    <x v="0"/>
    <n v="310"/>
    <n v="1242"/>
    <n v="124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5"/>
    <s v="Outros Benefícios Previdenciários"/>
    <s v="0100000000"/>
    <s v="Recursos ordinários - recursos do tesouro - RLD"/>
    <x v="0"/>
    <n v="625"/>
    <n v="228900"/>
    <n v="2289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5"/>
    <s v="Outros Benefícios Previdenciários"/>
    <s v="0100000000"/>
    <s v="Recursos ordinários - recursos do tesouro - RLD"/>
    <x v="0"/>
    <n v="850"/>
    <n v="435053"/>
    <n v="435053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05"/>
    <s v="Outros Benefícios Previdenciários"/>
    <s v="0100000000"/>
    <s v="Recursos ordinários - recursos do tesouro - RLD"/>
    <x v="0"/>
    <n v="850"/>
    <m/>
    <m/>
    <n v="123142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07"/>
    <s v="Contrib. Entid. Fechadas de Previdência"/>
    <s v="0100000000"/>
    <s v="Recursos ordinários - recursos do tesouro - RLD"/>
    <x v="0"/>
    <n v="915"/>
    <m/>
    <m/>
    <n v="1117824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93"/>
    <s v="Indenizações e Restituições"/>
    <s v="0111000000"/>
    <s v="Taxas da Segurança Pública - recursos do tesouro - exercício corrente"/>
    <x v="0"/>
    <n v="730"/>
    <m/>
    <m/>
    <n v="329228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4"/>
    <s v="Indenizações e Restituições Trabalhistas"/>
    <s v="0100000000"/>
    <s v="Recursos ordinários - recursos do tesouro - RLD"/>
    <x v="0"/>
    <n v="704"/>
    <m/>
    <m/>
    <n v="4572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4"/>
    <s v="Indenizações e Restituições Trabalhistas"/>
    <s v="0100000000"/>
    <s v="Recursos ordinários - recursos do tesouro - RLD"/>
    <x v="0"/>
    <n v="850"/>
    <n v="8234"/>
    <n v="823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94"/>
    <s v="Indenizações e Restituições Trabalhistas"/>
    <s v="0100000000"/>
    <s v="Recursos ordinários - recursos do tesouro - RLD"/>
    <x v="0"/>
    <n v="750"/>
    <n v="53734"/>
    <n v="53734"/>
    <m/>
    <m/>
    <x v="0"/>
    <x v="0"/>
  </r>
  <r>
    <s v="160097"/>
    <s v="16097"/>
    <s v="Fundo de Melhoria da Polícia Militar"/>
    <s v="Fundo de Melhoria da Polícia Militar"/>
    <x v="1"/>
    <x v="1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n v="6000000"/>
    <n v="6000000"/>
    <m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15"/>
    <s v="Diárias - Militar"/>
    <s v="0111000000"/>
    <s v="Taxas da Segurança Pública - recursos do tesouro - exercício corrente"/>
    <x v="0"/>
    <n v="704"/>
    <m/>
    <m/>
    <n v="3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28000000"/>
    <s v="Outros convênios, ajustes e acordos administrativos - rec outras fontes-exercício corrente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30"/>
    <s v="Material de Consumo"/>
    <s v="0100000000"/>
    <s v="Recursos ordinários - recursos do tesouro - RLD"/>
    <x v="0"/>
    <n v="925"/>
    <n v="200000"/>
    <n v="2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19092"/>
    <s v="Despesas de Exercícios Anteriores"/>
    <s v="0100000000"/>
    <s v="Recursos ordinários - recursos do tesouro - RLD"/>
    <x v="0"/>
    <n v="910"/>
    <m/>
    <m/>
    <n v="35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04"/>
    <s v="Contratação por Tempo Determinado"/>
    <s v="0100000000"/>
    <s v="Recursos ordinários - recursos do tesouro - RLD"/>
    <x v="0"/>
    <n v="704"/>
    <n v="3212612"/>
    <n v="3212612"/>
    <m/>
    <m/>
    <x v="0"/>
    <x v="0"/>
  </r>
  <r>
    <s v="520002"/>
    <s v="00001"/>
    <s v="Encargos Gerais do Estado"/>
    <s v="Gestão Geral"/>
    <x v="0"/>
    <x v="0"/>
    <x v="103"/>
    <s v="Encargos com precatórios"/>
    <x v="858"/>
    <x v="861"/>
    <x v="18"/>
    <n v="846"/>
    <s v="319091"/>
    <s v="Sentenças Judiciais"/>
    <s v="0100000000"/>
    <s v="Recursos ordinários - recursos do tesouro - RLD"/>
    <x v="0"/>
    <n v="990"/>
    <m/>
    <m/>
    <n v="69788541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046"/>
    <s v="Auxílio-Alimentação"/>
    <s v="0100000000"/>
    <s v="Recursos ordinários - recursos do tesouro - RLD"/>
    <x v="0"/>
    <n v="850"/>
    <m/>
    <m/>
    <n v="873903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46"/>
    <s v="Auxílio-Alimentação"/>
    <s v="0100000000"/>
    <s v="Recursos ordinários - recursos do tesouro - RLD"/>
    <x v="0"/>
    <n v="850"/>
    <n v="505309"/>
    <n v="505309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39046"/>
    <s v="Auxílio-Alimentação"/>
    <s v="0100000000"/>
    <s v="Recursos ordinários - recursos do tesouro - RLD"/>
    <x v="0"/>
    <n v="850"/>
    <n v="40000"/>
    <n v="4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47"/>
    <s v="Obrigações Tributárias e Contributivas"/>
    <s v="0269000000"/>
    <s v="Outros recursos primários - recursos de outras fontes - exercício corrente"/>
    <x v="0"/>
    <n v="704"/>
    <m/>
    <m/>
    <n v="19634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47"/>
    <s v="Obrigações Tributárias e Contributivas"/>
    <s v="0100000000"/>
    <s v="Recursos ordinários - recursos do tesouro - RLD"/>
    <x v="0"/>
    <n v="900"/>
    <m/>
    <m/>
    <n v="15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47"/>
    <s v="Obrigações Tributárias e Contributivas"/>
    <s v="0111000000"/>
    <s v="Taxas da Segurança Pública - recursos do tesouro - exercício corrente"/>
    <x v="0"/>
    <n v="704"/>
    <n v="480000"/>
    <n v="480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113"/>
    <s v="Obrigações Patronais"/>
    <s v="0100000000"/>
    <s v="Recursos ordinários - recursos do tesouro - RLD"/>
    <x v="0"/>
    <n v="850"/>
    <n v="2424863"/>
    <n v="2424863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1"/>
    <s v="16091"/>
    <s v="Fundo para Melhoria da Segurança Pública"/>
    <s v="Fundo para Melhoria da Segurança Pública"/>
    <x v="1"/>
    <x v="1"/>
    <x v="214"/>
    <s v="Manutenção de veículos"/>
    <x v="535"/>
    <x v="538"/>
    <x v="11"/>
    <n v="181"/>
    <s v="339030"/>
    <s v="Material de Consumo"/>
    <s v="0111000000"/>
    <s v="Taxas da Segurança Pública - recursos do tesouro - exercício corrente"/>
    <x v="0"/>
    <n v="704"/>
    <n v="509014"/>
    <n v="509014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0"/>
    <s v="Material de Consumo"/>
    <s v="0219000000"/>
    <s v="Outras Taxas Vinculadas - Recursos de Outras Fontes - Exercício Corrente"/>
    <x v="0"/>
    <n v="89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0"/>
    <s v="Material de Consumo"/>
    <s v="0240000000"/>
    <s v="Recursos de serviços - recursos de outras fontes - exercício corrente"/>
    <x v="0"/>
    <n v="900"/>
    <n v="778758"/>
    <n v="778758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0"/>
    <s v="Material de Consumo"/>
    <s v="0100000000"/>
    <s v="Recursos ordinários - recursos do tesouro - RLD"/>
    <x v="0"/>
    <n v="922"/>
    <m/>
    <m/>
    <n v="200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0"/>
    <s v="Material de Consumo"/>
    <s v="0219000000"/>
    <s v="Outras Taxas Vinculadas - Recursos de Outras Fontes - Exercício Corrente"/>
    <x v="0"/>
    <n v="931"/>
    <m/>
    <m/>
    <n v="550940"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0"/>
    <s v="Material de Consumo"/>
    <s v="0100000000"/>
    <s v="Recursos ordinários - recursos do tesouro - RLD"/>
    <x v="0"/>
    <n v="850"/>
    <m/>
    <m/>
    <n v="1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60000000"/>
    <s v="Recursos Patrimoniais Primários - recursos do tesouro - Exercício Corrente"/>
    <x v="0"/>
    <n v="130"/>
    <m/>
    <m/>
    <n v="1000000"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0"/>
    <s v="Material de Consumo"/>
    <s v="0240000000"/>
    <s v="Recursos de serviços - recursos de outras fontes - exercício corrente"/>
    <x v="0"/>
    <n v="900"/>
    <n v="218000"/>
    <n v="218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69000000"/>
    <s v="Outros recursos primários - recursos de outras fontes - exercício corrente"/>
    <x v="0"/>
    <n v="430"/>
    <n v="5000000"/>
    <n v="5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69000000"/>
    <s v="Outros Recursos Primários - Recursos do Tesouro"/>
    <x v="0"/>
    <n v="900"/>
    <n v="50000"/>
    <n v="50000"/>
    <m/>
    <m/>
    <x v="0"/>
    <x v="0"/>
  </r>
  <r>
    <s v="160084"/>
    <s v="16084"/>
    <s v="Fundo de Melhoria da Polícia Civil"/>
    <s v="Fundo de Melhoria da Polícia Civil"/>
    <x v="7"/>
    <x v="5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m/>
    <n v="-1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3"/>
    <s v="Passagens e Despesas com Locomoção"/>
    <s v="0100000000"/>
    <s v="Recursos ordinários - recursos do tesouro - RLD"/>
    <x v="0"/>
    <n v="935"/>
    <n v="700000"/>
    <n v="700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3"/>
    <s v="Passagens e Despesas com Locomoção"/>
    <s v="0100000000"/>
    <s v="Recursos ordinários - recursos do tesouro - RLD"/>
    <x v="0"/>
    <n v="640"/>
    <n v="40000"/>
    <n v="40000"/>
    <m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33"/>
    <s v="Passagens e Despesas com Locomoção"/>
    <s v="0100000000"/>
    <s v="Recursos ordinários - recursos do tesouro - RLD"/>
    <x v="0"/>
    <n v="830"/>
    <n v="80000"/>
    <n v="8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3"/>
    <s v="Passagens e Despesas com Locomoção"/>
    <s v="0250000000"/>
    <s v="Contribuição previdenciária - recursos de outras fontes - exercício corrente"/>
    <x v="0"/>
    <n v="90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n v="45000"/>
    <n v="45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92"/>
    <s v="Despesas de Exercícios Anteriores"/>
    <s v="0269000000"/>
    <s v="Outros recursos primários - recursos de outras fontes - exercício corrente"/>
    <x v="0"/>
    <n v="875"/>
    <n v="110000"/>
    <n v="11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92"/>
    <s v="Despesas de Exercícios Anteriores"/>
    <s v="0240000000"/>
    <s v="Recursos de serviços - recursos de outras fontes - exercício corrente"/>
    <x v="0"/>
    <n v="900"/>
    <n v="400000"/>
    <n v="40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92"/>
    <s v="Despesas de Exercícios Anteriores"/>
    <s v="0100000000"/>
    <s v="Recursos ordinários - recursos do tesouro - RLD"/>
    <x v="0"/>
    <n v="900"/>
    <n v="1896"/>
    <n v="1896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92"/>
    <s v="Despesas de Exercícios Anteriores"/>
    <s v="0223000000"/>
    <s v="Convênio - Sistema Único Saúde - recursos de outras fontes - Exercício Corrente"/>
    <x v="0"/>
    <n v="410"/>
    <n v="30000"/>
    <n v="3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92"/>
    <s v="Despesas de Exercícios Anteriores"/>
    <s v="0283000000"/>
    <s v="Remuneração de depósitos bancários da conta única  do Tribunal de Justiça"/>
    <x v="0"/>
    <n v="930"/>
    <m/>
    <m/>
    <n v="15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92"/>
    <s v="Despesas de Exercícios Anteriores"/>
    <s v="0219000000"/>
    <s v="Outras Taxas Vinculadas - Recursos de Outras Fontes - Exercício Corrente"/>
    <x v="0"/>
    <n v="702"/>
    <m/>
    <m/>
    <n v="2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92"/>
    <s v="Despesas de Exercícios Anteriores"/>
    <s v="0100000000"/>
    <s v="Recursos ordinários - recursos do tesouro - RLD"/>
    <x v="0"/>
    <n v="850"/>
    <m/>
    <m/>
    <n v="15198"/>
    <m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092"/>
    <s v="Despesas de Exercícios Anteriores"/>
    <s v="0100000000"/>
    <s v="Recursos ordinários - recursos do tesouro - RLD"/>
    <x v="0"/>
    <n v="870"/>
    <m/>
    <m/>
    <n v="2262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2"/>
    <s v="Despesas de Exercícios Anteriores"/>
    <s v="0100000000"/>
    <s v="Recursos ordinários - recursos do tesouro - RLD"/>
    <x v="0"/>
    <n v="910"/>
    <n v="25000"/>
    <n v="25000"/>
    <m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92"/>
    <s v="Despesas de Exercícios Anteriores"/>
    <s v="0111000000"/>
    <s v="Taxas da Segurança Pública - recursos do tesouro - exercício corrente"/>
    <x v="0"/>
    <n v="702"/>
    <n v="2000"/>
    <n v="2000"/>
    <m/>
    <m/>
    <x v="0"/>
    <x v="0"/>
  </r>
  <r>
    <s v="470001"/>
    <s v="00001"/>
    <s v="Secretaria de Estado da Administração"/>
    <s v="Gestão Geral"/>
    <x v="1"/>
    <x v="1"/>
    <x v="80"/>
    <s v="Pagamento de pensão"/>
    <x v="831"/>
    <x v="834"/>
    <x v="3"/>
    <n v="274"/>
    <s v="339092"/>
    <s v="Despesas de Exercícios Anteriores"/>
    <s v="0100000000"/>
    <s v="Recursos ordinários - recursos do tesouro - RLD"/>
    <x v="0"/>
    <n v="870"/>
    <n v="48922"/>
    <n v="48922"/>
    <m/>
    <m/>
    <x v="0"/>
    <x v="0"/>
  </r>
  <r>
    <s v="470091"/>
    <s v="47091"/>
    <s v="Fundo de Materiais, Publicações e Impressos Oficiais"/>
    <s v="Fundo de Materiais, Publicação e Impressos Oficiais"/>
    <x v="3"/>
    <x v="3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m/>
    <n v="45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6"/>
    <s v="Ressarcimento Despesa Pessoal Requisitado"/>
    <s v="0100000000"/>
    <s v="Recursos ordinários - recursos do tesouro - RLD"/>
    <x v="0"/>
    <n v="850"/>
    <m/>
    <m/>
    <n v="98056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18"/>
    <s v="Auxílio Financeiro a Estudantes"/>
    <s v="0228000000"/>
    <s v="Outros convênios, ajustes e acordos administrativos - rec outras fontes-exercício corrente"/>
    <x v="0"/>
    <n v="230"/>
    <n v="48573"/>
    <n v="48573"/>
    <m/>
    <m/>
    <x v="0"/>
    <x v="0"/>
  </r>
  <r>
    <s v="450022"/>
    <s v="00001"/>
    <s v="Fundação Universidade do Estado de Santa Catarina"/>
    <s v="Gestão Geral"/>
    <x v="1"/>
    <x v="1"/>
    <x v="368"/>
    <s v="Auxílio financeiro a estudantes"/>
    <x v="859"/>
    <x v="862"/>
    <x v="5"/>
    <n v="364"/>
    <s v="339018"/>
    <s v="Auxílio Financeiro a Estudantes"/>
    <s v="0100000000"/>
    <s v="Recursos ordinários - recursos do tesouro - RLD"/>
    <x v="0"/>
    <n v="630"/>
    <n v="6959472"/>
    <n v="6959472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69000000"/>
    <s v="Outros Recursos Primários - Recursos do Tesouro"/>
    <x v="0"/>
    <n v="990"/>
    <m/>
    <m/>
    <n v="3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1000000"/>
    <s v="Recursos ordinários - diversos"/>
    <x v="0"/>
    <n v="990"/>
    <m/>
    <m/>
    <n v="8000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5"/>
    <s v="Serviços de Consultoria"/>
    <s v="0100000000"/>
    <s v="Recursos ordinários - recursos do tesouro - RLD"/>
    <x v="0"/>
    <n v="85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369"/>
    <s v="Incrementar valor do cofinanciamento"/>
    <x v="860"/>
    <x v="863"/>
    <x v="6"/>
    <n v="301"/>
    <s v="334141"/>
    <s v="Contribuições"/>
    <s v="0100000000"/>
    <s v="Recursos ordinários - recursos do tesouro - RLD"/>
    <x v="0"/>
    <n v="420"/>
    <m/>
    <m/>
    <n v="9000000"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4141"/>
    <s v="Contribuições"/>
    <s v="0261000000"/>
    <s v="Receitas diversas - FUNDOSOCIAL - recursos de outras fontes - exercício corrente"/>
    <x v="0"/>
    <n v="560"/>
    <n v="3640000"/>
    <n v="3640000"/>
    <m/>
    <m/>
    <x v="0"/>
    <x v="0"/>
  </r>
  <r>
    <s v="480091"/>
    <s v="48091"/>
    <s v="Fundo Estadual de Saúde"/>
    <s v="Fundo Estadual de Saúde"/>
    <x v="1"/>
    <x v="1"/>
    <x v="171"/>
    <s v="Ações na área da saúde"/>
    <x v="323"/>
    <x v="326"/>
    <x v="6"/>
    <n v="301"/>
    <s v="334141"/>
    <s v="Contribuições"/>
    <s v="0100000000"/>
    <s v="Recursos ordinários - recursos do tesouro - RLD"/>
    <x v="0"/>
    <n v="420"/>
    <n v="3705000"/>
    <n v="370500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113"/>
    <s v="Obrigações Patronais"/>
    <s v="0100000000"/>
    <s v="Recursos ordinários - recursos do tesouro - RLD"/>
    <x v="0"/>
    <n v="704"/>
    <n v="5282466"/>
    <n v="5282466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113"/>
    <s v="Obrigações Patronais"/>
    <s v="0100000000"/>
    <s v="Recursos ordinários - recursos do tesouro - RLD"/>
    <x v="0"/>
    <n v="850"/>
    <n v="3958947"/>
    <n v="3958947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113"/>
    <s v="Obrigações Patronais"/>
    <s v="0100000000"/>
    <s v="Recursos ordinários - recursos do tesouro - RLD"/>
    <x v="0"/>
    <n v="850"/>
    <n v="8300000"/>
    <n v="83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08"/>
    <s v="Outros Benefícios Assistenciais"/>
    <s v="0240000000"/>
    <s v="Recursos de serviços - recursos de outras fontes - exercício corrente"/>
    <x v="0"/>
    <n v="900"/>
    <n v="20400"/>
    <n v="204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10007"/>
    <s v="00001"/>
    <s v="Controladoria Geral do Estado"/>
    <s v="Gestão Geral"/>
    <x v="0"/>
    <x v="0"/>
    <x v="7"/>
    <s v="Capacitação profissional dos agentes públicos"/>
    <x v="861"/>
    <x v="864"/>
    <x v="3"/>
    <n v="128"/>
    <s v="339014"/>
    <s v="Diárias - Civil"/>
    <s v="0100000000"/>
    <s v="Recursos ordinários - recursos do tesouro - RLD"/>
    <x v="0"/>
    <n v="880"/>
    <m/>
    <m/>
    <n v="64482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14"/>
    <s v="Diárias - Civil"/>
    <s v="0219000000"/>
    <s v="Outras Taxas Vinculadas - Recursos de Outras Fontes - Exercício Corrente"/>
    <x v="0"/>
    <n v="31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192"/>
    <s v="Despesas de Exercícios Anteriores"/>
    <s v="0240000000"/>
    <s v="Recursos de serviços - recursos de outras fontes - exercício corrente"/>
    <x v="0"/>
    <n v="900"/>
    <n v="94818"/>
    <n v="94818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093"/>
    <s v="Indenizações e Restituições"/>
    <s v="0100000000"/>
    <s v="Recursos ordinários - recursos do tesouro - RLD"/>
    <x v="0"/>
    <n v="880"/>
    <n v="3548817"/>
    <n v="3548817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3"/>
    <s v="Indenizações e Restituições"/>
    <s v="0100000000"/>
    <s v="Recursos ordinários - recursos do tesouro - RLD"/>
    <x v="0"/>
    <n v="900"/>
    <n v="53000"/>
    <n v="53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93"/>
    <s v="Indenizações e Restituições"/>
    <s v="0100000000"/>
    <s v="Recursos ordinários - recursos do tesouro - RLD"/>
    <x v="0"/>
    <n v="900"/>
    <n v="314000"/>
    <n v="314000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093"/>
    <s v="Indenizações e Restituições"/>
    <s v="0219000000"/>
    <s v="Outras Taxas Vinculadas - Recursos de Outras Fontes - Exercício Corrente"/>
    <x v="0"/>
    <n v="890"/>
    <m/>
    <m/>
    <n v="4749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n v="60000"/>
    <n v="60000"/>
    <m/>
    <m/>
    <x v="0"/>
    <x v="0"/>
  </r>
  <r>
    <s v="030001"/>
    <s v="00001"/>
    <s v="Tribunal de Justiça do Estado"/>
    <s v="Gestão Geral"/>
    <x v="3"/>
    <x v="3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n v="41000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1"/>
    <s v="Vencim. e Vantagens Fixas - Pessoal Civil"/>
    <s v="0100000000"/>
    <s v="Recursos ordinários - recursos do tesouro - RLD"/>
    <x v="0"/>
    <n v="850"/>
    <m/>
    <m/>
    <n v="10295549"/>
    <m/>
    <x v="0"/>
    <x v="0"/>
  </r>
  <r>
    <s v="410012"/>
    <s v="00001"/>
    <s v="Departamento Estadual de Trânsito"/>
    <s v="Gestão Geral"/>
    <x v="0"/>
    <x v="0"/>
    <x v="36"/>
    <s v="Administração de pessoal e encargos sociais"/>
    <x v="556"/>
    <x v="559"/>
    <x v="11"/>
    <n v="122"/>
    <s v="319011"/>
    <s v="Vencim. e Vantagens Fixas - Pessoal Civil"/>
    <s v="0111000000"/>
    <s v="Taxas da Segurança Pública - recursos do tesouro - exercício corrente"/>
    <x v="0"/>
    <n v="770"/>
    <m/>
    <m/>
    <n v="993267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1"/>
    <s v="Vencim. e Vantagens Fixas - Pessoal Civil"/>
    <s v="0100000000"/>
    <s v="Recursos ordinários - recursos do tesouro - RLD"/>
    <x v="0"/>
    <n v="625"/>
    <n v="1100"/>
    <n v="1100"/>
    <m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19012"/>
    <s v="Vencim. e Vantagens Fixas - Pessoal Militar"/>
    <s v="0100000000"/>
    <s v="Recursos ordinários - recursos do tesouro - RLD"/>
    <x v="0"/>
    <n v="703"/>
    <n v="1300000"/>
    <n v="13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2"/>
    <s v="Vencim. e Vantagens Fixas - Pessoal Militar"/>
    <s v="0100000000"/>
    <s v="Recursos ordinários - recursos do tesouro - RLD"/>
    <x v="0"/>
    <n v="625"/>
    <n v="8365000"/>
    <n v="836500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12"/>
    <s v="Vencim. e Vantagens Fixas - Pessoal Militar"/>
    <s v="0100000000"/>
    <s v="Recursos ordinários - recursos do tesouro - RLD"/>
    <x v="0"/>
    <n v="704"/>
    <n v="230071142"/>
    <n v="230071142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4041"/>
    <s v="Contribuições"/>
    <s v="0100000000"/>
    <s v="Recursos ordinários - recursos do tesouro - RLD"/>
    <x v="0"/>
    <n v="560"/>
    <m/>
    <m/>
    <n v="10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4041"/>
    <s v="Contribuições"/>
    <s v="0100000000"/>
    <s v="Recursos ordinários - recursos do tesouro - RLD"/>
    <x v="0"/>
    <n v="627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10"/>
    <s v="00001"/>
    <s v="Fundação Catarinense de Esporte"/>
    <s v="Gestão Geral"/>
    <x v="1"/>
    <x v="1"/>
    <x v="14"/>
    <s v="Saúde e segurança no contexto ocupacional"/>
    <x v="621"/>
    <x v="624"/>
    <x v="17"/>
    <n v="331"/>
    <s v="339036"/>
    <s v="Outros Serviços Terceiros-Pessoa Física"/>
    <s v="0100000000"/>
    <s v="Recursos ordinários - recursos do tesouro - RLD"/>
    <x v="0"/>
    <n v="855"/>
    <n v="20000"/>
    <n v="2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6"/>
    <s v="Outros Serviços Terceiros-Pessoa Física"/>
    <s v="0100000000"/>
    <s v="Recursos ordinários - recursos do tesouro - RLD"/>
    <x v="0"/>
    <n v="635"/>
    <n v="1500000"/>
    <n v="150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270024"/>
    <s v="00001"/>
    <s v="Fundação de Amparo à Pesquisa e Inovação do Estado de Santa Catarina"/>
    <s v="Gestão Geral"/>
    <x v="0"/>
    <x v="0"/>
    <x v="7"/>
    <s v="Capacitação profissional dos agentes públicos"/>
    <x v="849"/>
    <x v="852"/>
    <x v="10"/>
    <n v="128"/>
    <s v="339036"/>
    <s v="Outros Serviços Terceiros-Pessoa Física"/>
    <s v="0100000000"/>
    <s v="Recursos ordinários - recursos do tesouro - RLD"/>
    <x v="0"/>
    <n v="850"/>
    <m/>
    <m/>
    <n v="3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500000"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6"/>
    <s v="Outros Serviços Terceiros-Pessoa Física"/>
    <s v="0111000000"/>
    <s v="Taxas da Segurança Pública - recursos do tesouro - exercício corrente"/>
    <x v="0"/>
    <n v="855"/>
    <n v="6000"/>
    <n v="6000"/>
    <m/>
    <m/>
    <x v="0"/>
    <x v="0"/>
  </r>
  <r>
    <s v="470001"/>
    <s v="00001"/>
    <s v="Secretaria de Estado da Administração"/>
    <s v="Gestão Geral"/>
    <x v="1"/>
    <x v="1"/>
    <x v="80"/>
    <s v="Pagamento de pensão"/>
    <x v="559"/>
    <x v="562"/>
    <x v="3"/>
    <n v="274"/>
    <s v="339059"/>
    <s v="Pensões Especiais"/>
    <s v="0100000000"/>
    <s v="Recursos ordinários - recursos do tesouro - RLD"/>
    <x v="0"/>
    <n v="870"/>
    <n v="1368608"/>
    <n v="1368608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39"/>
    <s v="Outros Serviços Terceiros Pessoa Jurídica"/>
    <s v="0100000000"/>
    <s v="Recursos ordinários - recursos do tesouro - RLD"/>
    <x v="0"/>
    <n v="900"/>
    <m/>
    <m/>
    <n v="39569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39"/>
    <s v="Outros Serviços Terceiros Pessoa Jurídica"/>
    <s v="0111000000"/>
    <s v="Taxas da Segurança Pública - recursos do tesouro - exercício corrente"/>
    <x v="0"/>
    <n v="704"/>
    <n v="355029"/>
    <n v="355029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139"/>
    <s v="Outros Serviços Terceiros Pessoa Jurídica"/>
    <s v="0100000000"/>
    <s v="Recursos ordinários - recursos do tesouro - RLD"/>
    <x v="0"/>
    <n v="900"/>
    <n v="120000"/>
    <n v="12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63"/>
    <x v="866"/>
    <x v="7"/>
    <n v="61"/>
    <s v="449051"/>
    <s v="Obras e Instalações"/>
    <s v="0219000000"/>
    <s v="Outras Taxas Vinculadas - Recursos de Outras Fontes - Exercício Corrente"/>
    <x v="0"/>
    <n v="931"/>
    <n v="1403759"/>
    <n v="1403759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4"/>
    <x v="867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100000000"/>
    <s v="Recursos ordinários - recursos do tesouro - RLD"/>
    <x v="0"/>
    <n v="101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191000000"/>
    <s v="Operações de crédito interna - recursos do tesouro - exercício corrente"/>
    <x v="0"/>
    <n v="101"/>
    <n v="9400000"/>
    <n v="94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72"/>
    <x v="775"/>
    <x v="7"/>
    <n v="61"/>
    <s v="449051"/>
    <s v="Obras e Instalações"/>
    <s v="0219000000"/>
    <s v="Outras Taxas Vinculadas - Recursos de Outras Fontes - Exercício Corrente"/>
    <x v="0"/>
    <n v="931"/>
    <m/>
    <m/>
    <n v="355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5"/>
    <x v="868"/>
    <x v="7"/>
    <n v="61"/>
    <s v="449051"/>
    <s v="Obras e Instalações"/>
    <s v="0219000000"/>
    <s v="Outras Taxas Vinculadas - Recursos de Outras Fontes - Exercício Corrente"/>
    <x v="0"/>
    <n v="931"/>
    <m/>
    <m/>
    <n v="17475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637"/>
    <x v="640"/>
    <x v="6"/>
    <n v="302"/>
    <s v="449051"/>
    <s v="Obras e Instalações"/>
    <s v="0191000000"/>
    <s v="Operações de crédito interna - recursos do tesouro - exercício corrente"/>
    <x v="0"/>
    <n v="101"/>
    <m/>
    <m/>
    <n v="5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1"/>
    <s v="Obras e Instalações"/>
    <s v="0100000000"/>
    <s v="Recursos ordinários - recursos do tesouro - RLD"/>
    <x v="0"/>
    <n v="900"/>
    <m/>
    <m/>
    <n v="100000"/>
    <m/>
    <x v="0"/>
    <x v="0"/>
  </r>
  <r>
    <s v="530001"/>
    <s v="00001"/>
    <s v="Secretaria de Estado da Infraestrutura e Mobilidade"/>
    <s v="Gestão Geral"/>
    <x v="0"/>
    <x v="0"/>
    <x v="370"/>
    <s v="Melhorias em terminais"/>
    <x v="866"/>
    <x v="869"/>
    <x v="0"/>
    <n v="782"/>
    <s v="449051"/>
    <s v="Obras e Instalações"/>
    <s v="0191000000"/>
    <s v="Operações de crédito interna - recursos do tesouro - exercício corrente"/>
    <x v="0"/>
    <n v="105"/>
    <m/>
    <m/>
    <n v="1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7"/>
    <x v="870"/>
    <x v="7"/>
    <n v="61"/>
    <s v="449051"/>
    <s v="Obras e Instalações"/>
    <s v="0219000000"/>
    <s v="Outras Taxas Vinculadas - Recursos de Outras Fontes - Exercício Corrente"/>
    <x v="0"/>
    <n v="931"/>
    <n v="4000070"/>
    <n v="4000070"/>
    <m/>
    <m/>
    <x v="0"/>
    <x v="0"/>
  </r>
  <r>
    <s v="160091"/>
    <s v="16091"/>
    <s v="Fundo para Melhoria da Segurança Pública"/>
    <s v="Fundo para Melhoria da Segurança Pública"/>
    <x v="1"/>
    <x v="1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n v="325742"/>
    <n v="32574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34"/>
    <x v="737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449051"/>
    <s v="Obras e Instalações"/>
    <s v="0100000000"/>
    <s v="Recursos ordinários - recursos do tesouro - RLD"/>
    <x v="0"/>
    <n v="130"/>
    <n v="200000"/>
    <n v="20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842"/>
    <x v="845"/>
    <x v="0"/>
    <n v="784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449052"/>
    <s v="Equipamentos e Material Permanente"/>
    <s v="0100000000"/>
    <s v="Recursos ordinários - recursos do tesouro - RLD"/>
    <x v="0"/>
    <n v="921"/>
    <n v="2500000"/>
    <n v="250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449052"/>
    <s v="Equipamentos e Material Permanente"/>
    <s v="0240000000"/>
    <s v="Recursos de serviços - recursos de outras fontes - exercício corrente"/>
    <x v="0"/>
    <n v="900"/>
    <n v="135014"/>
    <n v="135014"/>
    <m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449052"/>
    <s v="Equipamentos e Material Permanente"/>
    <s v="0100000000"/>
    <s v="Recursos ordinários - recursos do tesouro - RLD"/>
    <x v="0"/>
    <n v="90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449052"/>
    <s v="Equipamentos e Material Permanente"/>
    <s v="0219000000"/>
    <s v="Outras Taxas Vinculadas - Recursos de Outras Fontes - Exercício Corrente"/>
    <x v="0"/>
    <n v="315"/>
    <n v="50000"/>
    <n v="50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449052"/>
    <s v="Equipamentos e Material Permanente"/>
    <s v="0240000000"/>
    <s v="Recursos de serviços - recursos de outras fontes - exercício corrente"/>
    <x v="0"/>
    <n v="900"/>
    <n v="15000"/>
    <n v="15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449052"/>
    <s v="Equipamentos e Material Permanente"/>
    <s v="0100000000"/>
    <s v="Recursos ordinários - recursos do tesouro - RLD"/>
    <x v="0"/>
    <n v="935"/>
    <m/>
    <m/>
    <n v="210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2"/>
    <s v="Equipamentos e Material Permanente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9052"/>
    <s v="Equipamentos e Material Permanente"/>
    <s v="0284000000"/>
    <s v="Remuneração de disp bancária - Ministério Público - rec outras fontes - exercício corrente"/>
    <x v="0"/>
    <n v="915"/>
    <m/>
    <m/>
    <n v="300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449052"/>
    <s v="Equipamentos e Material Permanente"/>
    <s v="0100000000"/>
    <s v="Recursos ordinários - recursos do tesouro - RLD"/>
    <x v="0"/>
    <n v="745"/>
    <m/>
    <m/>
    <n v="5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449052"/>
    <s v="Equipamentos e Material Permanente"/>
    <s v="0219000000"/>
    <s v="Outras Taxas Vinculadas - Recursos de Outras Fontes - Exercício Corrente"/>
    <x v="0"/>
    <n v="900"/>
    <m/>
    <m/>
    <n v="274177"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449052"/>
    <s v="Equipamentos e Material Permanente"/>
    <s v="0219000000"/>
    <s v="Outras Taxas Vinculadas - Recursos de Outras Fontes - Exercício Corrente"/>
    <x v="0"/>
    <n v="890"/>
    <m/>
    <m/>
    <n v="1400000"/>
    <m/>
    <x v="0"/>
    <x v="0"/>
  </r>
  <r>
    <s v="430001"/>
    <s v="00001"/>
    <s v="Procuradoria-Geral junto ao Tribunal de Contas"/>
    <s v="Gestão Geral"/>
    <x v="0"/>
    <x v="0"/>
    <x v="325"/>
    <s v="Manutenção e desenvolvimento de tecnologias"/>
    <x v="714"/>
    <x v="717"/>
    <x v="3"/>
    <n v="32"/>
    <s v="449052"/>
    <s v="Equipamentos e Material Permanente"/>
    <s v="0100000000"/>
    <s v="Recursos ordinários - recursos do tesouro - RLD"/>
    <x v="0"/>
    <n v="900"/>
    <m/>
    <m/>
    <n v="8015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31000000"/>
    <s v="Recursos do FUNDEB"/>
    <x v="0"/>
    <n v="610"/>
    <m/>
    <m/>
    <n v="130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449052"/>
    <s v="Equipamentos e Material Permanente"/>
    <s v="0228000000"/>
    <s v="Outros convênios, ajustes e acordos administrativos - rec outras fontes-exercício corrente"/>
    <x v="0"/>
    <n v="211"/>
    <n v="300000"/>
    <n v="300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449052"/>
    <s v="Equipamentos e Material Permanente"/>
    <s v="0269000000"/>
    <s v="Outros recursos primários - recursos de outras fontes - exercício corrente"/>
    <x v="0"/>
    <n v="348"/>
    <n v="50000"/>
    <n v="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449052"/>
    <s v="Equipamentos e Material Permanente"/>
    <s v="0100000000"/>
    <s v="Recursos ordinários - recursos do tesouro - RLD"/>
    <x v="0"/>
    <n v="900"/>
    <n v="50000"/>
    <n v="5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m/>
    <m/>
    <m/>
    <x v="0"/>
    <x v="2"/>
  </r>
  <r>
    <s v="480091"/>
    <s v="48091"/>
    <s v="Fundo Estadual de Saúde"/>
    <s v="Fundo Estadual de Saúde"/>
    <x v="0"/>
    <x v="0"/>
    <x v="103"/>
    <s v="Encargos com precatórios"/>
    <x v="176"/>
    <x v="178"/>
    <x v="6"/>
    <n v="846"/>
    <s v="339091"/>
    <s v="Sentenças Judiciais"/>
    <s v="0100000000"/>
    <s v="Recursos ordinários - recursos do tesouro - RLD"/>
    <x v="0"/>
    <n v="990"/>
    <m/>
    <m/>
    <n v="1100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2100000000"/>
    <s v="Contrapartida - BID - recursos do tesouro - exercício corrente"/>
    <x v="0"/>
    <n v="110"/>
    <n v="200000"/>
    <n v="200000"/>
    <m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9"/>
    <s v="Outros Serviços Terceiros - Pessoa Jurídica"/>
    <s v="0100000000"/>
    <s v="Recursos ordinários - recursos do tesouro - RLD"/>
    <x v="0"/>
    <n v="921"/>
    <n v="200000"/>
    <n v="2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9"/>
    <s v="Outros Serviços Terceiros - Pessoa Jurídica"/>
    <s v="0100000000"/>
    <s v="Recursos ordinários - recursos do tesouro - RLD"/>
    <x v="0"/>
    <n v="635"/>
    <n v="2500000"/>
    <n v="25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n v="364074"/>
    <n v="364074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9"/>
    <s v="Outros Serviços Terceiros - Pessoa Jurídica"/>
    <s v="0100000000"/>
    <s v="Recursos ordinários - recursos do tesouro - RLD"/>
    <x v="0"/>
    <n v="610"/>
    <n v="4000000"/>
    <n v="400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39"/>
    <s v="Outros Serviços Terceiros - Pessoa Jurídica"/>
    <s v="0100000000"/>
    <s v="Recursos ordinários - recursos do tesouro - RLD"/>
    <x v="0"/>
    <n v="850"/>
    <n v="39413"/>
    <n v="39413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9"/>
    <s v="Outros Serviços Terceiros - Pessoa Jurídica"/>
    <s v="0100000000"/>
    <s v="Recursos ordinários - recursos do tesouro - RLD"/>
    <x v="0"/>
    <n v="430"/>
    <n v="6802475"/>
    <n v="6802475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69000000"/>
    <s v="Outros Recursos Primários - Recursos do Tesouro"/>
    <x v="0"/>
    <n v="115"/>
    <n v="250000"/>
    <n v="250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n v="4295567.7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n v="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9"/>
    <s v="Outros Serviços Terceiros - Pessoa Jurídica"/>
    <s v="0219000000"/>
    <s v="Outras Taxas Vinculadas - Recursos de Outras Fontes - Exercício Corrente"/>
    <x v="0"/>
    <n v="900"/>
    <m/>
    <m/>
    <n v="2872230"/>
    <m/>
    <x v="0"/>
    <x v="0"/>
  </r>
  <r>
    <s v="410001"/>
    <s v="00001"/>
    <s v="Casa Civil"/>
    <s v="Gestão Geral"/>
    <x v="0"/>
    <x v="0"/>
    <x v="4"/>
    <s v="Realização de campanhas"/>
    <x v="4"/>
    <x v="4"/>
    <x v="3"/>
    <n v="131"/>
    <s v="339039"/>
    <s v="Outros Serviços Terceiros - Pessoa Jurídica"/>
    <s v="0100000000"/>
    <s v="Recursos ordinários - recursos do tesouro - RLD"/>
    <x v="0"/>
    <n v="810"/>
    <m/>
    <m/>
    <n v="68000000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4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m/>
    <m/>
    <n v="199171"/>
    <m/>
    <x v="0"/>
    <x v="0"/>
  </r>
  <r>
    <s v="450001"/>
    <s v="00001"/>
    <s v="Secretaria de Estado da Educação"/>
    <s v="Gestão Geral"/>
    <x v="0"/>
    <x v="0"/>
    <x v="373"/>
    <s v="Capacitação e formação continuada"/>
    <x v="870"/>
    <x v="873"/>
    <x v="5"/>
    <n v="368"/>
    <s v="339039"/>
    <s v="Outros Serviços Terceiros - Pessoa Jurídica"/>
    <s v="0100000000"/>
    <s v="Recursos ordinários - recursos do tesouro - RLD"/>
    <x v="0"/>
    <n v="623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39"/>
    <s v="Outros Serviços Terceiros - Pessoa Jurídica"/>
    <s v="0240000000"/>
    <s v="Recursos de serviços - recursos de outras fontes - exercício corrente"/>
    <x v="0"/>
    <n v="900"/>
    <m/>
    <m/>
    <n v="612585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9"/>
    <s v="Outros Serviços Terceiros - Pessoa Jurídica"/>
    <s v="0285000000"/>
    <s v="Remuneração de disp bancária - Executivo - rec vinculados-rec outras fontes-exerc corrente"/>
    <x v="0"/>
    <n v="900"/>
    <m/>
    <m/>
    <n v="22616321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9"/>
    <s v="Outros Serviços Terceiros - Pessoa Jurídica"/>
    <s v="0100000000"/>
    <s v="Recursos ordinários - recursos do tesouro - RLD"/>
    <x v="0"/>
    <n v="830"/>
    <m/>
    <m/>
    <n v="5620000"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n v="88544"/>
    <n v="88544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9"/>
    <s v="Outros Serviços Terceiros - Pessoa Jurídica"/>
    <s v="0284000000"/>
    <s v="Remuneração de disp bancária - Ministério Público - rec outras fontes - exercício corrente"/>
    <x v="0"/>
    <n v="910"/>
    <n v="1000000"/>
    <n v="1000000"/>
    <m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9"/>
    <s v="Outros Serviços Terceiros - Pessoa Jurídica"/>
    <s v="0269000000"/>
    <s v="Outros recursos primários - recursos de outras fontes - exercício corrente"/>
    <x v="0"/>
    <n v="560"/>
    <n v="60000"/>
    <n v="60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9"/>
    <s v="Outros Serviços Terceiros - Pessoa Jurídica"/>
    <s v="0100000000"/>
    <s v="Recursos ordinários - recursos do tesouro - RLD"/>
    <x v="0"/>
    <n v="900"/>
    <n v="600000"/>
    <n v="6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9"/>
    <s v="Outros Serviços Terceiros - Pessoa Jurídica"/>
    <s v="0111000000"/>
    <s v="Taxas da Segurança Pública - recursos do tesouro - exercício corrente"/>
    <x v="0"/>
    <n v="730"/>
    <n v="84000"/>
    <n v="84000"/>
    <m/>
    <m/>
    <x v="0"/>
    <x v="0"/>
  </r>
  <r>
    <s v="450001"/>
    <s v="00001"/>
    <s v="Secretaria de Estado da Educação"/>
    <s v="Gestão Geral"/>
    <x v="1"/>
    <x v="1"/>
    <x v="373"/>
    <s v="Capacitação e formação continuada"/>
    <x v="870"/>
    <x v="873"/>
    <x v="5"/>
    <n v="368"/>
    <s v="339039"/>
    <s v="Outros Serviços Terceiros - Pessoa Jurídica"/>
    <s v="0124000000"/>
    <s v="Convênio - Programas de Educação - recursos do tesouro - exercício corrente"/>
    <x v="0"/>
    <n v="623"/>
    <n v="500000"/>
    <n v="50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7"/>
    <s v="Locação de Mão-de-Obra"/>
    <s v="0269000000"/>
    <s v="Outros recursos primários - recursos de outras fontes - exercício corrente"/>
    <x v="0"/>
    <n v="900"/>
    <m/>
    <m/>
    <n v="7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7"/>
    <s v="Locação de Mão-de-Obra"/>
    <s v="0100000000"/>
    <s v="Recursos ordinários - recursos do tesouro - RLD"/>
    <x v="0"/>
    <n v="310"/>
    <m/>
    <m/>
    <n v="1668051"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7"/>
    <s v="Locação de Mão-de-Obra"/>
    <s v="0219000000"/>
    <s v="Outras Taxas Vinculadas - Recursos de Outras Fontes - Exercício Corrente"/>
    <x v="0"/>
    <n v="930"/>
    <n v="102433832"/>
    <n v="102433832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92"/>
    <s v="Despesas de Exercícios Anteriores"/>
    <s v="0240000000"/>
    <s v="Recursos de serviços - recursos de outras fontes - exercício corrente"/>
    <x v="0"/>
    <n v="900"/>
    <n v="22868"/>
    <n v="22868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m/>
    <m/>
    <n v="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200000"/>
    <n v="2000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144814.3799999999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40"/>
    <s v="Serviços de Tecnologia da Informação e Comunicação - Pessoa Jurídica"/>
    <s v="0284000000"/>
    <s v="Remuneração de disp bancária - Ministério Público - rec outras fontes - exercício corrente"/>
    <x v="0"/>
    <n v="910"/>
    <m/>
    <m/>
    <n v="200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5000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40"/>
    <s v="Serviços de Tecnologia da Informação e Comunicação - Pessoa Jurídica"/>
    <s v="0100000000"/>
    <s v="Recursos ordinários - recursos do tesouro - RLD"/>
    <x v="0"/>
    <n v="900"/>
    <n v="400000"/>
    <n v="400000"/>
    <m/>
    <m/>
    <x v="0"/>
    <x v="0"/>
  </r>
  <r>
    <s v="410012"/>
    <s v="00001"/>
    <s v="Departamento Estadual de Trânsito"/>
    <s v="Gestão Geral"/>
    <x v="1"/>
    <x v="1"/>
    <x v="363"/>
    <s v="Modernização, integração e manutenção"/>
    <x v="846"/>
    <x v="849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70"/>
    <n v="15434464"/>
    <n v="15434464"/>
    <m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240000000"/>
    <s v="Recursos de serviços - recursos de outras fontes - exercício corrente"/>
    <x v="0"/>
    <n v="310"/>
    <m/>
    <m/>
    <n v="248493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40"/>
    <s v="Serviços de Tecnologia da Informação e Comunicação - Pessoa Jurídica"/>
    <s v="0100000000"/>
    <s v="Recursos ordinários - recursos do tesouro - RLD"/>
    <x v="0"/>
    <n v="900"/>
    <n v="26540"/>
    <n v="2654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449040"/>
    <s v="Serviços de Tecnologia da Informação e Comunicação - Pessoa Jurídica"/>
    <s v="0283000000"/>
    <s v="Remuneração de depósitos bancários da conta única  do Tribunal de Justiça"/>
    <x v="0"/>
    <n v="930"/>
    <n v="26000"/>
    <n v="26000"/>
    <m/>
    <m/>
    <x v="0"/>
    <x v="0"/>
  </r>
  <r>
    <s v="030091"/>
    <s v="03091"/>
    <s v="Fundo de Reaparelhamento da Justiça"/>
    <s v="Fundo de Reaparelhamento da Justiça"/>
    <x v="8"/>
    <x v="7"/>
    <x v="96"/>
    <s v="Modernização de TI"/>
    <x v="437"/>
    <x v="440"/>
    <x v="7"/>
    <n v="126"/>
    <s v="449040"/>
    <s v="Serviços de Tecnologia da Informação e Comunicação - Pessoa Jurídica"/>
    <s v="0219000000"/>
    <s v="Outras Taxas Vinculadas - Recursos de Outras Fontes - Exercício Corrente"/>
    <x v="0"/>
    <n v="931"/>
    <m/>
    <n v="300000"/>
    <m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2"/>
    <s v="Material, Bem ou Serviço de Distribuição Gratuita"/>
    <s v="0120000000"/>
    <s v="Cota-parte da contribuição do Salário-Educação - recursos do tesouro - exercício corrente"/>
    <x v="0"/>
    <n v="626"/>
    <m/>
    <m/>
    <n v="1000000"/>
    <m/>
    <x v="0"/>
    <x v="0"/>
  </r>
  <r>
    <s v="480091"/>
    <s v="48091"/>
    <s v="Fundo Estadual de Saúde"/>
    <s v="Fundo Estadual de Saúde"/>
    <x v="0"/>
    <x v="0"/>
    <x v="237"/>
    <s v="Ampliação e modernização do PROERD"/>
    <x v="648"/>
    <x v="651"/>
    <x v="6"/>
    <n v="244"/>
    <s v="339032"/>
    <s v="Material, Bem ou Serviço de Distribuição Gratuita"/>
    <s v="0100000000"/>
    <s v="Recursos ordinários - recursos do tesouro - RLD"/>
    <x v="0"/>
    <n v="701"/>
    <m/>
    <m/>
    <n v="249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100000000"/>
    <s v="Recursos ordinários - recursos do tesouro - RLD"/>
    <x v="0"/>
    <n v="230"/>
    <m/>
    <m/>
    <n v="3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6"/>
    <s v="Outras Despesas Variáveis-Pessoal Civil"/>
    <s v="0131000000"/>
    <s v="Recursos do FUNDEB"/>
    <x v="0"/>
    <n v="625"/>
    <n v="50605"/>
    <n v="50605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5041"/>
    <s v="Contribuições"/>
    <s v="0111000000"/>
    <s v="Taxas da Segurança Pública - recursos do tesouro - exercício corrente"/>
    <x v="0"/>
    <n v="704"/>
    <n v="730000"/>
    <n v="730000"/>
    <m/>
    <m/>
    <x v="0"/>
    <x v="0"/>
  </r>
  <r>
    <s v="260099"/>
    <s v="26099"/>
    <s v="Fundo para a Infância e Adolescência"/>
    <s v="Fundo para a Infância e Adolescência"/>
    <x v="1"/>
    <x v="1"/>
    <x v="301"/>
    <s v="Apoio a projetos e entidades"/>
    <x v="654"/>
    <x v="657"/>
    <x v="15"/>
    <n v="243"/>
    <s v="335041"/>
    <s v="Contribuições"/>
    <s v="0269000000"/>
    <s v="Outros recursos primários - recursos de outras fontes - exercício corrente"/>
    <x v="0"/>
    <n v="560"/>
    <n v="140000"/>
    <n v="140000"/>
    <m/>
    <m/>
    <x v="0"/>
    <x v="0"/>
  </r>
  <r>
    <s v="440093"/>
    <s v="44093"/>
    <s v="Fundo Estadual de Desenvolvimento Rural"/>
    <s v="Fundo Estadual de Desenvolvimento Rural"/>
    <x v="1"/>
    <x v="1"/>
    <x v="374"/>
    <s v="Recuperação de floresta nativa"/>
    <x v="871"/>
    <x v="874"/>
    <x v="13"/>
    <n v="541"/>
    <s v="335041"/>
    <s v="Contribuições"/>
    <s v="0266000000"/>
    <s v="Receitas diversas - receita Agroindustrial - FDR"/>
    <x v="0"/>
    <n v="320"/>
    <n v="50000"/>
    <n v="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5041"/>
    <s v="Contribuições"/>
    <s v="0285000000"/>
    <s v="Remuneração de disp bancária - Executivo - rec vinculados-rec outras fontes-exerc corrente"/>
    <x v="0"/>
    <n v="627"/>
    <n v="510028"/>
    <n v="510028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30"/>
    <s v="Material de Consumo"/>
    <s v="0240000000"/>
    <s v="Recursos de serviços - recursos de outras fontes - exercício corrente"/>
    <x v="0"/>
    <n v="900"/>
    <n v="32500"/>
    <n v="325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1"/>
    <s v="Premiações Culturais, Artísticas, Científicas, Desportivas e Outras"/>
    <s v="0100000000"/>
    <s v="Recursos ordinários - recursos do tesouro - RLD"/>
    <x v="0"/>
    <n v="230"/>
    <n v="60000"/>
    <n v="6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m/>
    <m/>
    <n v="51000"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92"/>
    <s v="Despesas de Exercícios Anteriores"/>
    <s v="0269000000"/>
    <s v="Outros recursos primários - recursos de outras fontes - exercício corrente"/>
    <x v="0"/>
    <n v="702"/>
    <m/>
    <m/>
    <n v="4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92"/>
    <s v="Despesas de Exercícios Anteriore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92"/>
    <s v="Despesas de Exercícios Anteriores"/>
    <s v="0100000000"/>
    <s v="Recursos ordinários - recursos do tesouro - RLD"/>
    <x v="0"/>
    <n v="900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05"/>
    <s v="Outros Benefícios Previdenciários"/>
    <s v="0100000000"/>
    <s v="Recursos ordinários - recursos do tesouro - RLD"/>
    <x v="0"/>
    <n v="85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05"/>
    <s v="Outros Benefícios Previdenciários"/>
    <s v="0131000000"/>
    <s v="Recursos do FUNDEB"/>
    <x v="0"/>
    <n v="625"/>
    <n v="2208854"/>
    <n v="2208854"/>
    <m/>
    <m/>
    <x v="0"/>
    <x v="0"/>
  </r>
  <r>
    <s v="520002"/>
    <s v="00001"/>
    <s v="Encargos Gerais do Estado"/>
    <s v="Gestão Geral"/>
    <x v="0"/>
    <x v="0"/>
    <x v="163"/>
    <s v="Obrigações patronais"/>
    <x v="584"/>
    <x v="587"/>
    <x v="3"/>
    <n v="123"/>
    <s v="319007"/>
    <s v="Contrib. Entid. Fechadas de Previdência"/>
    <s v="0100000000"/>
    <s v="Recursos ordinários - recursos do tesouro - RLD"/>
    <x v="0"/>
    <n v="990"/>
    <m/>
    <m/>
    <n v="2650000"/>
    <m/>
    <x v="0"/>
    <x v="0"/>
  </r>
  <r>
    <s v="520002"/>
    <s v="00001"/>
    <s v="Encargos Gerais do Estado"/>
    <s v="Gestão Geral"/>
    <x v="0"/>
    <x v="0"/>
    <x v="121"/>
    <s v="Participação no capital social"/>
    <x v="872"/>
    <x v="875"/>
    <x v="3"/>
    <n v="123"/>
    <s v="459165"/>
    <s v="Const. ou Aumento de Capital de Empresas"/>
    <s v="0100000000"/>
    <s v="Recursos ordinários - recursos do tesouro - RLD"/>
    <x v="0"/>
    <n v="990"/>
    <m/>
    <m/>
    <n v="5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80000000"/>
    <s v="Remuneração de disponibilidade bancária - Executivo - rec tesouro - exercício corrente"/>
    <x v="0"/>
    <n v="990"/>
    <n v="40000000"/>
    <n v="40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60000000"/>
    <s v="Recursos Patrimoniais Primários - recursos do tesouro - Exercício Corrente"/>
    <x v="0"/>
    <n v="990"/>
    <m/>
    <m/>
    <n v="15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98000000"/>
    <s v="Receita da alienação de bens - recursos do tesouro - exercício corrente"/>
    <x v="0"/>
    <n v="990"/>
    <n v="190000"/>
    <n v="190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94"/>
    <s v="Indenizações e Restituições Trabalhistas"/>
    <s v="0131000000"/>
    <s v="Recursos do FUNDEB"/>
    <x v="0"/>
    <n v="703"/>
    <m/>
    <m/>
    <n v="1421328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15"/>
    <s v="Diárias - Militar"/>
    <s v="0100000000"/>
    <s v="Recursos ordinários - recursos do tesouro - RLD"/>
    <x v="0"/>
    <n v="910"/>
    <n v="500000"/>
    <n v="5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15"/>
    <s v="Diárias - Militar"/>
    <s v="0283000000"/>
    <s v="Remuneração de depósitos bancários da conta única  do Tribunal de Justiça"/>
    <x v="0"/>
    <n v="930"/>
    <n v="616262"/>
    <n v="616262"/>
    <m/>
    <m/>
    <x v="0"/>
    <x v="0"/>
  </r>
  <r>
    <s v="470076"/>
    <s v="47076"/>
    <s v="Fundo Financeiro"/>
    <s v="Fundo Financeiro"/>
    <x v="0"/>
    <x v="0"/>
    <x v="44"/>
    <s v="Encargos com inativos"/>
    <x v="68"/>
    <x v="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9260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2"/>
    <s v="Despesas de Exercícios Anteriores"/>
    <s v="0100000000"/>
    <s v="Recursos ordinários - recursos do tesouro - RLD"/>
    <x v="0"/>
    <n v="850"/>
    <m/>
    <m/>
    <n v="13951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m/>
    <m/>
    <n v="469533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46"/>
    <s v="Auxílio-Alimentação"/>
    <s v="0100000000"/>
    <s v="Recursos ordinários - recursos do tesouro - RLD"/>
    <x v="0"/>
    <n v="703"/>
    <n v="129940"/>
    <n v="12994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46"/>
    <s v="Auxílio-Alimentação"/>
    <s v="0100000000"/>
    <s v="Recursos ordinários - recursos do tesouro - RLD"/>
    <x v="0"/>
    <n v="704"/>
    <n v="27843589"/>
    <n v="27843589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47"/>
    <s v="Obrigações Tributárias e Contributivas"/>
    <s v="0240000000"/>
    <s v="Recursos de serviços - recursos de outras fontes - exercício corrente"/>
    <x v="0"/>
    <n v="825"/>
    <n v="1000"/>
    <n v="1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m/>
    <m/>
    <n v="31507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47"/>
    <s v="Obrigações Tributárias e Contributivas"/>
    <s v="0219000000"/>
    <s v="Outras Taxas Vinculadas - Recursos de Outras Fontes - Exercício Corrente"/>
    <x v="0"/>
    <n v="315"/>
    <m/>
    <m/>
    <n v="1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19000000"/>
    <s v="Recursos do Tesouro - Exercício Corrente - Outras Taxas - Vinculadas"/>
    <x v="0"/>
    <n v="900"/>
    <m/>
    <m/>
    <n v="100000"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47"/>
    <s v="Obrigações Tributárias e Contributivas"/>
    <s v="0100000000"/>
    <s v="Recursos ordinários - recursos do tesouro - RLD"/>
    <x v="0"/>
    <n v="825"/>
    <n v="1000"/>
    <n v="1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113"/>
    <s v="Obrigações Patronais"/>
    <s v="0100000000"/>
    <s v="Recursos ordinários - recursos do tesouro - RLD"/>
    <x v="0"/>
    <n v="850"/>
    <m/>
    <m/>
    <n v="17970725"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0"/>
    <s v="Material de Consumo"/>
    <s v="0111000000"/>
    <s v="Taxas da Segurança Pública - recursos do tesouro - exercício corrente"/>
    <x v="0"/>
    <n v="704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0"/>
    <s v="Material de Consumo"/>
    <s v="0260000000"/>
    <s v="Recursos patrimoniais primários - recursos de outras fontes - exercício corrente"/>
    <x v="0"/>
    <n v="704"/>
    <n v="1809"/>
    <n v="1809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0"/>
    <s v="Material de Consumo"/>
    <s v="0111000000"/>
    <s v="Taxas da Segurança Pública - recursos do tesouro - exercício corrente"/>
    <x v="0"/>
    <n v="770"/>
    <n v="120251"/>
    <n v="120251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0"/>
    <s v="Material de Consumo"/>
    <s v="0100000000"/>
    <s v="Recursos ordinários - recursos do tesouro - RLD"/>
    <x v="0"/>
    <n v="750"/>
    <n v="10000000"/>
    <n v="100000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m/>
    <m/>
    <n v="2007618.2"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339030"/>
    <s v="Material de Consumo"/>
    <s v="0111000000"/>
    <s v="Taxas da Segurança Pública - recursos do tesouro - exercício corrente"/>
    <x v="0"/>
    <n v="703"/>
    <m/>
    <m/>
    <n v="1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0"/>
    <s v="Material de Consumo"/>
    <s v="0283000000"/>
    <s v="Remuneração de depósitos bancários da conta única  do Tribunal de Justiça"/>
    <x v="0"/>
    <n v="931"/>
    <n v="12780"/>
    <n v="1278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3"/>
    <s v="Passagens e Despesas com Locomoção"/>
    <s v="0131000000"/>
    <s v="Recursos do FUNDEB"/>
    <x v="0"/>
    <n v="6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m/>
    <n v="152063.34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3"/>
    <s v="Passagens e Despesas com Locomoção"/>
    <s v="0219000000"/>
    <s v="Outras Taxas Vinculadas - Recursos de Outras Fontes - Exercício Corrente"/>
    <x v="0"/>
    <n v="31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92"/>
    <s v="Despesas de Exercícios Anteriores"/>
    <s v="0111000000"/>
    <s v="Taxas da Segurança Pública - recursos do tesouro - exercício corrente"/>
    <x v="0"/>
    <n v="701"/>
    <n v="400000"/>
    <n v="40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92"/>
    <s v="Despesas de Exercícios Anteriores"/>
    <s v="0100000000"/>
    <s v="Recursos ordinários - recursos do tesouro - RLD"/>
    <x v="0"/>
    <n v="900"/>
    <n v="165000"/>
    <n v="16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2"/>
    <s v="Despesas de Exercícios Anteriores"/>
    <s v="0111000000"/>
    <s v="Taxas da Segurança Pública - recursos do tesouro - exercício corrente"/>
    <x v="0"/>
    <n v="704"/>
    <m/>
    <m/>
    <n v="31057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92"/>
    <s v="Despesas de Exercícios Anteriores"/>
    <s v="0269000000"/>
    <s v="Outros recursos primários - recursos de outras fontes - exercício corrente"/>
    <x v="0"/>
    <n v="900"/>
    <m/>
    <m/>
    <n v="5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92"/>
    <s v="Despesas de Exercícios Anteriores"/>
    <s v="0223000000"/>
    <s v="Convênio - Sistema Único Saúde - recursos de outras fontes - Exercício Corrente"/>
    <x v="0"/>
    <n v="410"/>
    <m/>
    <m/>
    <n v="39264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92"/>
    <s v="Despesas de Exercícios Anteriores"/>
    <s v="0223000000"/>
    <s v="Convênio - Sistema Único Saúde - recursos de outras fontes - Exercício Corrente"/>
    <x v="0"/>
    <n v="450"/>
    <m/>
    <m/>
    <n v="6000000"/>
    <m/>
    <x v="0"/>
    <x v="0"/>
  </r>
  <r>
    <s v="520002"/>
    <s v="00001"/>
    <s v="Encargos Gerais do Estado"/>
    <s v="Gestão Geral"/>
    <x v="0"/>
    <x v="0"/>
    <x v="132"/>
    <s v="Benefícios a servidores"/>
    <x v="239"/>
    <x v="241"/>
    <x v="3"/>
    <n v="123"/>
    <s v="339092"/>
    <s v="Despesas de Exercícios Anteriores"/>
    <s v="0100000000"/>
    <s v="Recursos ordinários - recursos do tesouro - RLD"/>
    <x v="0"/>
    <n v="990"/>
    <m/>
    <m/>
    <n v="2265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92"/>
    <s v="Despesas de Exercícios Anteriores"/>
    <s v="0219000000"/>
    <s v="Outras Taxas Vinculadas - Recursos de Outras Fontes - Exercício Corrente"/>
    <x v="0"/>
    <n v="930"/>
    <n v="25000"/>
    <n v="2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92"/>
    <s v="Despesas de Exercícios Anteriores"/>
    <s v="0100000000"/>
    <s v="Recursos ordinários - recursos do tesouro - RLD"/>
    <x v="0"/>
    <n v="750"/>
    <n v="130821"/>
    <n v="130821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6"/>
    <s v="Ressarcimento Despesa Pessoal Requisitado"/>
    <s v="0100000000"/>
    <s v="Recursos ordinários - recursos do tesouro - RLD"/>
    <x v="0"/>
    <n v="850"/>
    <m/>
    <m/>
    <n v="379347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100000000"/>
    <s v="Recursos ordinários - recursos do tesouro - RLD"/>
    <x v="0"/>
    <n v="230"/>
    <n v="1800000"/>
    <n v="18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4"/>
    <s v="Outras Desp. Pessoal Decor. Contr. Terceirização"/>
    <s v="0128000000"/>
    <s v="Outros convênios, ajustes e acordos administrativos - rec tesouro - exercício corrente"/>
    <x v="0"/>
    <n v="120"/>
    <n v="3457900"/>
    <n v="34579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35"/>
    <s v="Serviços de Consultoria"/>
    <s v="0100000000"/>
    <s v="Recursos ordinários - recursos do tesouro - RLD"/>
    <x v="0"/>
    <n v="900"/>
    <m/>
    <m/>
    <n v="1455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113"/>
    <s v="Obrigações Patronais"/>
    <s v="0100000000"/>
    <s v="Recursos ordinários - recursos do tesouro - RLD"/>
    <x v="0"/>
    <n v="935"/>
    <n v="350000"/>
    <n v="3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113"/>
    <s v="Obrigações Patronais"/>
    <s v="0100000000"/>
    <s v="Recursos ordinários - recursos do tesouro - RLD"/>
    <x v="0"/>
    <n v="750"/>
    <n v="11272122"/>
    <n v="11272122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08"/>
    <s v="Outros Benefícios Assistenciais"/>
    <s v="0100000000"/>
    <s v="Recursos ordinários - recursos do tesouro - RLD"/>
    <x v="0"/>
    <n v="704"/>
    <n v="1355382"/>
    <n v="1355382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008"/>
    <s v="Outros Benefícios Assistenciais"/>
    <s v="0100000000"/>
    <s v="Recursos ordinários - recursos do tesouro - RLD"/>
    <x v="0"/>
    <n v="930"/>
    <m/>
    <m/>
    <n v="600000"/>
    <m/>
    <x v="0"/>
    <x v="0"/>
  </r>
  <r>
    <s v="270029"/>
    <s v="00001"/>
    <s v="Agência de Regulação de Serviços Públicos de Santa Catarina - Aresc"/>
    <s v="Gestão Geral"/>
    <x v="0"/>
    <x v="0"/>
    <x v="7"/>
    <s v="Capacitação profissional dos agentes públicos"/>
    <x v="769"/>
    <x v="772"/>
    <x v="3"/>
    <n v="128"/>
    <s v="339014"/>
    <s v="Diárias - Civil"/>
    <s v="0219000000"/>
    <s v="Outras Taxas Vinculadas - Recursos de Outras Fontes - Exercício Corrente"/>
    <x v="0"/>
    <n v="890"/>
    <m/>
    <m/>
    <n v="10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14"/>
    <s v="Diárias - Civil"/>
    <s v="0219000000"/>
    <s v="Outras Taxas Vinculadas - Recursos de Outras Fontes - Exercício Corrente"/>
    <x v="0"/>
    <n v="890"/>
    <m/>
    <m/>
    <n v="1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14"/>
    <s v="Diárias - Civil"/>
    <s v="0100000000"/>
    <s v="Recursos ordinários - recursos do tesouro - RLD"/>
    <x v="0"/>
    <n v="900"/>
    <m/>
    <m/>
    <n v="8008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093"/>
    <s v="Indenizações e Restituições"/>
    <s v="0240000000"/>
    <s v="Recursos de serviços - recursos de outras fontes - exercício corrente"/>
    <x v="0"/>
    <n v="850"/>
    <m/>
    <m/>
    <n v="1967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m/>
    <m/>
    <n v="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1"/>
    <s v="Vencim. e Vantagens Fixas - Pessoal Civil"/>
    <s v="0131000000"/>
    <s v="Recursos do FUNDEB"/>
    <x v="0"/>
    <n v="703"/>
    <n v="4800"/>
    <n v="48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11"/>
    <s v="Vencim. e Vantagens Fixas - Pessoal Civil"/>
    <s v="0100000000"/>
    <s v="Recursos ordinários - recursos do tesouro - RLD"/>
    <x v="0"/>
    <n v="625"/>
    <n v="15600000"/>
    <n v="156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2"/>
    <s v="Vencim. e Vantagens Fixas - Pessoal Militar"/>
    <s v="0100000000"/>
    <s v="Recursos ordinários - recursos do tesouro - RLD"/>
    <x v="0"/>
    <n v="211"/>
    <m/>
    <m/>
    <n v="30000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2"/>
    <s v="Vencim. e Vantagens Fixas - Pessoal Militar"/>
    <s v="0100000000"/>
    <s v="Recursos ordinários - recursos do tesouro - RLD"/>
    <x v="0"/>
    <n v="850"/>
    <n v="147350"/>
    <n v="14735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675"/>
    <x v="678"/>
    <x v="5"/>
    <n v="571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69000000"/>
    <s v="Outros recursos primários - recursos de outras fontes - exercício corrente"/>
    <x v="0"/>
    <n v="930"/>
    <n v="17122064"/>
    <n v="17122064"/>
    <m/>
    <m/>
    <x v="0"/>
    <x v="0"/>
  </r>
  <r>
    <s v="410002"/>
    <s v="00001"/>
    <s v="Procuradoria Geral do Estado"/>
    <s v="Gestão Geral"/>
    <x v="1"/>
    <x v="1"/>
    <x v="143"/>
    <s v="Encargos com residência"/>
    <x v="799"/>
    <x v="802"/>
    <x v="5"/>
    <n v="128"/>
    <s v="339036"/>
    <s v="Outros Serviços Terceiros-Pessoa Física"/>
    <s v="0100000000"/>
    <s v="Recursos ordinários - recursos do tesouro - RLD"/>
    <x v="0"/>
    <n v="875"/>
    <n v="1000000"/>
    <n v="1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9036"/>
    <s v="Outros Serviços Terceiros-Pessoa Física"/>
    <s v="0100000000"/>
    <s v="Recursos ordinários - recursos do tesouro - RLD"/>
    <x v="0"/>
    <n v="760"/>
    <n v="100000"/>
    <n v="100000"/>
    <m/>
    <m/>
    <x v="0"/>
    <x v="0"/>
  </r>
  <r>
    <s v="270023"/>
    <s v="00001"/>
    <s v="Junta Comercial do Estado de Santa Catarina"/>
    <s v="Gestão Geral"/>
    <x v="0"/>
    <x v="0"/>
    <x v="75"/>
    <s v="Encargos com estagiários"/>
    <x v="873"/>
    <x v="876"/>
    <x v="4"/>
    <n v="128"/>
    <s v="339036"/>
    <s v="Outros Serviços Terceiros-Pessoa Física"/>
    <s v="0240000000"/>
    <s v="Recursos de serviços - recursos de outras fontes - exercício corrente"/>
    <x v="0"/>
    <n v="850"/>
    <m/>
    <m/>
    <n v="75600"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36"/>
    <s v="Outros Serviços Terceiros-Pessoa Física"/>
    <s v="0284000000"/>
    <s v="Remuneração de disp bancária - Ministério Público - rec outras fontes - exercício corrente"/>
    <x v="0"/>
    <n v="915"/>
    <n v="106300"/>
    <n v="1063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6"/>
    <s v="Outros Serviços Terceiros-Pessoa Física"/>
    <s v="0228000000"/>
    <s v="Outros convênios, ajustes e acordos administrativos - rec outras fontes-exercício corrente"/>
    <x v="0"/>
    <n v="211"/>
    <n v="250000"/>
    <n v="2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6"/>
    <s v="Outros Serviços Terceiros-Pessoa Física"/>
    <s v="0100000000"/>
    <s v="Recursos ordinários - recursos do tesouro - RLD"/>
    <x v="0"/>
    <n v="630"/>
    <n v="138476"/>
    <n v="138476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39"/>
    <s v="Outros Serviços Terceiros Pessoa Jurídica"/>
    <s v="0250000000"/>
    <s v="Contribuição previdenciária - recursos de outras fontes - exercício corrente"/>
    <x v="0"/>
    <n v="900"/>
    <m/>
    <m/>
    <n v="4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74"/>
    <x v="877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36"/>
    <x v="839"/>
    <x v="7"/>
    <n v="61"/>
    <s v="449051"/>
    <s v="Obras e Instalações"/>
    <s v="0219000000"/>
    <s v="Outras Taxas Vinculadas - Recursos de Outras Fontes - Exercício Corrente"/>
    <x v="0"/>
    <n v="931"/>
    <n v="510000"/>
    <n v="51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21"/>
    <x v="824"/>
    <x v="7"/>
    <n v="61"/>
    <s v="449051"/>
    <s v="Obras e Instalações"/>
    <s v="0219000000"/>
    <s v="Outras Taxas Vinculadas - Recursos de Outras Fontes - Exercício Corrente"/>
    <x v="0"/>
    <n v="931"/>
    <n v="124086"/>
    <n v="124086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75"/>
    <x v="878"/>
    <x v="7"/>
    <n v="61"/>
    <s v="449051"/>
    <s v="Obras e Instalações"/>
    <s v="0219000000"/>
    <s v="Outras Taxas Vinculadas - Recursos de Outras Fontes - Exercício Corrente"/>
    <x v="0"/>
    <n v="931"/>
    <n v="70288"/>
    <n v="70288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449051"/>
    <s v="Obras e Instalações"/>
    <s v="0100000000"/>
    <s v="Recursos ordinários - recursos do tesouro - RLD"/>
    <x v="0"/>
    <n v="730"/>
    <n v="200000"/>
    <n v="2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343"/>
    <x v="346"/>
    <x v="0"/>
    <n v="782"/>
    <s v="449051"/>
    <s v="Obras e Instalações"/>
    <s v="0261000000"/>
    <s v="Receitas diversas - FUNDOSOCIAL - recursos de outras fontes - exercício corrente"/>
    <x v="0"/>
    <n v="105"/>
    <n v="3000000"/>
    <n v="30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51"/>
    <s v="Obras e Instalações"/>
    <s v="0100000000"/>
    <s v="Recursos ordinários - recursos do tesouro - RLD"/>
    <x v="0"/>
    <n v="935"/>
    <m/>
    <m/>
    <n v="10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76"/>
    <x v="879"/>
    <x v="7"/>
    <n v="61"/>
    <s v="449051"/>
    <s v="Obras e Instalações"/>
    <s v="0219000000"/>
    <s v="Outras Taxas Vinculadas - Recursos de Outras Fontes - Exercício Corrente"/>
    <x v="0"/>
    <n v="931"/>
    <m/>
    <m/>
    <n v="30972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51"/>
    <s v="Obras e Instalações"/>
    <s v="0100000000"/>
    <s v="Recursos ordinários - recursos do tesouro - RLD"/>
    <x v="0"/>
    <n v="735"/>
    <m/>
    <m/>
    <n v="1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51"/>
    <s v="Obras e Instalações"/>
    <s v="0191000000"/>
    <s v="Operações de crédito interna - recursos do tesouro - exercício corrente"/>
    <x v="0"/>
    <n v="140"/>
    <m/>
    <m/>
    <n v="2840000"/>
    <m/>
    <x v="0"/>
    <x v="0"/>
  </r>
  <r>
    <s v="530001"/>
    <s v="00001"/>
    <s v="Secretaria de Estado da Infraestrutura e Mobilidade"/>
    <s v="Gestão Geral"/>
    <x v="0"/>
    <x v="0"/>
    <x v="178"/>
    <s v="Medidas de compensação ambiental"/>
    <x v="339"/>
    <x v="342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449051"/>
    <s v="Obras e Instalações"/>
    <s v="0121000000"/>
    <s v="Cota-parte contrib intervenção no domínio econ CIDE-Estadual - rec tesouro -exerc corrente"/>
    <x v="0"/>
    <n v="105"/>
    <m/>
    <m/>
    <n v="350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281000000"/>
    <s v="Remuneração de disponibilidade bancária -  Legislativo"/>
    <x v="0"/>
    <n v="925"/>
    <n v="3000000"/>
    <n v="3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50"/>
    <s v="Aquisição, construção ou ampliação de espaço físico"/>
    <x v="803"/>
    <x v="806"/>
    <x v="8"/>
    <n v="122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6000000"/>
    <s v="Remuneração de disponibilidade bancária FUNDEB"/>
    <x v="0"/>
    <n v="610"/>
    <n v="5000000"/>
    <n v="50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24"/>
    <x v="727"/>
    <x v="5"/>
    <n v="364"/>
    <s v="449051"/>
    <s v="Obras e Instalações"/>
    <s v="0265000000"/>
    <s v="Receitas diversas - recursos de outras fontes - manutenção do ensino superior"/>
    <x v="0"/>
    <n v="630"/>
    <n v="2316572"/>
    <n v="2316572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0"/>
    <x v="0"/>
    <x v="0"/>
    <n v="782"/>
    <s v="449051"/>
    <s v="Obras e Instalações"/>
    <s v="0191000000"/>
    <s v="Operações de crédito interna - recursos do tesouro - exercício corrente"/>
    <x v="0"/>
    <n v="140"/>
    <n v="250000"/>
    <n v="25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39"/>
    <s v="Outros Serv. Terceiros - Pessoa Juridíca"/>
    <s v="0100000000"/>
    <s v="Recursos ordinários - recursos do tesouro - RLD"/>
    <x v="0"/>
    <n v="925"/>
    <m/>
    <m/>
    <n v="300000"/>
    <m/>
    <x v="0"/>
    <x v="0"/>
  </r>
  <r>
    <s v="540096"/>
    <s v="54096"/>
    <s v="Fundo Penitenciário do Estado de Santa Catarina - FUPESC"/>
    <s v="Fundo Penitenciário do Estado de Santa Catarina"/>
    <x v="1"/>
    <x v="1"/>
    <x v="295"/>
    <s v="Aquisição de veículos"/>
    <x v="666"/>
    <x v="669"/>
    <x v="15"/>
    <n v="421"/>
    <s v="449052"/>
    <s v="Equipamentos e Material Permanente"/>
    <s v="0111000000"/>
    <s v="Taxas da Segurança Pública - recursos do tesouro - exercício corrente"/>
    <x v="0"/>
    <n v="750"/>
    <n v="5136014"/>
    <n v="5136014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7000000"/>
    <s v="Remuneração de disponibilidade bancária Salário Educação"/>
    <x v="0"/>
    <n v="610"/>
    <m/>
    <m/>
    <n v="300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269000000"/>
    <s v="Outros recursos primários - recursos de outras fontes - exercício corrente"/>
    <x v="0"/>
    <n v="900"/>
    <m/>
    <m/>
    <n v="101759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449052"/>
    <s v="Equipamentos e Material Permanente"/>
    <s v="0100000000"/>
    <s v="Recursos ordinários - recursos do tesouro - RLD"/>
    <x v="0"/>
    <n v="400"/>
    <m/>
    <m/>
    <n v="100000"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449052"/>
    <s v="Equipamentos e Material Permanente"/>
    <s v="0129000000"/>
    <s v="Outras transferências - recursos do tesouro - exercício corrente"/>
    <x v="0"/>
    <n v="900"/>
    <n v="100000"/>
    <n v="100000"/>
    <m/>
    <m/>
    <x v="0"/>
    <x v="0"/>
  </r>
  <r>
    <s v="410009"/>
    <s v="00001"/>
    <s v="Fundação Catarinense de Cultura"/>
    <s v="Gestão Geral"/>
    <x v="1"/>
    <x v="1"/>
    <x v="20"/>
    <s v="Atividades culturais"/>
    <x v="527"/>
    <x v="530"/>
    <x v="9"/>
    <n v="392"/>
    <s v="449052"/>
    <s v="Equipamentos e Material Permanente"/>
    <s v="0261000000"/>
    <s v="Receitas diversas - FUNDOSOCIAL - recursos de outras fontes - exercício corrente"/>
    <x v="0"/>
    <n v="660"/>
    <n v="250000"/>
    <n v="25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n v="570000"/>
    <n v="570000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449052"/>
    <s v="Equipamentos e Material Permanente"/>
    <s v="0240000000"/>
    <s v="Recursos de serviços - recursos de outras fontes - exercício corrente"/>
    <x v="0"/>
    <n v="760"/>
    <n v="433000"/>
    <n v="433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823"/>
    <x v="826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9"/>
    <s v="Outros Serviços Terceiros - Pessoa Jurídica"/>
    <s v="0100000000"/>
    <s v="Recursos ordinários - recursos do tesouro - RLD"/>
    <x v="0"/>
    <n v="925"/>
    <n v="2500000"/>
    <n v="2500000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9"/>
    <s v="Outros Serviços Terceiros - Pessoa Jurídica"/>
    <s v="0261000000"/>
    <s v="Receitas diversas - FUNDOSOCIAL - recursos de outras fontes - exercício corrente"/>
    <x v="0"/>
    <n v="855"/>
    <n v="10000"/>
    <n v="10000"/>
    <m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n v="60000"/>
    <m/>
    <x v="0"/>
    <x v="0"/>
  </r>
  <r>
    <s v="270001"/>
    <s v="00001"/>
    <s v="Secretaria de Estado do Desenvolvimento Econômico Sustentável"/>
    <s v="Gestão Geral"/>
    <x v="0"/>
    <x v="0"/>
    <x v="155"/>
    <s v="Implementar programa"/>
    <x v="283"/>
    <x v="286"/>
    <x v="10"/>
    <n v="572"/>
    <s v="339039"/>
    <s v="Outros Serviços Terceiros - Pessoa Jurídica"/>
    <s v="0100000000"/>
    <s v="Recursos ordinários - recursos do tesouro - RLD"/>
    <x v="0"/>
    <n v="346"/>
    <m/>
    <m/>
    <n v="100000"/>
    <m/>
    <x v="0"/>
    <x v="0"/>
  </r>
  <r>
    <s v="410001"/>
    <s v="00001"/>
    <s v="Casa Civil"/>
    <s v="Gestão Geral"/>
    <x v="0"/>
    <x v="0"/>
    <x v="53"/>
    <s v="Manutenção de serviços"/>
    <x v="285"/>
    <x v="288"/>
    <x v="3"/>
    <n v="122"/>
    <s v="339039"/>
    <s v="Outros Serviços Terceiros - Pessoa Jurídica"/>
    <s v="0100000000"/>
    <s v="Recursos ordinários - recursos do tesouro - RLD"/>
    <x v="0"/>
    <n v="900"/>
    <m/>
    <m/>
    <n v="49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39"/>
    <s v="Outros Serviços Terceiros - Pessoa Jurídica"/>
    <s v="0269000000"/>
    <s v="Outros recursos primários - recursos de outras fontes - exercício corrente"/>
    <x v="0"/>
    <n v="875"/>
    <m/>
    <m/>
    <n v="118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19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9"/>
    <s v="Outros Serviços Terceiros - Pessoa Jurídica"/>
    <s v="0100000000"/>
    <s v="Recursos ordinários - recursos do tesouro - RLD"/>
    <x v="0"/>
    <n v="900"/>
    <m/>
    <m/>
    <n v="59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39"/>
    <s v="Outros Serviços Terceiros - Pessoa Jurídica"/>
    <s v="0219000000"/>
    <s v="Outras Taxas Vinculadas - Recursos de Outras Fontes - Exercício Corrente"/>
    <x v="0"/>
    <n v="890"/>
    <n v="80000"/>
    <n v="80000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39"/>
    <s v="Outros Serviços Terceiros - Pessoa Jurídica"/>
    <s v="0100000000"/>
    <s v="Recursos ordinários - recursos do tesouro - RLD"/>
    <x v="0"/>
    <n v="850"/>
    <n v="152"/>
    <n v="152"/>
    <m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9"/>
    <s v="Outros Serviços Terceiros - Pessoa Jurídica"/>
    <s v="0131000000"/>
    <s v="Recursos do FUNDEB"/>
    <x v="0"/>
    <n v="625"/>
    <n v="2000000"/>
    <n v="2000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039"/>
    <s v="Outros Serviços Terceiros - Pessoa Jurídica"/>
    <s v="0169000000"/>
    <s v="Outros Recursos Primários - Recursos do Tesouro"/>
    <x v="0"/>
    <n v="130"/>
    <n v="1500000"/>
    <n v="15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7"/>
    <s v="Locação de Mão-de-Obra"/>
    <s v="0100000000"/>
    <s v="Recursos ordinários - recursos do tesouro - RLD"/>
    <x v="0"/>
    <n v="310"/>
    <n v="6014769"/>
    <n v="6014769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7"/>
    <s v="Locação de Mão-de-Obra"/>
    <s v="0111000000"/>
    <s v="Taxas da Segurança Pública - recursos do tesouro - exercício corrente"/>
    <x v="0"/>
    <n v="704"/>
    <n v="112920"/>
    <n v="112920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m/>
    <m/>
    <x v="0"/>
    <x v="9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4042"/>
    <s v="Auxílios"/>
    <s v="0261000000"/>
    <s v="Receitas diversas - FUNDOSOCIAL - recursos de outras fontes - exercício corrente"/>
    <x v="0"/>
    <n v="110"/>
    <m/>
    <m/>
    <n v="8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47"/>
    <s v="Obrigações Tributárias e Contributivas"/>
    <s v="0100000000"/>
    <s v="Recursos ordinários - recursos do tesouro - RLD"/>
    <x v="0"/>
    <n v="900"/>
    <m/>
    <m/>
    <n v="15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m/>
    <n v="2618987.2799999998"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40"/>
    <s v="Serviços de Tecnologia da Informação e Comunicação - Pessoa Jurídica"/>
    <s v="0100000000"/>
    <s v="Recursos ordinários - recursos do tesouro - RLD"/>
    <x v="0"/>
    <n v="830"/>
    <n v="5060000"/>
    <n v="5060000"/>
    <m/>
    <m/>
    <x v="0"/>
    <x v="0"/>
  </r>
  <r>
    <s v="030091"/>
    <s v="03091"/>
    <s v="Fundo de Reaparelhamento da Justiça"/>
    <s v="Fundo de Reaparelhamento da Justiça"/>
    <x v="9"/>
    <x v="8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m/>
    <m/>
    <m/>
    <x v="0"/>
    <x v="2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m/>
    <m/>
    <x v="0"/>
    <x v="1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140"/>
    <s v="Serviços de Tecnologia da Informação e Comunicação - Pessoa Jurídica"/>
    <s v="0100000000"/>
    <s v="Recursos ordinários - recursos do tesouro - RLD"/>
    <x v="0"/>
    <n v="900"/>
    <m/>
    <m/>
    <n v="10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140"/>
    <s v="Serviços de Tecnologia da Informação e Comunicação - Pessoa Jurídica"/>
    <s v="0223000000"/>
    <s v="Convênio - Sistema Único Saúde - recursos de outras fontes - Exercício Corrente"/>
    <x v="0"/>
    <n v="410"/>
    <m/>
    <m/>
    <n v="20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40"/>
    <s v="Serviços de Tecnologia da Informação e Comunicação - Pessoa Jurídica"/>
    <s v="0240000000"/>
    <s v="Recursos de serviços - recursos de outras fontes - exercício corrente"/>
    <x v="0"/>
    <n v="900"/>
    <n v="220627"/>
    <n v="220627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140"/>
    <s v="Serviços de Tecnologia da Informação e Comunicação - Pessoa Jurídica"/>
    <s v="0100000000"/>
    <s v="Recursos ordinários - recursos do tesouro - RLD"/>
    <x v="0"/>
    <n v="900"/>
    <n v="500000"/>
    <n v="5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6"/>
    <s v="Outras Despesas Variáveis-Pessoal Civil"/>
    <s v="0111000000"/>
    <s v="Taxas da Segurança Pública - recursos do tesouro - exercício corrente"/>
    <x v="0"/>
    <n v="704"/>
    <m/>
    <m/>
    <n v="28362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6"/>
    <s v="Outras Despesas Variáveis-Pessoal Civil"/>
    <s v="0100000000"/>
    <s v="Recursos ordinários - recursos do tesouro - RLD"/>
    <x v="0"/>
    <n v="935"/>
    <n v="900000"/>
    <n v="9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6"/>
    <s v="Outras Despesas Variáveis-Pessoal Civil"/>
    <s v="0100000000"/>
    <s v="Recursos ordinários - recursos do tesouro - RLD"/>
    <x v="0"/>
    <n v="850"/>
    <n v="572138"/>
    <n v="572138"/>
    <m/>
    <m/>
    <x v="0"/>
    <x v="0"/>
  </r>
  <r>
    <s v="540096"/>
    <s v="54096"/>
    <s v="Fundo Penitenciário do Estado de Santa Catarina - FUPESC"/>
    <s v="Fundo Penitenciário do Estado de Santa Catarina"/>
    <x v="1"/>
    <x v="1"/>
    <x v="289"/>
    <s v="Apoio às centrais de penas e medidas alternativas"/>
    <x v="616"/>
    <x v="619"/>
    <x v="15"/>
    <n v="421"/>
    <s v="335041"/>
    <s v="Contribuições"/>
    <s v="0100000000"/>
    <s v="Recursos ordinários - recursos do tesouro - RLD"/>
    <x v="0"/>
    <n v="760"/>
    <n v="2900000"/>
    <n v="29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m/>
    <m/>
    <x v="0"/>
    <x v="11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449092"/>
    <s v="Despesas de Exercícios Anteriores"/>
    <s v="0111000000"/>
    <s v="Taxas da Segurança Pública - recursos do tesouro - exercício corrente"/>
    <x v="0"/>
    <n v="704"/>
    <m/>
    <m/>
    <n v="10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92"/>
    <s v="Despesas de Exercícios Anteriores"/>
    <s v="0100000000"/>
    <s v="Recursos ordinários - recursos do tesouro - RLD"/>
    <x v="0"/>
    <n v="400"/>
    <m/>
    <m/>
    <n v="300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05"/>
    <s v="Outros Benefícios Previdenciários"/>
    <s v="0100000000"/>
    <s v="Recursos ordinários - recursos do tesouro - RLD"/>
    <x v="0"/>
    <n v="850"/>
    <m/>
    <m/>
    <n v="6998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05"/>
    <s v="Outros Benefícios Previdenciários"/>
    <s v="0131000000"/>
    <s v="Recursos do FUNDEB"/>
    <x v="0"/>
    <n v="625"/>
    <n v="5524064"/>
    <n v="5524064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7"/>
    <s v="Contrib. Entid. Fechadas de Previdência"/>
    <s v="0100000000"/>
    <s v="Recursos ordinários - recursos do tesouro - RLD"/>
    <x v="0"/>
    <n v="850"/>
    <m/>
    <m/>
    <n v="9785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7"/>
    <s v="Contrib. Entid. Fechadas de Previdência"/>
    <s v="0100000000"/>
    <s v="Recursos ordinários - recursos do tesouro - RLD"/>
    <x v="0"/>
    <n v="850"/>
    <n v="1383"/>
    <n v="1383"/>
    <m/>
    <m/>
    <x v="0"/>
    <x v="0"/>
  </r>
  <r>
    <s v="530001"/>
    <s v="00001"/>
    <s v="Secretaria de Estado da Infraestrutura e Mobilidade"/>
    <s v="Gestão Geral"/>
    <x v="0"/>
    <x v="0"/>
    <x v="290"/>
    <s v="Desapropriação de áreas"/>
    <x v="617"/>
    <x v="620"/>
    <x v="0"/>
    <n v="782"/>
    <s v="449093"/>
    <s v="Indenizações e Restituições"/>
    <s v="0191000000"/>
    <s v="Operações de crédito interna - recursos do tesouro - exercício corrente"/>
    <x v="0"/>
    <n v="110"/>
    <m/>
    <m/>
    <n v="1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69000000"/>
    <s v="Outros Recursos Primários - Recursos do Tesouro"/>
    <x v="0"/>
    <n v="990"/>
    <n v="25000000"/>
    <n v="2500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94"/>
    <s v="Indenizações e Restituições Trabalhistas"/>
    <s v="0111000000"/>
    <s v="Taxas da Segurança Pública - recursos do tesouro - exercício corrente"/>
    <x v="0"/>
    <n v="850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94"/>
    <s v="Indenizações e Restituições Trabalhistas"/>
    <s v="0100000000"/>
    <s v="Recursos ordinários - recursos do tesouro - RLD"/>
    <x v="0"/>
    <n v="625"/>
    <n v="100000"/>
    <n v="10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19094"/>
    <s v="Indenizações e Restituições Trabalhistas"/>
    <s v="0100000000"/>
    <s v="Recursos ordinários - recursos do tesouro - RLD"/>
    <x v="0"/>
    <n v="930"/>
    <m/>
    <m/>
    <n v="8861959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269000000"/>
    <s v="Outros recursos primários - recursos de outras fontes - exercício corrente"/>
    <x v="0"/>
    <n v="230"/>
    <m/>
    <m/>
    <n v="418194"/>
    <m/>
    <x v="0"/>
    <x v="0"/>
  </r>
  <r>
    <s v="470076"/>
    <s v="47076"/>
    <s v="Fundo Financeiro"/>
    <s v="Fundo Financeiro"/>
    <x v="0"/>
    <x v="0"/>
    <x v="255"/>
    <s v="Pensões"/>
    <x v="780"/>
    <x v="783"/>
    <x v="14"/>
    <n v="272"/>
    <s v="319003"/>
    <s v="Pensões do RPPS e do Militar"/>
    <s v="0250000000"/>
    <s v="Contribuição previdenciária - recursos de outras fontes - exercício corrente"/>
    <x v="0"/>
    <n v="860"/>
    <m/>
    <m/>
    <n v="230771166"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92"/>
    <s v="Despesas de Exercícios Anteriores"/>
    <s v="0100000000"/>
    <s v="Recursos ordinários - recursos do tesouro - RLD"/>
    <x v="0"/>
    <n v="860"/>
    <n v="1000000"/>
    <n v="100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92"/>
    <s v="Despesas de Exercícios Anteriores"/>
    <s v="0111000000"/>
    <s v="Taxas da Segurança Pública - recursos do tesouro - exercício corrente"/>
    <x v="0"/>
    <n v="850"/>
    <n v="12546"/>
    <n v="12546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47"/>
    <s v="Obrigações Tributárias e Contributivas"/>
    <s v="0219000000"/>
    <s v="Outras Taxas Vinculadas - Recursos de Outras Fontes - Exercício Corrente"/>
    <x v="0"/>
    <n v="931"/>
    <m/>
    <m/>
    <n v="4946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47"/>
    <s v="Obrigações Tributárias e Contributivas"/>
    <s v="0269000000"/>
    <s v="Outros recursos primários - recursos de outras fontes - exercício corrente"/>
    <x v="0"/>
    <n v="702"/>
    <m/>
    <m/>
    <n v="15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47"/>
    <s v="Obrigações Tributárias e Contributivas"/>
    <s v="0100000000"/>
    <s v="Recursos ordinários - recursos do tesouro - RLD"/>
    <x v="0"/>
    <n v="925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47"/>
    <s v="Obrigações Tributárias e Contributivas"/>
    <s v="0219000000"/>
    <s v="Outras Taxas Vinculadas - Recursos de Outras Fontes - Exercício Corrente"/>
    <x v="0"/>
    <n v="900"/>
    <n v="500000"/>
    <n v="500000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113"/>
    <s v="Obrigações Patronais"/>
    <s v="0100000000"/>
    <s v="Recursos ordinários - recursos do tesouro - RLD"/>
    <x v="0"/>
    <n v="880"/>
    <m/>
    <m/>
    <n v="5066327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113"/>
    <s v="Obrigações Patronais"/>
    <s v="0100000000"/>
    <s v="Recursos ordinários - recursos do tesouro - RLD"/>
    <x v="0"/>
    <n v="850"/>
    <n v="159324"/>
    <n v="15932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113"/>
    <s v="Obrigações Patronais"/>
    <s v="0100000000"/>
    <s v="Recursos ordinários - recursos do tesouro - RLD"/>
    <x v="0"/>
    <n v="750"/>
    <n v="77700694"/>
    <n v="77700694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0"/>
    <s v="Material de Consumo"/>
    <s v="0100000000"/>
    <s v="Recursos ordinários - recursos do tesouro - RLD"/>
    <x v="0"/>
    <n v="900"/>
    <n v="165000"/>
    <n v="165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0"/>
    <s v="Material de Consumo"/>
    <s v="0120000000"/>
    <s v="Cota-parte da contribuição do Salário-Educação - recursos do tesouro - exercício corrente"/>
    <x v="0"/>
    <n v="623"/>
    <n v="12000000"/>
    <n v="12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0"/>
    <s v="Material de Consumo"/>
    <s v="0169000000"/>
    <s v="Outros Recursos Primários - Recursos do Tesouro"/>
    <x v="0"/>
    <n v="13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30"/>
    <s v="Material de Consumo"/>
    <s v="0100000000"/>
    <s v="Recursos ordinários - recursos do tesouro - RLD"/>
    <x v="0"/>
    <n v="900"/>
    <m/>
    <m/>
    <n v="17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0"/>
    <s v="Material de Consumo"/>
    <s v="0269000000"/>
    <s v="Outros recursos primários - recursos de outras fontes - exercício corrente"/>
    <x v="0"/>
    <n v="900"/>
    <m/>
    <m/>
    <n v="135118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0"/>
    <s v="Material de Consumo"/>
    <s v="0219000000"/>
    <s v="Outras Taxas Vinculadas - Recursos de Outras Fontes - Exercício Corrente"/>
    <x v="0"/>
    <n v="890"/>
    <m/>
    <m/>
    <n v="20000"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40000000"/>
    <s v="Recursos de serviços - recursos de outras fontes - exercício corrente"/>
    <x v="0"/>
    <n v="430"/>
    <n v="10200000"/>
    <n v="102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0"/>
    <s v="Material de Consumo"/>
    <s v="0223000000"/>
    <s v="Convênio - Sistema Único Saúde - recursos de outras fontes - Exercício Corrente"/>
    <x v="0"/>
    <n v="430"/>
    <n v="50000"/>
    <n v="50000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00000000"/>
    <s v="Recursos ordinários - recursos do tesouro - RLD"/>
    <x v="0"/>
    <n v="130"/>
    <n v="2000000"/>
    <n v="2000000"/>
    <m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3"/>
    <s v="Passagens e Despesas com Locomoção"/>
    <s v="0100000000"/>
    <s v="Recursos ordinários - recursos do tesouro - RLD"/>
    <x v="0"/>
    <n v="625"/>
    <m/>
    <m/>
    <n v="500000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3"/>
    <s v="Passagens e Despesas com Locomoção"/>
    <s v="0100000000"/>
    <s v="Recursos ordinários - recursos do tesouro - RLD"/>
    <x v="0"/>
    <n v="635"/>
    <n v="600000"/>
    <n v="600000"/>
    <m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296"/>
    <x v="299"/>
    <x v="11"/>
    <n v="182"/>
    <s v="335043"/>
    <s v="Subvenções Sociais"/>
    <s v="0261000000"/>
    <s v="Receitas diversas - FUNDOSOCIAL - recursos de outras fontes - exercício corrente"/>
    <x v="0"/>
    <n v="730"/>
    <m/>
    <m/>
    <n v="891700"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49"/>
    <s v="Auxílio-Transporte"/>
    <s v="0111000000"/>
    <s v="Taxas da Segurança Pública - recursos do tesouro - exercício corrente"/>
    <x v="0"/>
    <n v="855"/>
    <n v="1800"/>
    <n v="1800"/>
    <m/>
    <m/>
    <x v="0"/>
    <x v="0"/>
  </r>
  <r>
    <s v="410001"/>
    <s v="00001"/>
    <s v="Casa Civil"/>
    <s v="Gestão Geral"/>
    <x v="1"/>
    <x v="1"/>
    <x v="75"/>
    <s v="Encargos com estagiários"/>
    <x v="771"/>
    <x v="774"/>
    <x v="3"/>
    <n v="128"/>
    <s v="339049"/>
    <s v="Auxílio-Transporte"/>
    <s v="0100000000"/>
    <s v="Recursos ordinários - recursos do tesouro - RLD"/>
    <x v="0"/>
    <n v="850"/>
    <n v="8280"/>
    <n v="8280"/>
    <m/>
    <m/>
    <x v="0"/>
    <x v="0"/>
  </r>
  <r>
    <s v="270001"/>
    <s v="00001"/>
    <s v="Secretaria de Estado do Desenvolvimento Econômico Sustentável"/>
    <s v="Gestão Geral"/>
    <x v="0"/>
    <x v="0"/>
    <x v="75"/>
    <s v="Encargos com estagiários"/>
    <x v="749"/>
    <x v="752"/>
    <x v="12"/>
    <n v="128"/>
    <s v="339049"/>
    <s v="Auxílio-Transporte"/>
    <s v="0100000000"/>
    <s v="Recursos ordinários - recursos do tesouro - RLD"/>
    <x v="0"/>
    <n v="850"/>
    <m/>
    <m/>
    <n v="632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92"/>
    <s v="Despesas de Exercícios Anteriores"/>
    <s v="0269000000"/>
    <s v="Outros recursos primários - recursos de outras fontes - exercício corrente"/>
    <x v="0"/>
    <n v="875"/>
    <n v="35000"/>
    <n v="3500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25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69000000"/>
    <s v="Outros recursos primários - recursos de outras fontes - exercício corrente"/>
    <x v="0"/>
    <n v="900"/>
    <m/>
    <m/>
    <n v="253153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92"/>
    <s v="Despesas de Exercícios Anteriores"/>
    <s v="0100000000"/>
    <s v="Recursos ordinários - recursos do tesouro - RLD"/>
    <x v="0"/>
    <n v="900"/>
    <m/>
    <m/>
    <n v="98165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m/>
    <m/>
    <n v="497710"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2"/>
    <s v="Despesas de Exercícios Anteriores"/>
    <s v="0100000000"/>
    <s v="Recursos ordinários - recursos do tesouro - RLD"/>
    <x v="0"/>
    <n v="850"/>
    <n v="4659"/>
    <n v="4659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96"/>
    <s v="Ressarcimento Despesa Pessoal Requisitado"/>
    <s v="0100000000"/>
    <s v="Recursos ordinários - recursos do tesouro - RLD"/>
    <x v="0"/>
    <n v="880"/>
    <m/>
    <m/>
    <n v="273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129000000"/>
    <s v="Outras transferências - recursos do tesouro - exercício corrente"/>
    <x v="0"/>
    <n v="230"/>
    <m/>
    <m/>
    <n v="1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0000000"/>
    <s v="Recursos ordinários - recursos do tesouro - RLD"/>
    <x v="0"/>
    <n v="990"/>
    <n v="105034721"/>
    <n v="105034721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4141"/>
    <s v="Contribuições"/>
    <s v="0100000000"/>
    <s v="Recursos ordinários - recursos do tesouro - RLD"/>
    <x v="0"/>
    <n v="430"/>
    <m/>
    <m/>
    <n v="8277176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4141"/>
    <s v="Contribuições"/>
    <s v="0100000000"/>
    <s v="Recursos ordinários - recursos do tesouro - RLD"/>
    <x v="0"/>
    <n v="430"/>
    <n v="8277176"/>
    <n v="8277176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113"/>
    <s v="Obrigações Patronais"/>
    <s v="0100000000"/>
    <s v="Recursos ordinários - recursos do tesouro - RLD"/>
    <x v="0"/>
    <n v="850"/>
    <n v="1683131"/>
    <n v="1683131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39113"/>
    <s v="Obrigações Patronais"/>
    <s v="0100000000"/>
    <s v="Recursos ordinários - recursos do tesouro - RLD"/>
    <x v="0"/>
    <n v="850"/>
    <n v="632277"/>
    <n v="632277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08"/>
    <s v="Outros Benefícios Assistenciais"/>
    <s v="0100000000"/>
    <s v="Recursos ordinários - recursos do tesouro - RLD"/>
    <x v="0"/>
    <n v="704"/>
    <m/>
    <m/>
    <n v="1355382"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14"/>
    <s v="Diárias - Civil"/>
    <s v="0219000000"/>
    <s v="Outras Taxas Vinculadas - Recursos de Outras Fontes - Exercício Corrente"/>
    <x v="0"/>
    <n v="930"/>
    <m/>
    <m/>
    <n v="6477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1"/>
    <n v="910"/>
    <m/>
    <m/>
    <n v="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14"/>
    <s v="Diárias - Civil"/>
    <s v="0269000000"/>
    <s v="Outros recursos primários - recursos de outras fontes - exercício corrente"/>
    <x v="0"/>
    <n v="348"/>
    <m/>
    <m/>
    <n v="2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223000000"/>
    <s v="Convênio - Sistema Único Saúde - recursos de outras fontes - Exercício Corrente"/>
    <x v="0"/>
    <n v="410"/>
    <m/>
    <m/>
    <n v="35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14"/>
    <s v="Diárias - Civil"/>
    <s v="0100000000"/>
    <s v="Recursos ordinários - recursos do tesouro - RLD"/>
    <x v="0"/>
    <n v="410"/>
    <m/>
    <m/>
    <n v="5000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14"/>
    <s v="Diárias - Civil"/>
    <s v="0100000000"/>
    <s v="Recursos ordinários - recursos do tesouro - RLD"/>
    <x v="0"/>
    <n v="830"/>
    <m/>
    <m/>
    <n v="8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n v="35000"/>
    <n v="35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119000000"/>
    <s v="Recursos do Tesouro - Exercício Corrente - Outras Taxas - Vinculadas"/>
    <x v="0"/>
    <n v="410"/>
    <n v="200000"/>
    <n v="20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m/>
    <n v="0"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m/>
    <m/>
    <x v="0"/>
    <x v="6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11"/>
    <s v="Vencim. e Vantagens Fixas - Pessoal Civil"/>
    <s v="0100000000"/>
    <s v="Recursos ordinários - recursos do tesouro - RLD"/>
    <x v="0"/>
    <n v="850"/>
    <n v="767664"/>
    <n v="767664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11"/>
    <s v="Vencim. e Vantagens Fixas - Pessoal Civil"/>
    <s v="0100000000"/>
    <s v="Recursos ordinários - recursos do tesouro - RLD"/>
    <x v="0"/>
    <n v="850"/>
    <m/>
    <m/>
    <n v="106406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4041"/>
    <s v="Contribuições"/>
    <s v="0269000000"/>
    <s v="Outros recursos primários - recursos de outras fontes - exercício corrente"/>
    <x v="0"/>
    <n v="915"/>
    <n v="1373460"/>
    <n v="1373460"/>
    <m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334041"/>
    <s v="Contribuições"/>
    <s v="0100000000"/>
    <s v="Recursos ordinários - recursos do tesouro - RLD"/>
    <x v="0"/>
    <n v="640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m/>
    <m/>
    <n v="1548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m/>
    <m/>
    <n v="0"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6"/>
    <s v="Outros Serviços Terceiros-Pessoa Física"/>
    <s v="0261000000"/>
    <s v="Receitas diversas - FUNDOSOCIAL - recursos de outras fontes - exercício corrente"/>
    <x v="0"/>
    <n v="660"/>
    <n v="3000000"/>
    <n v="30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n v="15000"/>
    <n v="15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m/>
    <m/>
    <m/>
    <n v="15000"/>
    <x v="0"/>
    <x v="0"/>
  </r>
  <r>
    <s v="470092"/>
    <s v="47092"/>
    <s v="Fundo do Plano de Saúde dos Servidores Públicos Estaduais"/>
    <s v="Fundo do Plano de Saúde dos Servidores Públicos Estaduais"/>
    <x v="1"/>
    <x v="1"/>
    <x v="344"/>
    <s v="Divulgação institucional"/>
    <x v="785"/>
    <x v="788"/>
    <x v="3"/>
    <n v="131"/>
    <s v="339139"/>
    <s v="Outros Serviços Terceiros Pessoa Jurídica"/>
    <s v="0240000000"/>
    <s v="Recursos de serviços - recursos de outras fontes - exercício corrente"/>
    <x v="0"/>
    <n v="810"/>
    <n v="189885"/>
    <n v="18988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03"/>
    <x v="606"/>
    <x v="7"/>
    <n v="61"/>
    <s v="449051"/>
    <s v="Obras e Instalações"/>
    <s v="0219000000"/>
    <s v="Outras Taxas Vinculadas - Recursos de Outras Fontes - Exercício Corrente"/>
    <x v="0"/>
    <n v="931"/>
    <n v="40000"/>
    <n v="4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57"/>
    <x v="760"/>
    <x v="5"/>
    <n v="364"/>
    <s v="449051"/>
    <s v="Obras e Instalações"/>
    <s v="0265000000"/>
    <s v="Receitas diversas - recursos de outras fontes - manutenção do ensino superior"/>
    <x v="0"/>
    <n v="630"/>
    <n v="2056192"/>
    <n v="2056192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00000000"/>
    <s v="Recursos ordinários - recursos do tesouro - RLD"/>
    <x v="0"/>
    <n v="140"/>
    <n v="2850000"/>
    <n v="28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261000000"/>
    <s v="Receitas diversas - FUNDOSOCIAL - recursos de outras fontes - exercício corrente"/>
    <x v="0"/>
    <n v="110"/>
    <n v="4700000"/>
    <n v="4700000"/>
    <m/>
    <m/>
    <x v="0"/>
    <x v="0"/>
  </r>
  <r>
    <s v="530001"/>
    <s v="00001"/>
    <s v="Secretaria de Estado da Infraestrutura e Mobilidade"/>
    <s v="Gestão Geral"/>
    <x v="0"/>
    <x v="0"/>
    <x v="345"/>
    <s v="Contagens e estudos de tráfego"/>
    <x v="790"/>
    <x v="793"/>
    <x v="0"/>
    <n v="782"/>
    <s v="449051"/>
    <s v="Obras e Instalações"/>
    <s v="0100000000"/>
    <s v="Recursos ordinários - recursos do tesouro - RLD"/>
    <x v="0"/>
    <n v="145"/>
    <m/>
    <m/>
    <n v="6250000"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802"/>
    <x v="805"/>
    <x v="0"/>
    <n v="782"/>
    <s v="449051"/>
    <s v="Obras e Instalações"/>
    <s v="0185000000"/>
    <s v="Remuneração de disp bancária - Executivo - rec vinculados - rec tesouro - exerc corrente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688"/>
    <x v="691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825"/>
    <x v="828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46"/>
    <s v="Projetos arquitetônicos"/>
    <x v="268"/>
    <x v="271"/>
    <x v="15"/>
    <n v="421"/>
    <s v="449051"/>
    <s v="Obras e Instalações"/>
    <s v="0219000000"/>
    <s v="Outras Taxas Vinculadas - Recursos de Outras Fontes - Exercício Corrente"/>
    <x v="0"/>
    <n v="750"/>
    <m/>
    <m/>
    <n v="1200000"/>
    <m/>
    <x v="0"/>
    <x v="0"/>
  </r>
  <r>
    <s v="530001"/>
    <s v="00001"/>
    <s v="Secretaria de Estado da Infraestrutura e Mobilidade"/>
    <s v="Gestão Geral"/>
    <x v="1"/>
    <x v="1"/>
    <x v="181"/>
    <s v="Obras hidráulicas"/>
    <x v="688"/>
    <x v="691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823"/>
    <x v="826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030091"/>
    <s v="03091"/>
    <s v="Fundo de Reaparelhamento da Justiça"/>
    <s v="Fundo de Reaparelhamento da Justiça"/>
    <x v="9"/>
    <x v="8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449052"/>
    <s v="Equipamentos e Material Permanente"/>
    <s v="0269000000"/>
    <s v="Outros recursos primários - recursos de outras fontes - exercício corrente"/>
    <x v="0"/>
    <n v="770"/>
    <m/>
    <m/>
    <n v="1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69000000"/>
    <s v="Outros recursos primários - recursos de outras fontes - exercício corrente"/>
    <x v="0"/>
    <n v="400"/>
    <m/>
    <m/>
    <n v="9000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877"/>
    <x v="880"/>
    <x v="20"/>
    <n v="125"/>
    <s v="449052"/>
    <s v="Equipamentos e Material Permanente"/>
    <s v="0228000000"/>
    <s v="Outros convênios, ajustes e acordos administrativos - rec outras fontes-exercício corrente"/>
    <x v="0"/>
    <n v="890"/>
    <n v="22724"/>
    <n v="22724"/>
    <m/>
    <m/>
    <x v="0"/>
    <x v="0"/>
  </r>
  <r>
    <s v="450022"/>
    <s v="00001"/>
    <s v="Fundação Universidade do Estado de Santa Catarina"/>
    <s v="Gestão Geral"/>
    <x v="1"/>
    <x v="1"/>
    <x v="210"/>
    <s v="Aquisição de equipamentos"/>
    <x v="407"/>
    <x v="410"/>
    <x v="5"/>
    <n v="364"/>
    <s v="449052"/>
    <s v="Equipamentos e Material Permanente"/>
    <s v="0100000000"/>
    <s v="Recursos ordinários - recursos do tesouro - RLD"/>
    <x v="0"/>
    <n v="630"/>
    <n v="3742420"/>
    <n v="3742420"/>
    <m/>
    <m/>
    <x v="0"/>
    <x v="0"/>
  </r>
  <r>
    <s v="030001"/>
    <s v="00001"/>
    <s v="Tribunal de Justiça do Estado"/>
    <s v="Gestão Geral"/>
    <x v="8"/>
    <x v="7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m/>
    <n v="108000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91"/>
    <s v="Sentenças Judiciais"/>
    <s v="0100000000"/>
    <s v="Recursos ordinários - recursos do tesouro - RLD"/>
    <x v="0"/>
    <n v="850"/>
    <m/>
    <m/>
    <n v="2536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34"/>
    <s v="Outras Desp. Pessoal Decor. Contr. Terceirização"/>
    <s v="4191000000"/>
    <s v="Contrapartida de Outros Empréstimos-Op.Crédito Interna-Rec.Tesouro"/>
    <x v="0"/>
    <n v="110"/>
    <m/>
    <m/>
    <n v="50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9"/>
    <s v="Outros Serviços Terceiros - Pessoa Jurídica"/>
    <s v="0283000000"/>
    <s v="Remuneração de depósitos bancários da conta única  do Tribunal de Justiça"/>
    <x v="0"/>
    <n v="931"/>
    <n v="4131802"/>
    <n v="4131802"/>
    <m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339039"/>
    <s v="Outros Serviços Terceiros - Pessoa Jurídica"/>
    <s v="0283000000"/>
    <s v="Remuneração de depósitos bancários da conta única  do Tribunal de Justiça"/>
    <x v="0"/>
    <n v="931"/>
    <n v="233265"/>
    <n v="233265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9"/>
    <s v="Outros Serviços Terceiros - Pessoa Jurídica"/>
    <s v="0261000000"/>
    <s v="Receitas diversas - FUNDOSOCIAL - recursos de outras fontes - exercício corrente"/>
    <x v="0"/>
    <n v="665"/>
    <n v="728000"/>
    <n v="728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100000000"/>
    <s v="Recursos ordinários - recursos do tesouro - RLD"/>
    <x v="0"/>
    <n v="900"/>
    <n v="2058962"/>
    <n v="2058962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9"/>
    <s v="Outros Serviços Terceiros - Pessoa Jurídica"/>
    <s v="0269000000"/>
    <s v="Outros recursos primários - recursos de outras fontes - exercício corrente"/>
    <x v="0"/>
    <n v="900"/>
    <n v="3740"/>
    <n v="374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91800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n v="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9"/>
    <s v="Outros Serviços Terceiros - Pessoa Jurídica"/>
    <s v="0100000000"/>
    <s v="Recursos ordinários - recursos do tesouro - RLD"/>
    <x v="0"/>
    <n v="730"/>
    <m/>
    <m/>
    <n v="578101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9"/>
    <s v="Outros Serviços Terceiros - Pessoa Jurídica"/>
    <s v="0100000000"/>
    <s v="Recursos ordinários - recursos do tesouro - RLD"/>
    <x v="0"/>
    <n v="310"/>
    <m/>
    <m/>
    <n v="10024342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n v="7950634"/>
    <n v="7950634"/>
    <m/>
    <m/>
    <x v="0"/>
    <x v="0"/>
  </r>
  <r>
    <s v="270023"/>
    <s v="00001"/>
    <s v="Junta Comercial do Estado de Santa Catarina"/>
    <s v="Gestão Geral"/>
    <x v="1"/>
    <x v="1"/>
    <x v="14"/>
    <s v="Saúde e segurança no contexto ocupacional"/>
    <x v="15"/>
    <x v="15"/>
    <x v="3"/>
    <n v="331"/>
    <s v="339039"/>
    <s v="Outros Serviços Terceiros - Pessoa Jurídica"/>
    <s v="0240000000"/>
    <s v="Recursos de serviços - recursos de outras fontes - exercício corrente"/>
    <x v="0"/>
    <n v="855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9"/>
    <s v="Outros Serviços Terceiros - Pessoa Jurídica"/>
    <s v="0269000000"/>
    <s v="Outros recursos primários - recursos de outras fontes - exercício corrente"/>
    <x v="0"/>
    <n v="855"/>
    <n v="11000"/>
    <n v="110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9"/>
    <s v="Outros Serviços Terceiros - Pessoa Jurídica"/>
    <s v="0100000000"/>
    <s v="Recursos ordinários - recursos do tesouro - RLD"/>
    <x v="0"/>
    <n v="735"/>
    <n v="867162"/>
    <n v="867162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7"/>
    <s v="Locação de Mão-de-Obra"/>
    <s v="0100000000"/>
    <s v="Recursos ordinários - recursos do tesouro - RLD"/>
    <x v="0"/>
    <n v="900"/>
    <n v="60000"/>
    <n v="6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7"/>
    <s v="Locação de Mão-de-Obra"/>
    <s v="0240000000"/>
    <s v="Recursos de serviços - recursos de outras fontes - exercício corrente"/>
    <x v="0"/>
    <n v="900"/>
    <n v="2259614"/>
    <n v="2259614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92"/>
    <s v="Despesas de Exercícios Anteriores"/>
    <s v="0240000000"/>
    <s v="Recursos de serviços - recursos de outras fontes - exercício corrente"/>
    <x v="0"/>
    <n v="900"/>
    <n v="15028"/>
    <n v="15028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192"/>
    <s v="Despesas de Exercícios Anteriores"/>
    <s v="0100000000"/>
    <s v="Recursos ordinários - recursos do tesouro - RLD"/>
    <x v="0"/>
    <n v="910"/>
    <m/>
    <m/>
    <n v="2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92"/>
    <s v="Despesas de Exercícios Anteriores"/>
    <s v="0219000000"/>
    <s v="Outras Taxas Vinculadas - Recursos de Outras Fontes - Exercício Corrente"/>
    <x v="0"/>
    <n v="900"/>
    <m/>
    <m/>
    <n v="1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93"/>
    <s v="Indenizações e Restituições"/>
    <s v="0131000000"/>
    <s v="Recursos do FUNDEB"/>
    <x v="0"/>
    <n v="625"/>
    <m/>
    <m/>
    <n v="1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93"/>
    <s v="Indenizações e Restituições"/>
    <s v="0100000000"/>
    <s v="Recursos ordinários - recursos do tesouro - RLD"/>
    <x v="0"/>
    <n v="900"/>
    <m/>
    <m/>
    <n v="318345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40"/>
    <s v="Serviços de Tecnologia da Informação e Comunicação - Pessoa Jurídica"/>
    <s v="0219000000"/>
    <s v="Outras Taxas Vinculadas - Recursos de Outras Fontes - Exercício Corrente"/>
    <x v="0"/>
    <n v="890"/>
    <n v="5000"/>
    <n v="5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140"/>
    <s v="Serviços de Tecnologia da Informação e Comunicação - Pessoa Jurídica"/>
    <s v="0223000000"/>
    <s v="Convênio - Sistema Único Saúde - recursos de outras fontes - Exercício Corrente"/>
    <x v="0"/>
    <n v="410"/>
    <n v="40000"/>
    <n v="4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1400000"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140"/>
    <s v="Serviços de Tecnologia da Informação e Comunicação - Pessoa Jurídica"/>
    <s v="0100000000"/>
    <s v="Recursos ordinários - recursos do tesouro - RLD"/>
    <x v="0"/>
    <n v="900"/>
    <n v="286537"/>
    <n v="286537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2"/>
    <s v="Material, Bem ou Serviço de Distribuição Gratuita"/>
    <s v="0100000000"/>
    <s v="Recursos ordinários - recursos do tesouro - RLD"/>
    <x v="0"/>
    <n v="935"/>
    <n v="150000"/>
    <n v="150000"/>
    <m/>
    <m/>
    <x v="0"/>
    <x v="0"/>
  </r>
  <r>
    <s v="270091"/>
    <s v="27091"/>
    <s v="Fundo Especial de Proteção ao Meio Ambiente"/>
    <s v="Fundo Especial de Proteção ao Meio Ambiente"/>
    <x v="0"/>
    <x v="0"/>
    <x v="138"/>
    <s v="Apoio a projetos"/>
    <x v="369"/>
    <x v="372"/>
    <x v="12"/>
    <n v="541"/>
    <s v="445042"/>
    <s v="Auxílios"/>
    <s v="0269000000"/>
    <s v="Outros recursos primários - recursos de outras fontes - exercício corrente"/>
    <x v="0"/>
    <n v="348"/>
    <m/>
    <m/>
    <n v="333073"/>
    <m/>
    <x v="0"/>
    <x v="0"/>
  </r>
  <r>
    <s v="270092"/>
    <s v="27092"/>
    <s v="Fundo Estadual de Recursos Hídricos"/>
    <s v="Fundo Estadual de Recursos Hídricos"/>
    <x v="1"/>
    <x v="1"/>
    <x v="375"/>
    <s v="Fortalecimento de comitês"/>
    <x v="878"/>
    <x v="881"/>
    <x v="12"/>
    <n v="544"/>
    <s v="445042"/>
    <s v="Auxílios"/>
    <s v="0122000000"/>
    <s v="Cota-parte da compensação financeira dos rec hídricos - rec tesouro - exercício corrente"/>
    <x v="0"/>
    <n v="350"/>
    <n v="1200000"/>
    <n v="12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1"/>
    <s v="Premiações Culturais, Artísticas, Científicas, Desportivas e Outras"/>
    <s v="0100000000"/>
    <s v="Recursos ordinários - recursos do tesouro - RLD"/>
    <x v="0"/>
    <n v="630"/>
    <n v="5743"/>
    <n v="574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1"/>
    <s v="Premiações Culturais, Artísticas, Científicas, Desportivas e Outras"/>
    <s v="0100000000"/>
    <s v="Recursos ordinários - recursos do tesouro - RLD"/>
    <x v="0"/>
    <n v="925"/>
    <m/>
    <m/>
    <n v="200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5743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4"/>
    <s v="Indenizações e Restituições Trabalhistas"/>
    <s v="0111000000"/>
    <s v="Taxas da Segurança Pública - recursos do tesouro - exercício corrente"/>
    <x v="0"/>
    <n v="704"/>
    <m/>
    <m/>
    <n v="3143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94"/>
    <s v="Indenizações e Restituições Trabalhistas"/>
    <s v="0100000000"/>
    <s v="Recursos ordinários - recursos do tesouro - RLD"/>
    <x v="0"/>
    <n v="704"/>
    <m/>
    <m/>
    <n v="75801"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28000000"/>
    <s v="Outros convênios, ajustes e acordos administrativos - rec outras fontes-exercício corrente"/>
    <x v="0"/>
    <n v="230"/>
    <m/>
    <m/>
    <n v="30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100000000"/>
    <s v="Recursos ordinários - recursos do tesouro - RLD"/>
    <x v="0"/>
    <n v="860"/>
    <m/>
    <m/>
    <n v="116000000"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030001"/>
    <s v="00001"/>
    <s v="Tribunal de Justiça do Estado"/>
    <s v="Gestão Geral"/>
    <x v="3"/>
    <x v="3"/>
    <x v="36"/>
    <s v="Administração de pessoal e encargos sociais"/>
    <x v="468"/>
    <x v="471"/>
    <x v="7"/>
    <n v="122"/>
    <s v="319092"/>
    <s v="Despesas de Exercícios Anteriores"/>
    <s v="0283000000"/>
    <s v="Remuneração de depósitos bancários da conta única  do Tribunal de Justiça"/>
    <x v="0"/>
    <n v="930"/>
    <m/>
    <n v="5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46"/>
    <s v="Auxílio-Alimentação"/>
    <s v="0100000000"/>
    <s v="Recursos ordinários - recursos do tesouro - RLD"/>
    <x v="0"/>
    <n v="930"/>
    <n v="15400"/>
    <n v="154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39046"/>
    <s v="Auxílio-Alimentação"/>
    <s v="0131000000"/>
    <s v="Recursos do FUNDEB"/>
    <x v="0"/>
    <n v="850"/>
    <n v="6753139"/>
    <n v="6753139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046"/>
    <s v="Auxílio-Alimentação"/>
    <s v="0100000000"/>
    <s v="Recursos ordinários - recursos do tesouro - RLD"/>
    <x v="0"/>
    <n v="850"/>
    <m/>
    <m/>
    <n v="1338622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47"/>
    <s v="Obrigações Tributárias e Contributivas"/>
    <s v="0240000000"/>
    <s v="Recursos de serviços - recursos de outras fontes - exercício corrente"/>
    <x v="0"/>
    <n v="310"/>
    <n v="215000"/>
    <n v="215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47"/>
    <s v="Obrigações Tributárias e Contributivas"/>
    <s v="0100000000"/>
    <s v="Recursos ordinários - recursos do tesouro - RLD"/>
    <x v="0"/>
    <n v="825"/>
    <n v="1000"/>
    <n v="1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13"/>
    <s v="Obrigações Patronais"/>
    <s v="0100000000"/>
    <s v="Recursos ordinários - recursos do tesouro - RLD"/>
    <x v="0"/>
    <n v="920"/>
    <n v="28895698"/>
    <n v="28895698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13"/>
    <s v="Obrigações Patronais"/>
    <s v="0100000000"/>
    <s v="Recursos ordinários - recursos do tesouro - RLD"/>
    <x v="0"/>
    <n v="850"/>
    <n v="67162527"/>
    <n v="67162527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0"/>
    <s v="Material de Consumo"/>
    <s v="0129000000"/>
    <s v="Outras transferências - recursos do tesouro - exercício corrente"/>
    <x v="0"/>
    <n v="348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0"/>
    <s v="Material de Consumo"/>
    <s v="0219000000"/>
    <s v="Outras Taxas Vinculadas - Recursos de Outras Fontes - Exercício Corrente"/>
    <x v="0"/>
    <n v="315"/>
    <n v="80000"/>
    <n v="8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n v="454110"/>
    <n v="45411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0"/>
    <s v="Material de Consumo"/>
    <s v="0100000000"/>
    <s v="Recursos ordinários - recursos do tesouro - RLD"/>
    <x v="0"/>
    <n v="410"/>
    <n v="2000000"/>
    <n v="2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0"/>
    <s v="Material de Consumo"/>
    <s v="0219000025"/>
    <s v="Recursos de Outras Fontes - Exercício Corrente - Outras Taxas Vinculadas - Custas Judiciais e Extrajudiciais"/>
    <x v="0"/>
    <n v="930"/>
    <m/>
    <m/>
    <n v="0"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0"/>
    <s v="Material de Consumo"/>
    <s v="0111000000"/>
    <s v="Taxas da Segurança Pública - recursos do tesouro - exercício corrente"/>
    <x v="0"/>
    <n v="704"/>
    <m/>
    <m/>
    <n v="5032812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0"/>
    <s v="Material de Consumo"/>
    <s v="0261000000"/>
    <s v="Receitas diversas - FUNDOSOCIAL - recursos de outras fontes - exercício corrente"/>
    <x v="0"/>
    <n v="665"/>
    <m/>
    <m/>
    <n v="8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100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0"/>
    <s v="Material de Consumo"/>
    <s v="0219000000"/>
    <s v="Outras Taxas Vinculadas - Recursos de Outras Fontes - Exercício Corrente"/>
    <x v="0"/>
    <n v="315"/>
    <n v="180000"/>
    <n v="180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m/>
    <m/>
    <n v="346656.99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3"/>
    <s v="Passagens e Despesas com Locomoção"/>
    <s v="0100000000"/>
    <s v="Recursos ordinários - recursos do tesouro - RLD"/>
    <x v="0"/>
    <n v="310"/>
    <m/>
    <m/>
    <n v="100000"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5043"/>
    <s v="Subvenções Sociais"/>
    <s v="0131000000"/>
    <s v="Recursos do FUNDEB"/>
    <x v="0"/>
    <n v="623"/>
    <n v="112000000"/>
    <n v="1120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9"/>
    <s v="Auxílio-Transporte"/>
    <s v="0111000000"/>
    <s v="Taxas da Segurança Pública - recursos do tesouro - exercício corrente"/>
    <x v="0"/>
    <n v="704"/>
    <m/>
    <m/>
    <n v="4992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49"/>
    <s v="Auxílio-Transporte"/>
    <s v="0100000000"/>
    <s v="Recursos ordinários - recursos do tesouro - RLD"/>
    <x v="0"/>
    <n v="850"/>
    <m/>
    <m/>
    <n v="44657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92"/>
    <s v="Despesas de Exercícios Anteriores"/>
    <s v="0100000000"/>
    <s v="Recursos ordinários - recursos do tesouro - RLD"/>
    <x v="0"/>
    <n v="900"/>
    <n v="5000"/>
    <n v="5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92"/>
    <s v="Despesas de Exercícios Anteriores"/>
    <s v="0100000000"/>
    <s v="Recursos ordinários - recursos do tesouro - RLD"/>
    <x v="0"/>
    <n v="930"/>
    <n v="150000"/>
    <n v="15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92"/>
    <s v="Despesas de Exercícios Anteriores"/>
    <s v="0100000000"/>
    <s v="Recursos ordinários - recursos do tesouro - RLD"/>
    <x v="0"/>
    <n v="93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339035"/>
    <s v="Serviços de Consultoria"/>
    <s v="0140000000"/>
    <s v="Outros serviços - recursos do tesouro - exercício corrente"/>
    <x v="0"/>
    <n v="115"/>
    <m/>
    <m/>
    <n v="2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113"/>
    <s v="Obrigações Patronais"/>
    <s v="0100000000"/>
    <s v="Recursos ordinários - recursos do tesouro - RLD"/>
    <x v="0"/>
    <n v="701"/>
    <m/>
    <m/>
    <n v="884154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08"/>
    <s v="Outros Benefícios Assistenciais"/>
    <s v="0240000000"/>
    <s v="Recursos de serviços - recursos de outras fontes - exercício corrente"/>
    <x v="0"/>
    <n v="900"/>
    <m/>
    <m/>
    <n v="20400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08"/>
    <s v="Outros Benefícios Assistenciais"/>
    <s v="0100000000"/>
    <s v="Recursos ordinários - recursos do tesouro - RLD"/>
    <x v="0"/>
    <n v="915"/>
    <n v="6601685"/>
    <n v="6601685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08"/>
    <s v="Outros Benefícios Assistenciais"/>
    <s v="0100000000"/>
    <s v="Recursos ordinários - recursos do tesouro - RLD"/>
    <x v="0"/>
    <n v="850"/>
    <n v="330057"/>
    <n v="330057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14"/>
    <s v="Diárias - Civil"/>
    <s v="0100000000"/>
    <s v="Recursos ordinários - recursos do tesouro - RLD"/>
    <x v="0"/>
    <n v="900"/>
    <n v="480000"/>
    <n v="480000"/>
    <m/>
    <m/>
    <x v="0"/>
    <x v="0"/>
  </r>
  <r>
    <s v="410011"/>
    <s v="00001"/>
    <s v="Agência de Desenvolvimento do Turismo de Santa Catarina"/>
    <s v="Gestão Geral"/>
    <x v="1"/>
    <x v="1"/>
    <x v="173"/>
    <s v="Desenvolvimento de políticas públicas"/>
    <x v="325"/>
    <x v="328"/>
    <x v="5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14"/>
    <s v="Diárias - Civil"/>
    <s v="0240000000"/>
    <s v="Recursos de serviços - recursos de outras fontes - exercício corrente"/>
    <x v="0"/>
    <n v="90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14"/>
    <s v="Diárias - Civil"/>
    <s v="0250000000"/>
    <s v="Contribuição previdenciária - recursos de outras fontes - exercício corrente"/>
    <x v="0"/>
    <n v="900"/>
    <m/>
    <m/>
    <n v="5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14"/>
    <s v="Diárias - Civil"/>
    <s v="0100000000"/>
    <s v="Recursos ordinários - recursos do tesouro - RLD"/>
    <x v="0"/>
    <n v="930"/>
    <n v="1340000"/>
    <n v="134000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3"/>
    <s v="Indenizações e Restituições"/>
    <s v="0219000000"/>
    <s v="Outras Taxas Vinculadas - Recursos de Outras Fontes - Exercício Corrente"/>
    <x v="0"/>
    <n v="315"/>
    <n v="150000"/>
    <n v="15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93"/>
    <s v="Indenizações e Restituições"/>
    <s v="0100000000"/>
    <s v="Recursos ordinários - recursos do tesouro - RLD"/>
    <x v="0"/>
    <n v="900"/>
    <n v="100350"/>
    <n v="10035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m/>
    <n v="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093"/>
    <s v="Indenizações e Restituições"/>
    <s v="0100000000"/>
    <s v="Recursos ordinários - recursos do tesouro - RLD"/>
    <x v="0"/>
    <n v="850"/>
    <m/>
    <m/>
    <n v="27059673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m/>
    <n v="52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282000000"/>
    <s v="Remuneração de disponibilidade bancária - Judiciário -rec outras fontes-exercício corrente"/>
    <x v="0"/>
    <n v="930"/>
    <m/>
    <m/>
    <n v="5071656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11"/>
    <s v="Vencim. e Vantagens Fixas - Pessoal Civil"/>
    <s v="0131000000"/>
    <s v="Recursos do FUNDEB"/>
    <x v="0"/>
    <n v="850"/>
    <m/>
    <m/>
    <n v="7448697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1665190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036"/>
    <s v="Outros Serviços Terceiros-Pessoa Física"/>
    <s v="0111000000"/>
    <s v="Taxas da Segurança Pública - recursos do tesouro - exercício corrente"/>
    <x v="0"/>
    <n v="704"/>
    <m/>
    <m/>
    <n v="112963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6"/>
    <s v="Outros Serviços Terceiros-Pessoa Física"/>
    <s v="0100000000"/>
    <s v="Recursos ordinários - recursos do tesouro - RLD"/>
    <x v="0"/>
    <n v="665"/>
    <m/>
    <m/>
    <n v="5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m/>
    <m/>
    <n v="0"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139"/>
    <s v="Outros Serviços Terceiros Pessoa Jurídica"/>
    <s v="0111000000"/>
    <s v="Taxas da Segurança Pública - recursos do tesouro - exercício corrente"/>
    <x v="0"/>
    <n v="770"/>
    <n v="4306682"/>
    <n v="4306682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139"/>
    <s v="Outros Serviços Terceiros Pessoa Jurídica"/>
    <s v="0240000000"/>
    <s v="Recursos de serviços - recursos de outras fontes - exercício corrente"/>
    <x v="0"/>
    <n v="900"/>
    <n v="10000"/>
    <n v="1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51"/>
    <s v="Obras e Instalações"/>
    <s v="0191000000"/>
    <s v="Operações de crédito interna - recursos do tesouro - exercício corrente"/>
    <x v="0"/>
    <n v="140"/>
    <n v="920000"/>
    <n v="92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87"/>
    <x v="690"/>
    <x v="0"/>
    <n v="782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77"/>
    <s v="Construção de almoxarifado"/>
    <x v="880"/>
    <x v="883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040001"/>
    <s v="00001"/>
    <s v="Ministério Público do Estado de Santa Catarina"/>
    <s v="Gestão Geral"/>
    <x v="0"/>
    <x v="0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2"/>
    <n v="910"/>
    <m/>
    <m/>
    <n v="191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449051"/>
    <s v="Obras e Instalações"/>
    <s v="0261000000"/>
    <s v="Receitas diversas - FUNDOSOCIAL - recursos de outras fontes - exercício corrente"/>
    <x v="0"/>
    <n v="665"/>
    <m/>
    <m/>
    <n v="3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6"/>
    <x v="529"/>
    <x v="0"/>
    <n v="782"/>
    <s v="449051"/>
    <s v="Obras e Instalações"/>
    <s v="0100000000"/>
    <s v="Recursos ordinários - recursos do tesouro - RLD"/>
    <x v="0"/>
    <n v="140"/>
    <m/>
    <m/>
    <n v="19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564"/>
    <x v="567"/>
    <x v="12"/>
    <n v="541"/>
    <s v="449051"/>
    <s v="Obras e Instalações"/>
    <s v="0100000000"/>
    <s v="Recursos ordinários - recursos do tesouro - RLD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03"/>
    <x v="406"/>
    <x v="12"/>
    <n v="541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343"/>
    <x v="346"/>
    <x v="0"/>
    <n v="782"/>
    <s v="449051"/>
    <s v="Obras e Instalações"/>
    <s v="0100000000"/>
    <s v="Recursos ordinários - recursos do tesouro - RLD"/>
    <x v="0"/>
    <n v="105"/>
    <m/>
    <m/>
    <n v="5000000"/>
    <m/>
    <x v="0"/>
    <x v="0"/>
  </r>
  <r>
    <s v="030091"/>
    <s v="03091"/>
    <s v="Fundo de Reaparelhamento da Justiça"/>
    <s v="Fundo de Reaparelhamento da Justiça"/>
    <x v="9"/>
    <x v="8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449052"/>
    <s v="Equipamentos e Material Permanente"/>
    <s v="0100000000"/>
    <s v="Recursos ordinários - recursos do tesouro - RLD"/>
    <x v="0"/>
    <n v="665"/>
    <n v="11357"/>
    <n v="11357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28000000"/>
    <s v="Outros convênios, ajustes e acordos administrativos - rec outras fontes-exercício corrente"/>
    <x v="0"/>
    <n v="900"/>
    <n v="50000"/>
    <n v="50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449052"/>
    <s v="Equipamentos e Material Permanente"/>
    <s v="0219000000"/>
    <s v="Outras Taxas Vinculadas - Recursos de Outras Fontes - Exercício Corrente"/>
    <x v="0"/>
    <n v="930"/>
    <m/>
    <m/>
    <n v="37600"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449052"/>
    <s v="Equipamentos e Material Permanente"/>
    <s v="0100000000"/>
    <s v="Recursos ordinários - recursos do tesouro - RLD"/>
    <x v="0"/>
    <n v="610"/>
    <m/>
    <m/>
    <n v="6000000"/>
    <m/>
    <x v="0"/>
    <x v="0"/>
  </r>
  <r>
    <s v="520090"/>
    <s v="52090"/>
    <s v="Fundo Estadual de Apoio aos Municípios"/>
    <s v="Fundo Estadual de Apoio aos Municípios"/>
    <x v="0"/>
    <x v="0"/>
    <x v="253"/>
    <s v="Emendas parlamentares"/>
    <x v="882"/>
    <x v="885"/>
    <x v="3"/>
    <n v="123"/>
    <s v="449052"/>
    <s v="Equipamentos e Material Permanente"/>
    <s v="0261000000"/>
    <s v="Receitas diversas - FUNDOSOCIAL - recursos de outras fontes - exercício corrente"/>
    <x v="0"/>
    <n v="210"/>
    <m/>
    <m/>
    <n v="31971098"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449052"/>
    <s v="Equipamentos e Material Permanente"/>
    <s v="0120000000"/>
    <s v="Cota-parte da contribuição do Salário-Educação - recursos do tesouro - exercício corrente"/>
    <x v="0"/>
    <n v="520"/>
    <n v="200000"/>
    <n v="200000"/>
    <m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m/>
    <n v="180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91"/>
    <s v="Sentenças Judiciais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0"/>
    <x v="0"/>
    <x v="103"/>
    <s v="Encargos com precatórios"/>
    <x v="858"/>
    <x v="861"/>
    <x v="18"/>
    <n v="846"/>
    <s v="339091"/>
    <s v="Sentenças Judiciais"/>
    <s v="0100000000"/>
    <s v="Recursos ordinários - recursos do tesouro - RLD"/>
    <x v="0"/>
    <n v="990"/>
    <m/>
    <m/>
    <n v="141691886"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0185000000"/>
    <s v="Remuneração de disp bancária - Executivo - rec vinculados - rec tesouro - exerc corrente"/>
    <x v="0"/>
    <n v="110"/>
    <m/>
    <m/>
    <n v="200000"/>
    <m/>
    <x v="0"/>
    <x v="0"/>
  </r>
  <r>
    <s v="440001"/>
    <s v="00001"/>
    <s v="Secretaria de Estado da Agricultura, Pesca e Desenvolvimento Rural"/>
    <s v="Gestão Geral"/>
    <x v="1"/>
    <x v="1"/>
    <x v="378"/>
    <s v="Implantar telecentros de inclusão digital"/>
    <x v="883"/>
    <x v="886"/>
    <x v="13"/>
    <n v="126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60000000"/>
    <s v="Recursos patrimoniais primários - recursos de outras fontes - exercício corrente"/>
    <x v="0"/>
    <n v="900"/>
    <n v="5000"/>
    <n v="5000"/>
    <m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7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39"/>
    <s v="Outros Serviços Terceiros - Pessoa Jurídica"/>
    <s v="0100000000"/>
    <s v="Recursos ordinários - recursos do tesouro - RLD"/>
    <x v="0"/>
    <n v="900"/>
    <m/>
    <m/>
    <n v="31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9"/>
    <s v="Outros Serviços Terceiros - Pessoa Jurídica"/>
    <s v="0100000000"/>
    <s v="Recursos ordinários - recursos do tesouro - RLD"/>
    <x v="0"/>
    <n v="855"/>
    <m/>
    <m/>
    <n v="25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40000000"/>
    <s v="Recursos de serviços - recursos de outras fontes - exercício corrente"/>
    <x v="0"/>
    <n v="900"/>
    <m/>
    <m/>
    <n v="167756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9"/>
    <s v="Outros Serviços Terceiros - Pessoa Jurídica"/>
    <s v="0100000000"/>
    <s v="Recursos ordinários - recursos do tesouro - RLD"/>
    <x v="0"/>
    <n v="900"/>
    <m/>
    <m/>
    <n v="789508.25"/>
    <m/>
    <x v="0"/>
    <x v="0"/>
  </r>
  <r>
    <s v="410012"/>
    <s v="00001"/>
    <s v="Departamento Estadual de Trânsito"/>
    <s v="Gestão Geral"/>
    <x v="0"/>
    <x v="0"/>
    <x v="367"/>
    <s v="Comunicação social e relação com a sociedade"/>
    <x v="857"/>
    <x v="860"/>
    <x v="11"/>
    <n v="131"/>
    <s v="339039"/>
    <s v="Outros Serviços Terceiros - Pessoa Jurídica"/>
    <s v="0111000000"/>
    <s v="Taxas da Segurança Pública - recursos do tesouro - exercício corrente"/>
    <x v="0"/>
    <n v="770"/>
    <m/>
    <m/>
    <n v="3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24000000"/>
    <s v="Convênio - Programas de Educação - recursos do tesouro - exercício corrente"/>
    <x v="0"/>
    <n v="625"/>
    <m/>
    <m/>
    <n v="20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39"/>
    <s v="Outros Serviços Terceiros - Pessoa Jurídica"/>
    <s v="0250000000"/>
    <s v="Contribuição previdenciária - recursos de outras fontes - exercício corrente"/>
    <x v="0"/>
    <n v="900"/>
    <m/>
    <m/>
    <n v="300000"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n v="1300000"/>
    <n v="13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69000000"/>
    <s v="Outros recursos primários - recursos de outras fontes - exercício corrente"/>
    <x v="0"/>
    <n v="410"/>
    <n v="232428"/>
    <n v="232428"/>
    <m/>
    <m/>
    <x v="0"/>
    <x v="0"/>
  </r>
  <r>
    <s v="540096"/>
    <s v="54096"/>
    <s v="Fundo Penitenciário do Estado de Santa Catarina - FUPESC"/>
    <s v="Fundo Penitenciário do Estado de Santa Catarina"/>
    <x v="1"/>
    <x v="1"/>
    <x v="7"/>
    <s v="Capacitação profissional dos agentes públicos"/>
    <x v="884"/>
    <x v="887"/>
    <x v="15"/>
    <n v="128"/>
    <s v="339039"/>
    <s v="Outros Serviços Terceiros - Pessoa Jurídica"/>
    <s v="0100000000"/>
    <s v="Recursos ordinários - recursos do tesouro - RLD"/>
    <x v="0"/>
    <n v="750"/>
    <n v="500000"/>
    <n v="500000"/>
    <m/>
    <m/>
    <x v="0"/>
    <x v="0"/>
  </r>
  <r>
    <s v="440022"/>
    <s v="00001"/>
    <s v="Companhia Integrada de Desenvolvimento Agrícola de Santa Catarina"/>
    <s v="Gestão Geral"/>
    <x v="6"/>
    <x v="6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m/>
    <m/>
    <m/>
    <n v="30000"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7"/>
    <s v="Locação de Mão-de-Obra"/>
    <s v="0284000000"/>
    <s v="Remuneração de disp bancária - Ministério Público - rec outras fontes - exercício corrente"/>
    <x v="0"/>
    <n v="910"/>
    <m/>
    <m/>
    <n v="1576930.88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7"/>
    <s v="Locação de Mão-de-Obra"/>
    <s v="0228000000"/>
    <s v="Outros convênios, ajustes e acordos administrativos - rec outras fontes-exercício corrente"/>
    <x v="0"/>
    <n v="211"/>
    <m/>
    <m/>
    <n v="2400000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7"/>
    <s v="Locação de Mão-de-Obra"/>
    <s v="0100000000"/>
    <s v="Recursos ordinários - recursos do tesouro - RLD"/>
    <x v="0"/>
    <n v="900"/>
    <n v="4000000"/>
    <n v="4000000"/>
    <m/>
    <m/>
    <x v="0"/>
    <x v="0"/>
  </r>
  <r>
    <s v="410094"/>
    <s v="41094"/>
    <s v="Fundo de Desenvolvimento Social"/>
    <s v="Fundo de Desenvolvimento Social"/>
    <x v="0"/>
    <x v="0"/>
    <x v="233"/>
    <s v="Apoio a ações"/>
    <x v="458"/>
    <x v="461"/>
    <x v="13"/>
    <n v="606"/>
    <s v="444042"/>
    <s v="Auxílios"/>
    <s v="0261000000"/>
    <s v="Receitas diversas - FUNDOSOCIAL - recursos de outras fontes - exercício corrente"/>
    <x v="0"/>
    <n v="300"/>
    <m/>
    <m/>
    <n v="1962225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705"/>
    <x v="708"/>
    <x v="0"/>
    <n v="782"/>
    <s v="444042"/>
    <s v="Auxílios"/>
    <s v="0140000000"/>
    <s v="Outros serviços - recursos do tesouro - exercício corrente"/>
    <x v="0"/>
    <n v="115"/>
    <m/>
    <m/>
    <n v="49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92"/>
    <s v="Despesas de Exercícios Anteriores"/>
    <s v="0100000000"/>
    <s v="Recursos ordinários - recursos do tesouro - RLD"/>
    <x v="0"/>
    <n v="920"/>
    <n v="2000000"/>
    <n v="20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192"/>
    <s v="Despesas de Exercícios Anteriores"/>
    <s v="0240000000"/>
    <s v="Recursos de serviços - recursos de outras fontes - exercício corrente"/>
    <x v="0"/>
    <n v="900"/>
    <n v="1623866"/>
    <n v="1623866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47"/>
    <s v="Obrigações Tributárias e Contributivas"/>
    <s v="0100000000"/>
    <s v="Recursos ordinários - recursos do tesouro - RLD"/>
    <x v="0"/>
    <n v="900"/>
    <m/>
    <m/>
    <n v="1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m/>
    <m/>
    <m/>
    <n v="60000"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19000000"/>
    <s v="Recursos do Tesouro - Exercício Corrente - Outras Taxas - Vinculadas"/>
    <x v="0"/>
    <n v="900"/>
    <n v="1000000"/>
    <n v="10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40"/>
    <s v="Serviços de Tecnologia da Informação e Comunicação - Pessoa Jurídica"/>
    <s v="0283000000"/>
    <s v="Remuneração de depósitos bancários da conta única  do Tribunal de Justiça"/>
    <x v="0"/>
    <n v="930"/>
    <m/>
    <m/>
    <n v="38172.33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40"/>
    <s v="Serviços de Tecnologia da Informação e Comunicação - Pessoa Jurídica"/>
    <s v="0100000000"/>
    <s v="Recursos ordinários - recursos do tesouro - RLD"/>
    <x v="0"/>
    <n v="900"/>
    <m/>
    <m/>
    <n v="53000"/>
    <m/>
    <x v="0"/>
    <x v="0"/>
  </r>
  <r>
    <s v="470001"/>
    <s v="00001"/>
    <s v="Secretaria de Estado da Administração"/>
    <s v="Gestão Geral"/>
    <x v="3"/>
    <x v="3"/>
    <x v="336"/>
    <s v="Contratação de consultoria, estudos e projetos"/>
    <x v="744"/>
    <x v="747"/>
    <x v="3"/>
    <n v="122"/>
    <s v="339040"/>
    <s v="Serviços de Tecnologia da Informação e Comunicação - Pessoa Jurídica"/>
    <s v="0100000000"/>
    <s v="Recursos ordinários - recursos do tesouro - RLD"/>
    <x v="0"/>
    <n v="900"/>
    <m/>
    <n v="3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100000000"/>
    <s v="Recursos ordinários - recursos do tesouro - RLD"/>
    <x v="0"/>
    <n v="310"/>
    <n v="989712"/>
    <n v="989712"/>
    <m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232000000"/>
    <s v="Transferências da União - situação de emergência e calamidade"/>
    <x v="0"/>
    <n v="735"/>
    <m/>
    <m/>
    <n v="647122"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2"/>
    <s v="Material, Bem ou Serviço de Distribuição Gratuita"/>
    <s v="0100000000"/>
    <s v="Recursos ordinários - recursos do tesouro - RLD"/>
    <x v="0"/>
    <n v="626"/>
    <m/>
    <m/>
    <n v="10000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317"/>
    <x v="320"/>
    <x v="16"/>
    <n v="243"/>
    <s v="445042"/>
    <s v="Auxílios"/>
    <s v="0261000000"/>
    <s v="Receitas diversas - FUNDOSOCIAL - recursos de outras fontes - exercício corrente"/>
    <x v="0"/>
    <n v="560"/>
    <m/>
    <m/>
    <n v="14786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6"/>
    <s v="Outras Despesas Variáveis-Pessoal Civil"/>
    <s v="0100000000"/>
    <s v="Recursos ordinários - recursos do tesouro - RLD"/>
    <x v="0"/>
    <n v="850"/>
    <m/>
    <m/>
    <n v="24276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3"/>
    <s v="Obrigações Patronais"/>
    <s v="0100000000"/>
    <s v="Recursos ordinários - recursos do tesouro - RLD"/>
    <x v="0"/>
    <n v="745"/>
    <n v="71750"/>
    <n v="7175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13"/>
    <s v="Obrigações Patronais"/>
    <s v="0100000000"/>
    <s v="Recursos ordinários - recursos do tesouro - RLD"/>
    <x v="0"/>
    <n v="625"/>
    <m/>
    <m/>
    <n v="2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100000000"/>
    <s v="Recursos ordinários - recursos do tesouro - RLD"/>
    <x v="0"/>
    <n v="230"/>
    <m/>
    <m/>
    <n v="900000"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5041"/>
    <s v="Contribuições"/>
    <s v="0122000000"/>
    <s v="Cota-parte da compensação financeira dos rec hídricos - rec tesouro - exercício corrente"/>
    <x v="0"/>
    <n v="350"/>
    <m/>
    <m/>
    <n v="850000"/>
    <m/>
    <x v="0"/>
    <x v="0"/>
  </r>
  <r>
    <s v="440093"/>
    <s v="44093"/>
    <s v="Fundo Estadual de Desenvolvimento Rural"/>
    <s v="Fundo Estadual de Desenvolvimento Rural"/>
    <x v="0"/>
    <x v="0"/>
    <x v="138"/>
    <s v="Apoio a projetos"/>
    <x v="487"/>
    <x v="490"/>
    <x v="13"/>
    <n v="606"/>
    <s v="335041"/>
    <s v="Contribuições"/>
    <s v="0266000000"/>
    <s v="Receitas diversas - receita Agroindustrial - FDR"/>
    <x v="0"/>
    <n v="320"/>
    <m/>
    <m/>
    <n v="3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5041"/>
    <s v="Contribuições"/>
    <s v="0100000000"/>
    <s v="Recursos ordinários - recursos do tesouro - RLD"/>
    <x v="0"/>
    <n v="627"/>
    <n v="3000000"/>
    <n v="3000000"/>
    <m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m/>
    <n v="0"/>
    <x v="0"/>
    <x v="0"/>
  </r>
  <r>
    <s v="470001"/>
    <s v="00001"/>
    <s v="Secretaria de Estado da Administração"/>
    <s v="Gestão Geral"/>
    <x v="7"/>
    <x v="5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m/>
    <n v="-78245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094"/>
    <s v="Indenizações e Restituições Trabalhistas"/>
    <s v="0100000000"/>
    <s v="Recursos ordinários - recursos do tesouro - RLD"/>
    <x v="0"/>
    <n v="920"/>
    <m/>
    <m/>
    <n v="7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69000000"/>
    <s v="Outros recursos primários - recursos de outras fontes - exercício corrente"/>
    <x v="0"/>
    <n v="230"/>
    <m/>
    <m/>
    <n v="450000"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2"/>
    <s v="Despesas de Exercícios Anteriores"/>
    <s v="0100000000"/>
    <s v="Recursos ordinários - recursos do tesouro - RLD"/>
    <x v="0"/>
    <n v="875"/>
    <m/>
    <m/>
    <n v="434694"/>
    <m/>
    <x v="0"/>
    <x v="0"/>
  </r>
  <r>
    <s v="470076"/>
    <s v="47076"/>
    <s v="Fundo Financeiro"/>
    <s v="Fundo Financeiro"/>
    <x v="0"/>
    <x v="0"/>
    <x v="255"/>
    <s v="Pensões"/>
    <x v="697"/>
    <x v="700"/>
    <x v="14"/>
    <n v="272"/>
    <s v="319092"/>
    <s v="Despesas de Exercícios Anteriores"/>
    <s v="0100000000"/>
    <s v="Recursos ordinários - recursos do tesouro - RLD"/>
    <x v="0"/>
    <n v="860"/>
    <m/>
    <m/>
    <n v="1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04"/>
    <s v="Contratação por Tempo Determinado"/>
    <s v="0100000000"/>
    <s v="Recursos ordinários - recursos do tesouro - RLD"/>
    <x v="0"/>
    <n v="850"/>
    <n v="2256773"/>
    <n v="2256773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46"/>
    <s v="Auxílio-Alimentação"/>
    <s v="0100000000"/>
    <s v="Recursos ordinários - recursos do tesouro - RLD"/>
    <x v="0"/>
    <n v="703"/>
    <m/>
    <m/>
    <n v="12994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046"/>
    <s v="Auxílio-Alimentação"/>
    <s v="0100000000"/>
    <s v="Recursos ordinários - recursos do tesouro - RLD"/>
    <x v="0"/>
    <n v="875"/>
    <n v="881350"/>
    <n v="88135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47"/>
    <s v="Obrigações Tributárias e Contributivas"/>
    <s v="0219000000"/>
    <s v="Outras Taxas Vinculadas - Recursos de Outras Fontes - Exercício Corrente"/>
    <x v="0"/>
    <n v="890"/>
    <m/>
    <m/>
    <n v="20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113"/>
    <s v="Obrigações Patronais"/>
    <s v="0100000000"/>
    <s v="Recursos ordinários - recursos do tesouro - RLD"/>
    <x v="0"/>
    <n v="850"/>
    <m/>
    <m/>
    <n v="942996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339030"/>
    <s v="Material de Consumo"/>
    <s v="0219000000"/>
    <s v="Outras Taxas Vinculadas - Recursos de Outras Fontes - Exercício Corrente"/>
    <x v="0"/>
    <n v="931"/>
    <n v="550940"/>
    <n v="55094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n v="100000"/>
    <n v="1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0"/>
    <s v="Material de Consumo"/>
    <s v="0100000000"/>
    <s v="Recursos ordinários - recursos do tesouro - RLD"/>
    <x v="0"/>
    <n v="921"/>
    <m/>
    <m/>
    <n v="35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339030"/>
    <s v="Material de Consumo"/>
    <s v="0111000000"/>
    <s v="Taxas da Segurança Pública - recursos do tesouro - exercício corrente"/>
    <x v="0"/>
    <n v="704"/>
    <m/>
    <m/>
    <n v="20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0"/>
    <s v="Material de Consumo"/>
    <s v="0219000000"/>
    <s v="Outras Taxas Vinculadas - Recursos de Outras Fontes - Exercício Corrente"/>
    <x v="0"/>
    <n v="340"/>
    <m/>
    <m/>
    <n v="404880"/>
    <m/>
    <x v="0"/>
    <x v="0"/>
  </r>
  <r>
    <s v="410001"/>
    <s v="00001"/>
    <s v="Casa Civil"/>
    <s v="Gestão Geral"/>
    <x v="0"/>
    <x v="0"/>
    <x v="348"/>
    <s v="Fornecimento de transporte aéreo"/>
    <x v="795"/>
    <x v="798"/>
    <x v="3"/>
    <n v="781"/>
    <s v="339030"/>
    <s v="Material de Consumo"/>
    <s v="0100000000"/>
    <s v="Recursos ordinários - recursos do tesouro - RLD"/>
    <x v="0"/>
    <n v="900"/>
    <m/>
    <m/>
    <n v="18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69000000"/>
    <s v="Outros recursos primários - recursos de outras fontes - exercício corrente"/>
    <x v="0"/>
    <n v="900"/>
    <m/>
    <m/>
    <n v="7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0"/>
    <s v="Material de Consumo"/>
    <s v="0131000000"/>
    <s v="Recursos do FUNDEB"/>
    <x v="0"/>
    <n v="610"/>
    <m/>
    <m/>
    <n v="6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0"/>
    <s v="Material de Consumo"/>
    <s v="0100000000"/>
    <s v="Recursos ordinários - recursos do tesouro - RLD"/>
    <x v="0"/>
    <n v="430"/>
    <m/>
    <m/>
    <n v="100000"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30"/>
    <s v="Material de Consumo"/>
    <s v="0240000000"/>
    <s v="Recursos de serviços - recursos de outras fontes - exercício corrente"/>
    <x v="0"/>
    <n v="900"/>
    <n v="27535"/>
    <n v="27535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3"/>
    <s v="Passagens e Despesas com Locomoçã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3"/>
    <s v="Passagens e Despesas com Locomoção"/>
    <s v="0219000000"/>
    <s v="Outras Taxas Vinculadas - Recursos de Outras Fontes - Exercício Corrente"/>
    <x v="0"/>
    <n v="930"/>
    <m/>
    <m/>
    <n v="850"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3"/>
    <s v="Passagens e Despesas com Locomoção"/>
    <s v="0131000000"/>
    <s v="Recursos do FUNDEB"/>
    <x v="0"/>
    <n v="610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3"/>
    <s v="Passagens e Despesas com Locomoção"/>
    <s v="0131000000"/>
    <s v="Recursos do FUNDEB"/>
    <x v="0"/>
    <n v="610"/>
    <m/>
    <m/>
    <n v="5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m/>
    <n v="-63093.01"/>
    <m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49"/>
    <s v="Auxílio-Transporte"/>
    <s v="0219000000"/>
    <s v="Outras Taxas Vinculadas - Recursos de Outras Fontes - Exercício Corrente"/>
    <x v="0"/>
    <n v="930"/>
    <m/>
    <m/>
    <n v="72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98000000"/>
    <s v="Receita da alienação de bens - recursos de outras fontes - exercício corrente"/>
    <x v="0"/>
    <n v="900"/>
    <m/>
    <m/>
    <n v="20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92"/>
    <s v="Despesas de Exercícios Anteriores"/>
    <s v="0219000000"/>
    <s v="Outras Taxas Vinculadas - Recursos de Outras Fontes - Exercício Corrente"/>
    <x v="0"/>
    <n v="930"/>
    <m/>
    <m/>
    <n v="5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92"/>
    <s v="Despesas de Exercícios Anteriores"/>
    <s v="0120000000"/>
    <s v="Cota-parte da contribuição do Salário-Educação - recursos do tesouro - exercício corrente"/>
    <x v="0"/>
    <n v="520"/>
    <m/>
    <m/>
    <n v="5000"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5"/>
    <s v="Serviços de Consultoria"/>
    <s v="0100000000"/>
    <s v="Recursos ordinários - recursos do tesouro - RLD"/>
    <x v="0"/>
    <n v="310"/>
    <m/>
    <m/>
    <n v="20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5"/>
    <s v="Serviços de Consultoria"/>
    <s v="0261000000"/>
    <s v="Receitas diversas - FUNDOSOCIAL - recursos de outras fontes - exercício corrente"/>
    <x v="0"/>
    <n v="665"/>
    <n v="100000"/>
    <n v="100000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4141"/>
    <s v="Contribuições"/>
    <s v="0261000000"/>
    <s v="Receitas diversas - FUNDOSOCIAL - recursos de outras fontes - exercício corrente"/>
    <x v="0"/>
    <n v="560"/>
    <m/>
    <m/>
    <n v="364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113"/>
    <s v="Obrigações Patronais"/>
    <s v="0100000000"/>
    <s v="Recursos ordinários - recursos do tesouro - RLD"/>
    <x v="0"/>
    <n v="625"/>
    <m/>
    <m/>
    <n v="242530"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14"/>
    <s v="Diárias - Civil"/>
    <s v="0100000000"/>
    <s v="Recursos ordinários - recursos do tesouro - RLD"/>
    <x v="0"/>
    <n v="900"/>
    <n v="1000000"/>
    <n v="1000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9014"/>
    <s v="Diárias - Civil"/>
    <s v="0100000000"/>
    <s v="Recursos ordinários - recursos do tesouro - RLD"/>
    <x v="0"/>
    <n v="560"/>
    <m/>
    <m/>
    <n v="20000"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14"/>
    <s v="Diárias - Civil"/>
    <s v="0100000000"/>
    <s v="Recursos ordinários - recursos do tesouro - RLD"/>
    <x v="0"/>
    <n v="560"/>
    <m/>
    <m/>
    <n v="5000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14"/>
    <s v="Diárias - Civil"/>
    <s v="0100000000"/>
    <s v="Recursos ordinários - recursos do tesouro - RLD"/>
    <x v="0"/>
    <n v="900"/>
    <m/>
    <m/>
    <n v="100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885"/>
    <x v="888"/>
    <x v="12"/>
    <n v="544"/>
    <s v="339014"/>
    <s v="Diárias - Civil"/>
    <s v="0240000000"/>
    <s v="Recursos de serviços - recursos de outras fontes - exercício corrente"/>
    <x v="0"/>
    <n v="350"/>
    <m/>
    <m/>
    <n v="29705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14"/>
    <s v="Diárias - Civil"/>
    <s v="0100000000"/>
    <s v="Recursos ordinários - recursos do tesouro - RLD"/>
    <x v="0"/>
    <n v="630"/>
    <m/>
    <m/>
    <n v="12078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14"/>
    <s v="Diárias - Civil"/>
    <s v="0240000000"/>
    <s v="Recursos de serviços - recursos de outras fontes - exercício corrente"/>
    <x v="0"/>
    <n v="900"/>
    <m/>
    <m/>
    <n v="10000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93"/>
    <s v="Indenizações e Restituições"/>
    <s v="0100000000"/>
    <s v="Recursos ordinários - recursos do tesouro - RLD"/>
    <x v="0"/>
    <n v="704"/>
    <n v="33391705"/>
    <n v="33391705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3"/>
    <s v="Indenizações e Restituições"/>
    <s v="0111000000"/>
    <s v="Taxas da Segurança Pública - recursos do tesouro - exercício corrente"/>
    <x v="0"/>
    <n v="704"/>
    <n v="899445"/>
    <n v="899445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093"/>
    <s v="Indenizações e Restituições"/>
    <s v="0100000000"/>
    <s v="Recursos ordinários - recursos do tesouro - RLD"/>
    <x v="0"/>
    <n v="875"/>
    <m/>
    <m/>
    <n v="5844822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93"/>
    <s v="Indenizações e Restituições"/>
    <s v="0100000000"/>
    <s v="Recursos ordinários - recursos do tesouro - RLD"/>
    <x v="0"/>
    <n v="935"/>
    <n v="100000"/>
    <n v="100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93"/>
    <s v="Indenizações e Restituições"/>
    <s v="0283000000"/>
    <s v="Remuneração de depósitos bancários da conta única  do Tribunal de Justiça"/>
    <x v="0"/>
    <n v="931"/>
    <n v="3502881"/>
    <n v="3502881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2"/>
    <s v="Vencim. e Vantagens Fixas - Pessoal Militar"/>
    <s v="0100000000"/>
    <s v="Recursos ordinários - recursos do tesouro - RLD"/>
    <x v="0"/>
    <n v="703"/>
    <n v="3733668"/>
    <n v="3733668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12"/>
    <s v="Vencim. e Vantagens Fixas - Pessoal Militar"/>
    <s v="0100000000"/>
    <s v="Recursos ordinários - recursos do tesouro - RLD"/>
    <x v="0"/>
    <n v="704"/>
    <m/>
    <m/>
    <n v="230071142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100000000"/>
    <s v="Recursos ordinários - recursos do tesouro - RLD"/>
    <x v="0"/>
    <n v="230"/>
    <m/>
    <m/>
    <n v="36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10"/>
    <s v="00001"/>
    <s v="Fundação Catarinense de Esporte"/>
    <s v="Gestão Geral"/>
    <x v="0"/>
    <x v="0"/>
    <x v="14"/>
    <s v="Saúde e segurança no contexto ocupacional"/>
    <x v="621"/>
    <x v="624"/>
    <x v="17"/>
    <n v="331"/>
    <s v="339036"/>
    <s v="Outros Serviços Terceiros-Pessoa Física"/>
    <s v="0100000000"/>
    <s v="Recursos ordinários - recursos do tesouro - RLD"/>
    <x v="0"/>
    <n v="855"/>
    <m/>
    <m/>
    <n v="2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6"/>
    <s v="Outros Serviços Terceiros-Pessoa Física"/>
    <s v="0100000000"/>
    <s v="Recursos ordinários - recursos do tesouro - RLD"/>
    <x v="0"/>
    <n v="900"/>
    <n v="334513"/>
    <n v="334513"/>
    <m/>
    <m/>
    <x v="0"/>
    <x v="0"/>
  </r>
  <r>
    <s v="470001"/>
    <s v="00001"/>
    <s v="Secretaria de Estado da Administração"/>
    <s v="Gestão Geral"/>
    <x v="0"/>
    <x v="0"/>
    <x v="80"/>
    <s v="Pagamento de pensão"/>
    <x v="886"/>
    <x v="889"/>
    <x v="3"/>
    <n v="274"/>
    <s v="339059"/>
    <s v="Pensões Especiais"/>
    <s v="0100000000"/>
    <s v="Recursos ordinários - recursos do tesouro - RLD"/>
    <x v="0"/>
    <n v="870"/>
    <m/>
    <m/>
    <n v="389657"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139"/>
    <s v="Outros Serviços Terceiros Pessoa Jurídica"/>
    <s v="0100000000"/>
    <s v="Recursos ordinários - recursos do tesouro - RLD"/>
    <x v="0"/>
    <n v="900"/>
    <n v="1000"/>
    <n v="1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887"/>
    <x v="890"/>
    <x v="0"/>
    <n v="785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270"/>
    <s v="Construção e ampliação de instalações físicas"/>
    <x v="562"/>
    <x v="565"/>
    <x v="11"/>
    <n v="122"/>
    <s v="449051"/>
    <s v="Obras e Instalações"/>
    <s v="0111000000"/>
    <s v="Taxas da Segurança Pública - recursos do tesouro - exercício corrente"/>
    <x v="0"/>
    <n v="704"/>
    <m/>
    <m/>
    <n v="5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7100000000"/>
    <s v="Contrapartida de Conv.-Recursos Ordinários-Recursos do Tesouro-Exercício Corrente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91000000"/>
    <s v="Operações de crédito interna - recursos do tesouro - exercício corrente"/>
    <x v="0"/>
    <n v="110"/>
    <m/>
    <m/>
    <n v="940000"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39"/>
    <s v="Outros Serv. Terceiros - Pessoa Juridíca"/>
    <s v="0100000000"/>
    <s v="Recursos ordinários - recursos do tesouro - RLD"/>
    <x v="0"/>
    <n v="922"/>
    <m/>
    <m/>
    <n v="1000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33"/>
    <x v="34"/>
    <x v="12"/>
    <n v="544"/>
    <s v="449039"/>
    <s v="Outros Serv. Terceiros - Pessoa Juridíca"/>
    <s v="0122000000"/>
    <s v="Cota-parte da compensação financeira dos rec hídricos - rec tesouro - exercício corrente"/>
    <x v="0"/>
    <n v="350"/>
    <m/>
    <m/>
    <n v="5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449052"/>
    <s v="Equipamentos e Material Permanente"/>
    <s v="0240000000"/>
    <s v="Recursos de serviços - recursos de outras fontes - exercício corrente"/>
    <x v="0"/>
    <n v="900"/>
    <m/>
    <m/>
    <n v="135014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449052"/>
    <s v="Equipamentos e Material Permanente"/>
    <s v="0100000000"/>
    <s v="Recursos ordinários - recursos do tesouro - RLD"/>
    <x v="0"/>
    <n v="735"/>
    <m/>
    <m/>
    <n v="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6000000"/>
    <s v="Remuneração de disponibilidade bancária FUNDEB"/>
    <x v="0"/>
    <n v="610"/>
    <m/>
    <m/>
    <n v="4942796"/>
    <m/>
    <x v="0"/>
    <x v="0"/>
  </r>
  <r>
    <s v="540096"/>
    <s v="54096"/>
    <s v="Fundo Penitenciário do Estado de Santa Catarina - FUPESC"/>
    <s v="Fundo Penitenciário do Estado de Santa Catarina"/>
    <x v="0"/>
    <x v="0"/>
    <x v="321"/>
    <s v="Estruturação e reaparelhamento"/>
    <x v="693"/>
    <x v="696"/>
    <x v="15"/>
    <n v="421"/>
    <s v="449052"/>
    <s v="Equipamentos e Material Permanente"/>
    <s v="0111000000"/>
    <s v="Taxas da Segurança Pública - recursos do tesouro - exercício corrente"/>
    <x v="0"/>
    <n v="750"/>
    <m/>
    <m/>
    <n v="5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5"/>
    <x v="268"/>
    <x v="0"/>
    <n v="782"/>
    <s v="449034"/>
    <s v="Outras Desp. Pessoal Decor. Contr. Terceirização"/>
    <s v="0261000000"/>
    <s v="Receitas diversas - FUNDOSOCIAL - recursos de outras fontes - exercício corrente"/>
    <x v="0"/>
    <n v="140"/>
    <m/>
    <m/>
    <n v="10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n v="1000000"/>
    <n v="1000000"/>
    <m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9"/>
    <s v="Outros Serviços Terceiros - Pessoa Jurídica"/>
    <s v="0269000000"/>
    <s v="Outros recursos primários - recursos de outras fontes - exercício corrente"/>
    <x v="0"/>
    <n v="560"/>
    <m/>
    <m/>
    <n v="30000"/>
    <m/>
    <x v="0"/>
    <x v="0"/>
  </r>
  <r>
    <s v="270001"/>
    <s v="00001"/>
    <s v="Secretaria de Estado do Desenvolvimento Econômico Sustentável"/>
    <s v="Gestão Geral"/>
    <x v="0"/>
    <x v="0"/>
    <x v="362"/>
    <s v="Apoiar projetos e programas voltados a empresas"/>
    <x v="840"/>
    <x v="843"/>
    <x v="10"/>
    <n v="334"/>
    <s v="339039"/>
    <s v="Outros Serviços Terceiros - Pessoa Jurídica"/>
    <s v="0100000000"/>
    <s v="Recursos ordinários - recursos do tesouro - RLD"/>
    <x v="0"/>
    <n v="346"/>
    <m/>
    <m/>
    <n v="5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5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80000000"/>
    <s v="Remuneração de disponibilidade bancária - Executivo - rec outras fontes-exercício corrente"/>
    <x v="0"/>
    <n v="900"/>
    <m/>
    <m/>
    <n v="15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9"/>
    <s v="Outros Serviços Terceiros - Pessoa Jurídica"/>
    <s v="0100000000"/>
    <s v="Recursos ordinários - recursos do tesouro - RLD"/>
    <x v="0"/>
    <n v="310"/>
    <m/>
    <m/>
    <n v="783202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100000000"/>
    <s v="Recursos ordinários - recursos do tesouro - RLD"/>
    <x v="0"/>
    <n v="410"/>
    <m/>
    <m/>
    <n v="1000000"/>
    <m/>
    <x v="0"/>
    <x v="0"/>
  </r>
  <r>
    <s v="480091"/>
    <s v="48091"/>
    <s v="Fundo Estadual de Saúde"/>
    <s v="Fundo Estadual de Saúde"/>
    <x v="0"/>
    <x v="0"/>
    <x v="150"/>
    <s v="Realização de atividades"/>
    <x v="276"/>
    <x v="279"/>
    <x v="6"/>
    <n v="302"/>
    <s v="339039"/>
    <s v="Outros Serviços Terceiros - Pessoa Jurídica"/>
    <s v="0100000000"/>
    <s v="Recursos ordinários - recursos do tesouro - RLD"/>
    <x v="0"/>
    <n v="400"/>
    <m/>
    <m/>
    <n v="284706"/>
    <m/>
    <x v="0"/>
    <x v="0"/>
  </r>
  <r>
    <s v="530001"/>
    <s v="00001"/>
    <s v="Secretaria de Estado da Infraestrutura e Mobilidade"/>
    <s v="Gestão Geral"/>
    <x v="0"/>
    <x v="0"/>
    <x v="7"/>
    <s v="Capacitação profissional dos agentes públicos"/>
    <x v="672"/>
    <x v="675"/>
    <x v="0"/>
    <n v="128"/>
    <s v="339039"/>
    <s v="Outros Serviços Terceiros - Pessoa Jurídica"/>
    <s v="0100000000"/>
    <s v="Recursos ordinários - recursos do tesouro - RLD"/>
    <x v="0"/>
    <n v="850"/>
    <m/>
    <m/>
    <n v="200000"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9"/>
    <s v="Outros Serviços Terceiros - Pessoa Jurídica"/>
    <s v="0269000000"/>
    <s v="Outros recursos primários - recursos de outras fontes - exercício corrente"/>
    <x v="0"/>
    <n v="560"/>
    <n v="30000"/>
    <n v="3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0"/>
    <n v="910"/>
    <m/>
    <n v="-739644.68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7"/>
    <s v="Locação de Mão-de-Obra"/>
    <s v="0100000000"/>
    <s v="Recursos ordinários - recursos do tesouro - RLD"/>
    <x v="0"/>
    <n v="735"/>
    <n v="626491"/>
    <n v="626491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7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0"/>
    <n v="910"/>
    <m/>
    <n v="-4743902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147"/>
    <s v="Obrigações Tributárias e Contributivas"/>
    <s v="0219000000"/>
    <s v="Outras Taxas Vinculadas - Recursos de Outras Fontes - Exercício Corrente"/>
    <x v="0"/>
    <n v="315"/>
    <n v="8000"/>
    <n v="8000"/>
    <m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40"/>
    <s v="Serviços de Tecnologia da Informação e Comunicação - Pessoa Jurídica"/>
    <s v="0269000000"/>
    <s v="Outros recursos primários - recursos de outras fontes - exercício corrente"/>
    <x v="0"/>
    <n v="702"/>
    <m/>
    <m/>
    <n v="1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40"/>
    <s v="Serviços de Tecnologia da Informação e Comunicação - Pessoa Jurídica"/>
    <s v="0100000000"/>
    <s v="Recursos ordinários - recursos do tesouro - RLD"/>
    <x v="0"/>
    <n v="610"/>
    <m/>
    <m/>
    <n v="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40"/>
    <s v="Serviços de Tecnologia da Informação e Comunicação - Pessoa Jurídica"/>
    <s v="0250000000"/>
    <s v="Contribuição previdenciária - recursos de outras fontes - exercício corrente"/>
    <x v="0"/>
    <n v="900"/>
    <m/>
    <m/>
    <n v="2100000"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40"/>
    <s v="Serviços de Tecnologia da Informação e Comunicação - Pessoa Jurídica"/>
    <s v="0269000000"/>
    <s v="Outros recursos primários - recursos de outras fontes - exercício corrente"/>
    <x v="0"/>
    <n v="900"/>
    <n v="26569442"/>
    <n v="26569442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2515542"/>
    <n v="2515542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2515542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140"/>
    <s v="Serviços de Tecnologia da Informação e Comunicação - Pessoa Jurídica"/>
    <s v="0100000000"/>
    <s v="Recursos ordinários - recursos do tesouro - RLD"/>
    <x v="0"/>
    <n v="900"/>
    <m/>
    <m/>
    <n v="75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5000"/>
    <m/>
    <x v="0"/>
    <x v="0"/>
  </r>
  <r>
    <s v="030001"/>
    <s v="00001"/>
    <s v="Tribunal de Justiça do Estado"/>
    <s v="Gestão Geral"/>
    <x v="5"/>
    <x v="5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625943.29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13"/>
    <s v="Obrigações Patronais"/>
    <s v="0100000000"/>
    <s v="Recursos ordinários - recursos do tesouro - RLD"/>
    <x v="0"/>
    <n v="850"/>
    <m/>
    <m/>
    <n v="51434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3"/>
    <s v="Obrigações Patronais"/>
    <s v="0100000000"/>
    <s v="Recursos ordinários - recursos do tesouro - RLD"/>
    <x v="0"/>
    <n v="850"/>
    <m/>
    <m/>
    <n v="2953883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30"/>
    <s v="Material de Consumo"/>
    <s v="0100000000"/>
    <s v="Recursos ordinários - recursos do tesouro - RLD"/>
    <x v="0"/>
    <n v="900"/>
    <n v="30000"/>
    <n v="300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94"/>
    <s v="Indenizações e Restituições Trabalhistas"/>
    <s v="0100000000"/>
    <s v="Recursos ordinários - recursos do tesouro - RLD"/>
    <x v="0"/>
    <n v="850"/>
    <m/>
    <m/>
    <n v="1563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15"/>
    <s v="Diárias - Militar"/>
    <s v="0111000000"/>
    <s v="Taxas da Segurança Pública - recursos do tesouro - exercício corrente"/>
    <x v="0"/>
    <n v="704"/>
    <n v="900000"/>
    <n v="900000"/>
    <m/>
    <m/>
    <x v="0"/>
    <x v="0"/>
  </r>
  <r>
    <s v="470076"/>
    <s v="47076"/>
    <s v="Fundo Financeiro"/>
    <s v="Fundo Financeiro"/>
    <x v="0"/>
    <x v="0"/>
    <x v="255"/>
    <s v="Pensões"/>
    <x v="888"/>
    <x v="891"/>
    <x v="14"/>
    <n v="272"/>
    <s v="319003"/>
    <s v="Pensões do RPPS e do Militar"/>
    <s v="0250000000"/>
    <s v="Contribuição previdenciária - recursos de outras fontes - exercício corrente"/>
    <x v="0"/>
    <n v="860"/>
    <m/>
    <m/>
    <n v="20502275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361971953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60000000"/>
    <s v="Recursos patrimoniais primários - recursos de outras fontes - exercício corrente"/>
    <x v="0"/>
    <n v="860"/>
    <m/>
    <m/>
    <n v="1586174"/>
    <m/>
    <x v="0"/>
    <x v="0"/>
  </r>
  <r>
    <s v="520002"/>
    <s v="00001"/>
    <s v="Encargos Gerais do Estado"/>
    <s v="Gestão Geral"/>
    <x v="1"/>
    <x v="1"/>
    <x v="163"/>
    <s v="Obrigações patronais"/>
    <x v="304"/>
    <x v="307"/>
    <x v="3"/>
    <n v="123"/>
    <s v="319092"/>
    <s v="Despesas de Exercícios Anteriores"/>
    <s v="0100000000"/>
    <s v="Recursos ordinários - recursos do tesouro - RLD"/>
    <x v="0"/>
    <n v="990"/>
    <n v="430000"/>
    <n v="430000"/>
    <m/>
    <m/>
    <x v="0"/>
    <x v="0"/>
  </r>
  <r>
    <s v="470076"/>
    <s v="47076"/>
    <s v="Fundo Financeiro"/>
    <s v="Fundo Financeiro"/>
    <x v="1"/>
    <x v="1"/>
    <x v="255"/>
    <s v="Pensões"/>
    <x v="889"/>
    <x v="892"/>
    <x v="14"/>
    <n v="272"/>
    <s v="319092"/>
    <s v="Despesas de Exercícios Anteriores"/>
    <s v="0100000000"/>
    <s v="Recursos ordinários - recursos do tesouro - RLD"/>
    <x v="0"/>
    <n v="860"/>
    <n v="500000"/>
    <n v="5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04"/>
    <s v="Contratação por Tempo Determinado"/>
    <s v="0100000000"/>
    <s v="Recursos ordinários - recursos do tesouro - RLD"/>
    <x v="0"/>
    <n v="625"/>
    <n v="3586000"/>
    <n v="3586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04"/>
    <s v="Contratação por Tempo Determinado"/>
    <s v="0111000000"/>
    <s v="Taxas da Segurança Pública - recursos do tesouro - exercício corrente"/>
    <x v="0"/>
    <n v="704"/>
    <m/>
    <m/>
    <n v="245826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46"/>
    <s v="Auxílio-Alimentação"/>
    <s v="0100000000"/>
    <s v="Recursos ordinários - recursos do tesouro - RLD"/>
    <x v="0"/>
    <n v="704"/>
    <m/>
    <m/>
    <n v="27843589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m/>
    <m/>
    <n v="22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21000000"/>
    <s v="Cota-parte contrib intervenção no domínio econ CIDE-Estadual - rec tesouro -exerc corrente"/>
    <x v="0"/>
    <n v="900"/>
    <m/>
    <m/>
    <n v="50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47"/>
    <s v="Obrigações Tributárias e Contributivas"/>
    <s v="0169000000"/>
    <s v="Outros Recursos Primários - Recursos do Tesouro"/>
    <x v="0"/>
    <n v="13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113"/>
    <s v="Obrigações Patronais"/>
    <s v="0131000000"/>
    <s v="Recursos do FUNDEB"/>
    <x v="0"/>
    <n v="625"/>
    <m/>
    <m/>
    <n v="632814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113"/>
    <s v="Obrigações Patronais"/>
    <s v="0250000000"/>
    <s v="Contribuição previdenciária - recursos de outras fontes - exercício corrente"/>
    <x v="0"/>
    <n v="850"/>
    <m/>
    <m/>
    <n v="85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113"/>
    <s v="Obrigações Patronais"/>
    <s v="0250000000"/>
    <s v="Contribuição previdenciária - recursos de outras fontes - exercício corrente"/>
    <x v="0"/>
    <n v="850"/>
    <n v="8500000"/>
    <n v="8500000"/>
    <m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339030"/>
    <s v="Material de Consumo"/>
    <s v="0269000000"/>
    <s v="Outros recursos primários - recursos de outras fontes - exercício corrente"/>
    <x v="0"/>
    <n v="703"/>
    <n v="100016"/>
    <n v="100016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60000000"/>
    <s v="Recursos patrimoniais primários - recursos de outras fontes - exercício corrente"/>
    <x v="0"/>
    <n v="900"/>
    <n v="10000"/>
    <n v="1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00000000"/>
    <s v="Recursos ordinários - recursos do tesouro - RLD"/>
    <x v="0"/>
    <n v="610"/>
    <n v="2000000"/>
    <n v="200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0"/>
    <s v="Material de Consumo"/>
    <s v="0240000000"/>
    <s v="Recursos de serviços - recursos de outras fontes - exercício corrente"/>
    <x v="0"/>
    <n v="900"/>
    <n v="25000"/>
    <n v="25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0"/>
    <s v="Material de Consumo"/>
    <s v="0122000000"/>
    <s v="Cota-parte da compensação financeira dos rec hídricos - rec tesouro - exercício corrente"/>
    <x v="0"/>
    <n v="350"/>
    <m/>
    <m/>
    <n v="1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0"/>
    <s v="Material de Consumo"/>
    <s v="0100000000"/>
    <s v="Recursos ordinários - recursos do tesouro - RLD"/>
    <x v="0"/>
    <n v="730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30"/>
    <s v="Material de Consumo"/>
    <s v="0100000000"/>
    <s v="Recursos ordinários - recursos do tesouro - RLD"/>
    <x v="0"/>
    <n v="315"/>
    <m/>
    <m/>
    <n v="9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0"/>
    <s v="Material de Consumo"/>
    <s v="0260000000"/>
    <s v="Recursos patrimoniais primários - recursos de outras fontes - exercício corrente"/>
    <x v="0"/>
    <n v="310"/>
    <m/>
    <m/>
    <n v="16131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69000000"/>
    <s v="Outros recursos primários - recursos de outras fontes - exercício corrente"/>
    <x v="0"/>
    <n v="430"/>
    <m/>
    <m/>
    <n v="50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0"/>
    <s v="Material de Consumo"/>
    <s v="0100000000"/>
    <s v="Recursos ordinários - recursos do tesouro - RLD"/>
    <x v="0"/>
    <n v="750"/>
    <m/>
    <m/>
    <n v="6153823"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3"/>
    <s v="Passagens e Despesas com Locomoção"/>
    <s v="0283000000"/>
    <s v="Remuneração de depósitos bancários da conta única  do Tribunal de Justiça"/>
    <x v="0"/>
    <n v="931"/>
    <m/>
    <m/>
    <n v="473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3"/>
    <s v="Passagens e Despesas com Locomoção"/>
    <s v="0219000000"/>
    <s v="Outras Taxas Vinculadas - Recursos de Outras Fontes - Exercício Corrente"/>
    <x v="0"/>
    <n v="315"/>
    <m/>
    <m/>
    <n v="1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3"/>
    <s v="Passagens e Despesas com Locomoção"/>
    <s v="0100000000"/>
    <s v="Recursos ordinários - recursos do tesouro - RLD"/>
    <x v="0"/>
    <n v="630"/>
    <m/>
    <m/>
    <n v="95586"/>
    <m/>
    <x v="0"/>
    <x v="0"/>
  </r>
  <r>
    <s v="160097"/>
    <s v="16097"/>
    <s v="Fundo de Melhoria da Polícia Militar"/>
    <s v="Fundo de Melhoria da Polícia Militar"/>
    <x v="0"/>
    <x v="0"/>
    <x v="269"/>
    <s v="Gestão de indenizações"/>
    <x v="548"/>
    <x v="551"/>
    <x v="11"/>
    <n v="181"/>
    <s v="339048"/>
    <s v="Outros Auxílios Financeiros Pessoas Físicas"/>
    <s v="0111000000"/>
    <s v="Taxas da Segurança Pública - recursos do tesouro - exercício corrente"/>
    <x v="0"/>
    <n v="704"/>
    <m/>
    <m/>
    <n v="140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7"/>
    <x v="59"/>
    <x v="13"/>
    <n v="606"/>
    <s v="339048"/>
    <s v="Outros Auxílios Financeiros Pessoas Físicas"/>
    <s v="0266000000"/>
    <s v="Receitas diversas - receita Agroindustrial - FDR"/>
    <x v="0"/>
    <n v="320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49"/>
    <s v="Auxílio-Transporte"/>
    <s v="0240000000"/>
    <s v="Recursos de serviços - recursos de outras fontes - exercício corrente"/>
    <x v="0"/>
    <n v="900"/>
    <m/>
    <m/>
    <n v="4788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40000000"/>
    <s v="Recursos de serviços - recursos de outras fontes - exercício corrente"/>
    <x v="0"/>
    <n v="900"/>
    <n v="10000"/>
    <n v="10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28000000"/>
    <s v="Outros convênios, ajustes e acordos administrativos - rec outras fontes-exercício corrente"/>
    <x v="0"/>
    <n v="230"/>
    <m/>
    <m/>
    <n v="149951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4"/>
    <s v="Outras Desp. Pessoal Decor. Contr. Terceirização"/>
    <s v="0128000000"/>
    <s v="Outros convênios, ajustes e acordos administrativos - rec tesouro - exercício corrente"/>
    <x v="0"/>
    <n v="120"/>
    <m/>
    <m/>
    <n v="34579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379"/>
    <s v="Programa para a redução de desigualdades"/>
    <x v="890"/>
    <x v="893"/>
    <x v="19"/>
    <n v="127"/>
    <s v="339035"/>
    <s v="Serviços de Consultoria"/>
    <s v="0100000000"/>
    <s v="Recursos ordinários - recursos do tesouro - RLD"/>
    <x v="0"/>
    <n v="2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5"/>
    <s v="Serviços de Consultoria"/>
    <s v="0100000000"/>
    <s v="Recursos ordinários - recursos do tesouro - RLD"/>
    <x v="0"/>
    <n v="745"/>
    <m/>
    <m/>
    <n v="13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5"/>
    <s v="Serviços de Consultoria"/>
    <s v="0223000000"/>
    <s v="Convênio - Sistema Único Saúde - recursos de outras fontes - Exercício Corrente"/>
    <x v="0"/>
    <n v="410"/>
    <m/>
    <m/>
    <n v="44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113"/>
    <s v="Obrigações Patronais"/>
    <s v="0100000000"/>
    <s v="Recursos ordinários - recursos do tesouro - RLD"/>
    <x v="0"/>
    <n v="704"/>
    <m/>
    <m/>
    <n v="6688531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08"/>
    <s v="Outros Benefícios Assistenciais"/>
    <s v="0100000000"/>
    <s v="Recursos ordinários - recursos do tesouro - RLD"/>
    <x v="0"/>
    <n v="310"/>
    <m/>
    <m/>
    <n v="4289027"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14"/>
    <s v="Diárias - Civil"/>
    <s v="0100000000"/>
    <s v="Recursos ordinários - recursos do tesouro - RLD"/>
    <x v="0"/>
    <n v="900"/>
    <n v="25000"/>
    <n v="25000"/>
    <m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339014"/>
    <s v="Diárias - Civil"/>
    <s v="0219000000"/>
    <s v="Outras Taxas Vinculadas - Recursos de Outras Fontes - Exercício Corrente"/>
    <x v="0"/>
    <n v="890"/>
    <m/>
    <m/>
    <n v="800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40000000"/>
    <s v="Outros serviços - recursos do tesouro - exercício corrente"/>
    <x v="0"/>
    <n v="990"/>
    <m/>
    <m/>
    <n v="274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69000000"/>
    <s v="Outros Recursos Primários - Recursos do Tesouro"/>
    <x v="0"/>
    <n v="990"/>
    <m/>
    <m/>
    <n v="100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3"/>
    <s v="Indenizações e Restituições"/>
    <s v="0100000000"/>
    <s v="Recursos ordinários - recursos do tesouro - RLD"/>
    <x v="0"/>
    <n v="850"/>
    <m/>
    <m/>
    <n v="10226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260000000"/>
    <s v="Recursos patrimoniais primários - recursos de outras fontes - exercício corrente"/>
    <x v="0"/>
    <n v="935"/>
    <m/>
    <m/>
    <n v="450000"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334041"/>
    <s v="Contribuições"/>
    <s v="0120000000"/>
    <s v="Cota-parte da contribuição do Salário-Educação - recursos do tesouro - exercício corrente"/>
    <x v="0"/>
    <n v="610"/>
    <m/>
    <m/>
    <n v="10000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6"/>
    <s v="Outros Serviços Terceiros-Pessoa Física"/>
    <s v="0228000000"/>
    <s v="Outros convênios, ajustes e acordos administrativos - rec outras fontes-exercício corrente"/>
    <x v="0"/>
    <n v="230"/>
    <n v="172910"/>
    <n v="17291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23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6"/>
    <s v="Outros Serviços Terceiros-Pessoa Física"/>
    <s v="0100000000"/>
    <s v="Recursos ordinários - recursos do tesouro - RLD"/>
    <x v="0"/>
    <n v="660"/>
    <m/>
    <m/>
    <n v="5000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6"/>
    <s v="Outros Serviços Terceiros-Pessoa Física"/>
    <s v="0240000000"/>
    <s v="Recursos de serviços - recursos de outras fontes - exercício corrente"/>
    <x v="0"/>
    <n v="630"/>
    <m/>
    <m/>
    <n v="373948"/>
    <m/>
    <x v="0"/>
    <x v="0"/>
  </r>
  <r>
    <s v="520001"/>
    <s v="00001"/>
    <s v="Secretaria de Estado da Fazenda"/>
    <s v="Gestão Geral"/>
    <x v="0"/>
    <x v="0"/>
    <x v="75"/>
    <s v="Encargos com estagiários"/>
    <x v="891"/>
    <x v="894"/>
    <x v="3"/>
    <n v="128"/>
    <s v="339036"/>
    <s v="Outros Serviços Terceiros-Pessoa Física"/>
    <s v="0100000000"/>
    <s v="Recursos ordinários - recursos do tesouro - RLD"/>
    <x v="0"/>
    <n v="850"/>
    <m/>
    <m/>
    <n v="6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139"/>
    <s v="Outros Serviços Terceiros Pessoa Jurídica"/>
    <s v="0269000000"/>
    <s v="Outros recursos primários - recursos de outras fontes - exercício corrente"/>
    <x v="0"/>
    <n v="875"/>
    <n v="275000"/>
    <n v="275000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139"/>
    <s v="Outros Serviços Terceiros Pessoa Jurídica"/>
    <s v="0240000000"/>
    <s v="Recursos de serviços - recursos de outras fontes - exercício corrente"/>
    <x v="0"/>
    <n v="900"/>
    <m/>
    <m/>
    <n v="120000"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139"/>
    <s v="Outros Serviços Terceiros Pessoa Jurídica"/>
    <s v="0100000000"/>
    <s v="Recursos ordinários - recursos do tesouro - RLD"/>
    <x v="0"/>
    <n v="900"/>
    <n v="150000"/>
    <n v="15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75"/>
    <x v="778"/>
    <x v="5"/>
    <n v="364"/>
    <s v="449051"/>
    <s v="Obras e Instalações"/>
    <s v="0265000000"/>
    <s v="Receitas diversas - recursos de outras fontes - manutenção do ensino superior"/>
    <x v="0"/>
    <n v="630"/>
    <n v="3115839"/>
    <n v="3115839"/>
    <m/>
    <m/>
    <x v="0"/>
    <x v="0"/>
  </r>
  <r>
    <s v="530001"/>
    <s v="00001"/>
    <s v="Secretaria de Estado da Infraestrutura e Mobilidade"/>
    <s v="Gestão Geral"/>
    <x v="1"/>
    <x v="1"/>
    <x v="380"/>
    <s v="Implantação de ferrovia"/>
    <x v="892"/>
    <x v="895"/>
    <x v="0"/>
    <n v="783"/>
    <s v="449051"/>
    <s v="Obras e Instalações"/>
    <s v="0128000000"/>
    <s v="Outros convênios, ajustes e acordos administrativos - rec tesouro - exercício corrente"/>
    <x v="0"/>
    <n v="120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02"/>
    <x v="705"/>
    <x v="7"/>
    <n v="61"/>
    <s v="449051"/>
    <s v="Obras e Instalações"/>
    <s v="0219000000"/>
    <s v="Outras Taxas Vinculadas - Recursos de Outras Fontes - Exercício Corrente"/>
    <x v="0"/>
    <n v="931"/>
    <m/>
    <m/>
    <n v="22719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260"/>
    <x v="263"/>
    <x v="7"/>
    <n v="61"/>
    <s v="449051"/>
    <s v="Obras e Instalações"/>
    <s v="0219000000"/>
    <s v="Outras Taxas Vinculadas - Recursos de Outras Fontes - Exercício Corrente"/>
    <x v="0"/>
    <n v="931"/>
    <m/>
    <m/>
    <n v="467843"/>
    <m/>
    <x v="0"/>
    <x v="0"/>
  </r>
  <r>
    <s v="160097"/>
    <s v="16097"/>
    <s v="Fundo de Melhoria da Polícia Militar"/>
    <s v="Fundo de Melhoria da Polícia Militar"/>
    <x v="0"/>
    <x v="0"/>
    <x v="351"/>
    <s v="Construção de unidades de segurança pública"/>
    <x v="804"/>
    <x v="807"/>
    <x v="11"/>
    <n v="122"/>
    <s v="449051"/>
    <s v="Obras e Instalações"/>
    <s v="0111000000"/>
    <s v="Taxas da Segurança Pública - recursos do tesouro - exercício corrente"/>
    <x v="0"/>
    <n v="704"/>
    <m/>
    <m/>
    <n v="200000"/>
    <m/>
    <x v="0"/>
    <x v="0"/>
  </r>
  <r>
    <s v="480091"/>
    <s v="48091"/>
    <s v="Fundo Estadual de Saúde"/>
    <s v="Fundo Estadual de Saúde"/>
    <x v="0"/>
    <x v="0"/>
    <x v="365"/>
    <s v="Realização de obras de manutenção"/>
    <x v="851"/>
    <x v="854"/>
    <x v="6"/>
    <n v="122"/>
    <s v="449051"/>
    <s v="Obras e Instalações"/>
    <s v="0100000000"/>
    <s v="Recursos ordinários - recursos do tesouro - RLD"/>
    <x v="0"/>
    <n v="400"/>
    <m/>
    <m/>
    <n v="200000"/>
    <m/>
    <x v="0"/>
    <x v="0"/>
  </r>
  <r>
    <s v="480091"/>
    <s v="48091"/>
    <s v="Fundo Estadual de Saúde"/>
    <s v="Fundo Estadual de Saúde"/>
    <x v="0"/>
    <x v="0"/>
    <x v="381"/>
    <s v="Equipar unidades de saúde"/>
    <x v="893"/>
    <x v="896"/>
    <x v="6"/>
    <n v="122"/>
    <s v="449051"/>
    <s v="Obras e Instalações"/>
    <s v="0191000000"/>
    <s v="Operações de crédito interna - recursos do tesouro - exercício corrente"/>
    <x v="0"/>
    <n v="10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0"/>
    <x v="663"/>
    <x v="0"/>
    <n v="782"/>
    <s v="449051"/>
    <s v="Obras e Instalações"/>
    <s v="0185000000"/>
    <s v="Remuneração de disp bancária - Executivo - rec vinculados - rec tesouro - exerc corrente"/>
    <x v="0"/>
    <n v="105"/>
    <m/>
    <m/>
    <n v="200000"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2"/>
    <s v="Equipamentos e Material Permanente"/>
    <s v="0185000000"/>
    <s v="Remuneração de disp bancária - Executivo - rec vinculados - rec tesouro - exerc corrente"/>
    <x v="0"/>
    <n v="640"/>
    <n v="84000"/>
    <n v="84000"/>
    <m/>
    <m/>
    <x v="0"/>
    <x v="0"/>
  </r>
  <r>
    <s v="480091"/>
    <s v="48091"/>
    <s v="Fundo Estadual de Saúde"/>
    <s v="Fundo Estadual de Saúde"/>
    <x v="1"/>
    <x v="1"/>
    <x v="383"/>
    <s v="Equipar hospital"/>
    <x v="895"/>
    <x v="898"/>
    <x v="6"/>
    <n v="302"/>
    <s v="449052"/>
    <s v="Equipamentos e Material Permanente"/>
    <s v="0191000000"/>
    <s v="Operações de crédito interna - recursos do tesouro - exercício corrente"/>
    <x v="0"/>
    <n v="101"/>
    <n v="8231151"/>
    <n v="8231151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052"/>
    <s v="Equipamentos e Material Permanente"/>
    <s v="0219000000"/>
    <s v="Outras Taxas Vinculadas - Recursos de Outras Fontes - Exercício Corrente"/>
    <x v="0"/>
    <n v="910"/>
    <m/>
    <m/>
    <n v="1000"/>
    <m/>
    <x v="0"/>
    <x v="0"/>
  </r>
  <r>
    <s v="480091"/>
    <s v="48091"/>
    <s v="Fundo Estadual de Saúde"/>
    <s v="Fundo Estadual de Saúde"/>
    <x v="0"/>
    <x v="0"/>
    <x v="383"/>
    <s v="Equipar hospital"/>
    <x v="895"/>
    <x v="898"/>
    <x v="6"/>
    <n v="302"/>
    <s v="449052"/>
    <s v="Equipamentos e Material Permanente"/>
    <s v="0191000000"/>
    <s v="Operações de crédito interna - recursos do tesouro - exercício corrente"/>
    <x v="0"/>
    <n v="101"/>
    <m/>
    <m/>
    <n v="8231151"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449052"/>
    <s v="Equipamentos e Material Permanente"/>
    <s v="0240000000"/>
    <s v="Recursos de serviços - recursos de outras fontes - exercício corrente"/>
    <x v="0"/>
    <n v="760"/>
    <n v="112100"/>
    <n v="1121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1"/>
    <s v="Sentenças Judiciais"/>
    <s v="0240000000"/>
    <s v="Recursos de serviços - recursos de outras fontes - exercício corrente"/>
    <x v="0"/>
    <n v="900"/>
    <m/>
    <m/>
    <n v="2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34"/>
    <s v="Outras Desp. Pessoal Decor. Contr. Terceirização"/>
    <s v="0128000000"/>
    <s v="Outros convênios, ajustes e acordos administrativos - rec tesouro - exercício corrente"/>
    <x v="0"/>
    <n v="120"/>
    <m/>
    <m/>
    <n v="15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200000"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9"/>
    <s v="Outros Serviços Terceiros - Pessoa Jurídica"/>
    <s v="0100000000"/>
    <s v="Recursos ordinários - recursos do tesouro - RLD"/>
    <x v="0"/>
    <n v="560"/>
    <m/>
    <m/>
    <n v="500000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m/>
    <m/>
    <n v="150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9"/>
    <s v="Outros Serviços Terceiros - Pessoa Jurídica"/>
    <s v="0219000000"/>
    <s v="Outras Taxas Vinculadas - Recursos de Outras Fontes - Exercício Corrente"/>
    <x v="0"/>
    <n v="348"/>
    <m/>
    <m/>
    <n v="1000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39"/>
    <s v="Outros Serviços Terceiros - Pessoa Jurídica"/>
    <s v="0100000000"/>
    <s v="Recursos ordinários - recursos do tesouro - RLD"/>
    <x v="0"/>
    <n v="880"/>
    <m/>
    <m/>
    <n v="44294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9"/>
    <s v="Outros Serviços Terceiros - Pessoa Jurídica"/>
    <s v="0128000000"/>
    <s v="Outros convênios, ajustes e acordos administrativos - rec tesouro - exercício corrente"/>
    <x v="0"/>
    <n v="640"/>
    <m/>
    <m/>
    <n v="26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9"/>
    <s v="Outros Serviços Terceiros - Pessoa Jurídica"/>
    <s v="0100000000"/>
    <s v="Recursos ordinários - recursos do tesouro - RLD"/>
    <x v="0"/>
    <n v="300"/>
    <m/>
    <m/>
    <n v="665000"/>
    <m/>
    <x v="0"/>
    <x v="0"/>
  </r>
  <r>
    <s v="440001"/>
    <s v="00001"/>
    <s v="Secretaria de Estado da Agricultura, Pesca e Desenvolvimento Rural"/>
    <s v="Gestão Geral"/>
    <x v="0"/>
    <x v="0"/>
    <x v="14"/>
    <s v="Saúde e segurança no contexto ocupacional"/>
    <x v="896"/>
    <x v="899"/>
    <x v="3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9"/>
    <s v="Outros Serviços Terceiros - Pessoa Jurídica"/>
    <s v="0124000000"/>
    <s v="Convênio - Programas de Educação - recursos do tesouro - exercício corrente"/>
    <x v="0"/>
    <n v="625"/>
    <m/>
    <m/>
    <n v="10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9"/>
    <s v="Outros Serviços Terceiros - Pessoa Jurídica"/>
    <s v="0223000000"/>
    <s v="Convênio - Sistema Único Saúde - recursos de outras fontes - Exercício Corrente"/>
    <x v="0"/>
    <n v="430"/>
    <m/>
    <m/>
    <n v="28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40"/>
    <s v="Serviços de Tecnologia da Informação e Comunicação - Pessoa Jurídica"/>
    <s v="0100000000"/>
    <s v="Recursos ordinários - recursos do tesouro - RLD"/>
    <x v="0"/>
    <n v="610"/>
    <m/>
    <m/>
    <n v="1000000"/>
    <m/>
    <x v="0"/>
    <x v="0"/>
  </r>
  <r>
    <s v="470030"/>
    <s v="00001"/>
    <s v="Fundação Escola de Governo - ENA"/>
    <s v="Gestão Geral"/>
    <x v="0"/>
    <x v="0"/>
    <x v="384"/>
    <s v="Modernização de estrutura"/>
    <x v="897"/>
    <x v="900"/>
    <x v="3"/>
    <n v="122"/>
    <s v="339040"/>
    <s v="Serviços de Tecnologia da Informação e Comunicação - Pessoa Jurídica"/>
    <s v="0240000000"/>
    <s v="Recursos de serviços - recursos de outras fontes - exercício corrente"/>
    <x v="0"/>
    <n v="825"/>
    <m/>
    <m/>
    <n v="5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812"/>
    <x v="815"/>
    <x v="16"/>
    <n v="244"/>
    <s v="445042"/>
    <s v="Auxílios"/>
    <s v="0261000000"/>
    <s v="Receitas diversas - FUNDOSOCIAL - recursos de outras fontes - exercício corrente"/>
    <x v="0"/>
    <n v="560"/>
    <m/>
    <m/>
    <n v="53275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6"/>
    <s v="Outras Despesas Variáveis-Pessoal Civil"/>
    <s v="0219000000"/>
    <s v="Outras Taxas Vinculadas - Recursos de Outras Fontes - Exercício Corrente"/>
    <x v="0"/>
    <n v="890"/>
    <m/>
    <m/>
    <n v="593743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6"/>
    <s v="Outras Despesas Variáveis-Pessoal Civil"/>
    <s v="0100000000"/>
    <s v="Recursos ordinários - recursos do tesouro - RLD"/>
    <x v="0"/>
    <n v="850"/>
    <m/>
    <m/>
    <n v="801480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3"/>
    <s v="Obrigações Patronais"/>
    <s v="0131000000"/>
    <s v="Recursos do FUNDEB"/>
    <x v="0"/>
    <n v="625"/>
    <m/>
    <m/>
    <n v="3790262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07"/>
    <s v="Contrib. Entid. Fechadas de Previdência"/>
    <s v="0240000000"/>
    <s v="Recursos de serviços - recursos de outras fontes - exercício corrente"/>
    <x v="0"/>
    <n v="850"/>
    <m/>
    <m/>
    <n v="4419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07"/>
    <s v="Contrib. Entid. Fechadas de Previdência"/>
    <s v="0100000000"/>
    <s v="Recursos ordinários - recursos do tesouro - RLD"/>
    <x v="0"/>
    <n v="850"/>
    <m/>
    <m/>
    <n v="8523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94"/>
    <s v="Indenizações e Restituições Trabalhistas"/>
    <s v="0100000000"/>
    <s v="Recursos ordinários - recursos do tesouro - RLD"/>
    <x v="0"/>
    <n v="850"/>
    <m/>
    <m/>
    <n v="5270538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94"/>
    <s v="Indenizações e Restituições Trabalhistas"/>
    <s v="0100000000"/>
    <s v="Recursos ordinários - recursos do tesouro - RLD"/>
    <x v="0"/>
    <n v="850"/>
    <m/>
    <m/>
    <n v="20054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15"/>
    <s v="Diárias - Militar"/>
    <s v="0111000000"/>
    <s v="Taxas da Segurança Pública - recursos do tesouro - exercício corrente"/>
    <x v="0"/>
    <n v="704"/>
    <m/>
    <m/>
    <n v="900000"/>
    <m/>
    <x v="0"/>
    <x v="0"/>
  </r>
  <r>
    <s v="160097"/>
    <s v="16097"/>
    <s v="Fundo de Melhoria da Polícia Militar"/>
    <s v="Fundo de Melhoria da Polícia Militar"/>
    <x v="5"/>
    <x v="5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n v="-57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30"/>
    <s v="Material de Consumo"/>
    <s v="0111000000"/>
    <s v="Taxas da Segurança Pública - recursos do tesouro - exercício corrente"/>
    <x v="0"/>
    <n v="704"/>
    <m/>
    <m/>
    <n v="60100"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6335721"/>
    <m/>
    <x v="0"/>
    <x v="0"/>
  </r>
  <r>
    <s v="030001"/>
    <s v="00001"/>
    <s v="Tribunal de Justiça do Estado"/>
    <s v="Gestão Geral"/>
    <x v="0"/>
    <x v="0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3"/>
    <n v="860"/>
    <m/>
    <m/>
    <n v="2736933.75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92"/>
    <s v="Despesas de Exercícios Anteriores"/>
    <s v="0100000000"/>
    <s v="Recursos ordinários - recursos do tesouro - RLD"/>
    <x v="0"/>
    <n v="850"/>
    <m/>
    <m/>
    <n v="6627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m/>
    <m/>
    <n v="4429645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47"/>
    <s v="Obrigações Tributárias e Contributivas"/>
    <s v="0100000000"/>
    <s v="Recursos ordinários - recursos do tesouro - RLD"/>
    <x v="0"/>
    <n v="900"/>
    <m/>
    <m/>
    <n v="1625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113"/>
    <s v="Obrigações Patronais"/>
    <s v="0100000000"/>
    <s v="Recursos ordinários - recursos do tesouro - RLD"/>
    <x v="0"/>
    <n v="704"/>
    <m/>
    <m/>
    <n v="68054612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0"/>
    <s v="Material de Consumo"/>
    <s v="0219000000"/>
    <s v="Outras Taxas Vinculadas - Recursos de Outras Fontes - Exercício Corrente"/>
    <x v="0"/>
    <n v="315"/>
    <n v="47275"/>
    <n v="47275"/>
    <m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0"/>
    <s v="Material de Consumo"/>
    <s v="0261000000"/>
    <s v="Receitas diversas - FUNDOSOCIAL - recursos de outras fontes - exercício corrente"/>
    <x v="0"/>
    <n v="660"/>
    <m/>
    <m/>
    <n v="1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0"/>
    <s v="Material de Consumo"/>
    <s v="0100000000"/>
    <s v="Recursos ordinários - recursos do tesouro - RLD"/>
    <x v="0"/>
    <n v="640"/>
    <m/>
    <m/>
    <n v="1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24000000"/>
    <s v="Convênio - Programas de 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200"/>
    <s v="Projetos de extensão"/>
    <x v="381"/>
    <x v="384"/>
    <x v="5"/>
    <n v="367"/>
    <s v="339030"/>
    <s v="Material de Consumo"/>
    <s v="0120000000"/>
    <s v="Cota-parte da contribuição do Salário-Educação - recursos do tesouro - exercício corrente"/>
    <x v="0"/>
    <n v="520"/>
    <m/>
    <m/>
    <n v="5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269000000"/>
    <s v="Outros recursos primários - recursos de outras fontes - exercício corrente"/>
    <x v="0"/>
    <n v="440"/>
    <m/>
    <m/>
    <n v="300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0"/>
    <s v="Material de Consumo"/>
    <s v="0223000000"/>
    <s v="Convênio - Sistema Único Saúde - recursos de outras fontes - Exercício Corrente"/>
    <x v="0"/>
    <n v="430"/>
    <m/>
    <m/>
    <n v="200000"/>
    <m/>
    <x v="0"/>
    <x v="0"/>
  </r>
  <r>
    <s v="040001"/>
    <s v="00001"/>
    <s v="Ministério Público do Estado de Santa Catarina"/>
    <s v="Gestão Geral"/>
    <x v="2"/>
    <x v="2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m/>
    <m/>
    <m/>
    <m/>
    <x v="5"/>
    <x v="0"/>
  </r>
  <r>
    <s v="030091"/>
    <s v="03091"/>
    <s v="Fundo de Reaparelhamento da Justiça"/>
    <s v="Fundo de Reaparelhamento da Justiça"/>
    <x v="9"/>
    <x v="8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m/>
    <m/>
    <m/>
    <x v="0"/>
    <x v="2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m/>
    <m/>
    <n v="62284"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50000"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49"/>
    <s v="Auxílio-Transporte"/>
    <s v="0100000000"/>
    <s v="Recursos ordinários - recursos do tesouro - RLD"/>
    <x v="0"/>
    <n v="703"/>
    <m/>
    <m/>
    <n v="100000"/>
    <m/>
    <x v="0"/>
    <x v="0"/>
  </r>
  <r>
    <s v="270029"/>
    <s v="00001"/>
    <s v="Agência de Regulação de Serviços Públicos de Santa Catarina - Aresc"/>
    <s v="Gestão Geral"/>
    <x v="0"/>
    <x v="0"/>
    <x v="75"/>
    <s v="Encargos com estagiários"/>
    <x v="898"/>
    <x v="901"/>
    <x v="3"/>
    <n v="128"/>
    <s v="339049"/>
    <s v="Auxílio-Transporte"/>
    <s v="0219000000"/>
    <s v="Outras Taxas Vinculadas - Recursos de Outras Fontes - Exercício Corrente"/>
    <x v="0"/>
    <n v="890"/>
    <m/>
    <m/>
    <n v="85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m/>
    <m/>
    <m/>
    <n v="45000"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92"/>
    <s v="Despesas de Exercícios Anteriores"/>
    <s v="0100000000"/>
    <s v="Recursos ordinários - recursos do tesouro - RLD"/>
    <x v="0"/>
    <n v="920"/>
    <m/>
    <m/>
    <n v="1000000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6"/>
    <s v="Ressarcimento Despesa Pessoal Requisitado"/>
    <s v="0100000000"/>
    <s v="Recursos ordinários - recursos do tesouro - RLD"/>
    <x v="0"/>
    <n v="850"/>
    <n v="379347"/>
    <n v="379347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96"/>
    <s v="Ressarcimento Despesa Pessoal Requisitado"/>
    <s v="0240000000"/>
    <s v="Recursos de serviços - recursos de outras fontes - exercício corrente"/>
    <x v="0"/>
    <n v="850"/>
    <m/>
    <m/>
    <n v="13065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13"/>
    <s v="Obrigações Patronais"/>
    <s v="0131000000"/>
    <s v="Recursos do FUNDEB"/>
    <x v="0"/>
    <n v="625"/>
    <n v="20493372"/>
    <n v="20493372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08"/>
    <s v="Outros Benefícios Assistenciais"/>
    <s v="0250000000"/>
    <s v="Contribuição previdenciária - recursos de outras fontes - exercício corrente"/>
    <x v="0"/>
    <n v="850"/>
    <m/>
    <m/>
    <n v="12312"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14"/>
    <s v="Diárias - Civil"/>
    <s v="0131000000"/>
    <s v="Recursos do FUNDEB"/>
    <x v="0"/>
    <n v="625"/>
    <n v="600000"/>
    <n v="600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14"/>
    <s v="Diárias - Civil"/>
    <s v="0100000000"/>
    <s v="Recursos ordinários - recursos do tesouro - RLD"/>
    <x v="0"/>
    <n v="910"/>
    <m/>
    <m/>
    <n v="2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69000000"/>
    <s v="Outros Recursos Primários - Recursos do Tesouro"/>
    <x v="0"/>
    <n v="900"/>
    <m/>
    <m/>
    <n v="1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93"/>
    <s v="Indenizações e Restituições"/>
    <s v="0100000000"/>
    <s v="Recursos ordinários - recursos do tesouro - RLD"/>
    <x v="0"/>
    <n v="430"/>
    <m/>
    <m/>
    <n v="1000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11"/>
    <s v="Vencim. e Vantagens Fixas - Pessoal Civil"/>
    <s v="0100000000"/>
    <s v="Recursos ordinários - recursos do tesouro - RLD"/>
    <x v="0"/>
    <n v="850"/>
    <m/>
    <m/>
    <n v="767664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2"/>
    <s v="Vencim. e Vantagens Fixas - Pessoal Militar"/>
    <s v="0100000000"/>
    <s v="Recursos ordinários - recursos do tesouro - RLD"/>
    <x v="0"/>
    <n v="930"/>
    <m/>
    <m/>
    <n v="1759000"/>
    <m/>
    <x v="0"/>
    <x v="0"/>
  </r>
  <r>
    <s v="410094"/>
    <s v="41094"/>
    <s v="Fundo de Desenvolvimento Social"/>
    <s v="Fundo de Desenvolvimento Social"/>
    <x v="0"/>
    <x v="0"/>
    <x v="192"/>
    <s v="Apoio às ações de desenvolvimento social, trabalho e renda"/>
    <x v="365"/>
    <x v="368"/>
    <x v="16"/>
    <n v="244"/>
    <s v="334041"/>
    <s v="Contribuições"/>
    <s v="0261000000"/>
    <s v="Receitas diversas - FUNDOSOCIAL - recursos de outras fontes - exercício corrente"/>
    <x v="0"/>
    <n v="560"/>
    <m/>
    <m/>
    <n v="272050"/>
    <m/>
    <x v="0"/>
    <x v="0"/>
  </r>
  <r>
    <s v="270024"/>
    <s v="00001"/>
    <s v="Fundação de Amparo à Pesquisa e Inovação do Estado de Santa Catarina"/>
    <s v="Gestão Geral"/>
    <x v="1"/>
    <x v="1"/>
    <x v="385"/>
    <s v="Governança e inovação na gestão pública"/>
    <x v="899"/>
    <x v="902"/>
    <x v="5"/>
    <n v="573"/>
    <s v="339036"/>
    <s v="Outros Serviços Terceiros-Pessoa Física"/>
    <s v="0100000000"/>
    <s v="Recursos ordinários - recursos do tesouro - RLD"/>
    <x v="0"/>
    <n v="230"/>
    <n v="2000000"/>
    <n v="200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6"/>
    <s v="Outros Serviços Terceiros-Pessoa Física"/>
    <s v="0120000000"/>
    <s v="Cota-parte da contribuição do Salário-Educação - recursos do tesouro - exercício corrente"/>
    <x v="0"/>
    <n v="52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01"/>
    <s v="00001"/>
    <s v="Secretaria de Estado do Desenvolvimento Econômico Sustentável"/>
    <s v="Gestão Geral"/>
    <x v="0"/>
    <x v="0"/>
    <x v="75"/>
    <s v="Encargos com estagiários"/>
    <x v="749"/>
    <x v="752"/>
    <x v="12"/>
    <n v="128"/>
    <s v="339036"/>
    <s v="Outros Serviços Terceiros-Pessoa Física"/>
    <s v="0100000000"/>
    <s v="Recursos ordinários - recursos do tesouro - RLD"/>
    <x v="0"/>
    <n v="850"/>
    <m/>
    <m/>
    <n v="2528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74"/>
    <x v="877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00"/>
    <x v="903"/>
    <x v="7"/>
    <n v="61"/>
    <s v="449051"/>
    <s v="Obras e Instalações"/>
    <s v="0219000000"/>
    <s v="Outras Taxas Vinculadas - Recursos de Outras Fontes - Exercício Corrente"/>
    <x v="0"/>
    <n v="931"/>
    <m/>
    <m/>
    <n v="40207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152"/>
    <x v="154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01"/>
    <x v="904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8"/>
    <x v="661"/>
    <x v="5"/>
    <n v="368"/>
    <s v="449051"/>
    <s v="Obras e Instalações"/>
    <s v="0191000000"/>
    <s v="Operações de crédito interna - recursos do tesouro - exercício corrente"/>
    <x v="0"/>
    <n v="10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0192000000"/>
    <s v="Operações de crédito externa - recursos do tesouro - exercício corrente"/>
    <x v="0"/>
    <n v="110"/>
    <m/>
    <m/>
    <n v="95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39"/>
    <s v="Outros Serv. Terceiros - Pessoa Juridíca"/>
    <s v="0100000000"/>
    <s v="Recursos ordinários - recursos do tesouro - RLD"/>
    <x v="0"/>
    <n v="925"/>
    <m/>
    <m/>
    <n v="2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449052"/>
    <s v="Equipamentos e Material Permanente"/>
    <s v="0100000000"/>
    <s v="Recursos ordinários - recursos do tesouro - RLD"/>
    <x v="0"/>
    <n v="900"/>
    <m/>
    <m/>
    <n v="10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449052"/>
    <s v="Equipamentos e Material Permanente"/>
    <s v="0100000000"/>
    <s v="Recursos ordinários - recursos do tesouro - RLD"/>
    <x v="0"/>
    <n v="300"/>
    <m/>
    <m/>
    <n v="200000"/>
    <m/>
    <x v="0"/>
    <x v="0"/>
  </r>
  <r>
    <s v="470093"/>
    <s v="47093"/>
    <s v="Fundo Patrimonial"/>
    <s v="Fundo Patrimonial"/>
    <x v="0"/>
    <x v="0"/>
    <x v="33"/>
    <s v="Manutenção e modernização de sistema"/>
    <x v="41"/>
    <x v="42"/>
    <x v="3"/>
    <n v="126"/>
    <s v="449052"/>
    <s v="Equipamentos e Material Permanente"/>
    <s v="0298000000"/>
    <s v="Receita da alienação de bens - recursos de outras fontes - exercício corrente"/>
    <x v="0"/>
    <n v="900"/>
    <m/>
    <m/>
    <n v="1310000"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9091"/>
    <s v="Sentenças Judiciais"/>
    <s v="0100000000"/>
    <s v="Recursos ordinários - recursos do tesouro - RLD"/>
    <x v="0"/>
    <n v="623"/>
    <m/>
    <m/>
    <n v="11000000"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91"/>
    <s v="Sentenças Judiciais"/>
    <s v="0100000000"/>
    <s v="Recursos ordinários - recursos do tesouro - RLD"/>
    <x v="0"/>
    <n v="560"/>
    <n v="242414"/>
    <n v="242414"/>
    <m/>
    <m/>
    <x v="0"/>
    <x v="0"/>
  </r>
  <r>
    <s v="530001"/>
    <s v="00001"/>
    <s v="Secretaria de Estado da Infraestrutura e Mobilidade"/>
    <s v="Gestão Geral"/>
    <x v="1"/>
    <x v="1"/>
    <x v="133"/>
    <s v="Gerenciamento de programa de financiamento"/>
    <x v="241"/>
    <x v="243"/>
    <x v="0"/>
    <n v="782"/>
    <s v="449034"/>
    <s v="Outras Desp. Pessoal Decor. Contr. Terceirização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34"/>
    <s v="Outras Desp. Pessoal Decor. Contr. Terceirização"/>
    <s v="0100000000"/>
    <s v="Recursos ordinários - recursos do tesouro - RLD"/>
    <x v="0"/>
    <n v="140"/>
    <m/>
    <m/>
    <n v="16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11"/>
    <x v="714"/>
    <x v="0"/>
    <n v="782"/>
    <s v="449034"/>
    <s v="Outras Desp. Pessoal Decor. Contr. Terceirização"/>
    <s v="0192000000"/>
    <s v="Operações de crédito externa - recursos do tesouro - exercício corrente"/>
    <x v="0"/>
    <n v="140"/>
    <n v="1000000"/>
    <n v="10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39"/>
    <s v="Outros Serviços Terceiros - Pessoa Jurídica"/>
    <s v="0111000000"/>
    <s v="Taxas da Segurança Pública - recursos do tesouro - exercício corrente"/>
    <x v="0"/>
    <n v="702"/>
    <n v="17000"/>
    <n v="17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219000000"/>
    <s v="Outras Taxas Vinculadas - Recursos de Outras Fontes - Exercício Corrente"/>
    <x v="0"/>
    <n v="702"/>
    <n v="690000"/>
    <n v="690000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9"/>
    <s v="Outros Serviços Terceiros - Pessoa Jurídica"/>
    <s v="0100000000"/>
    <s v="Recursos ordinários - recursos do tesouro - RLD"/>
    <x v="0"/>
    <n v="900"/>
    <n v="80000"/>
    <n v="80000"/>
    <m/>
    <m/>
    <x v="0"/>
    <x v="0"/>
  </r>
  <r>
    <s v="450021"/>
    <s v="00001"/>
    <s v="Fundação Catarinense de Educação Especial"/>
    <s v="Gestão Geral"/>
    <x v="1"/>
    <x v="1"/>
    <x v="258"/>
    <s v="Produção de conhecimento"/>
    <x v="514"/>
    <x v="517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50000"/>
    <n v="50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9"/>
    <s v="Outros Serviços Terceiros - Pessoa Jurídica"/>
    <s v="0240000000"/>
    <s v="Recursos de serviços - recursos de outras fontes - exercício corrente"/>
    <x v="0"/>
    <n v="825"/>
    <n v="20000"/>
    <n v="2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n v="82000800"/>
    <n v="820008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339039"/>
    <s v="Outros Serviços Terceiros - Pessoa Jurídica"/>
    <s v="0121000000"/>
    <s v="Cota-parte contrib intervenção no domínio econ CIDE-Estadual - rec tesouro -exerc corrente"/>
    <x v="0"/>
    <n v="110"/>
    <n v="2000000"/>
    <n v="20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2220348"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339039"/>
    <s v="Outros Serviços Terceiros - Pessoa Jurídica"/>
    <s v="0100000000"/>
    <s v="Recursos ordinários - recursos do tesouro - RLD"/>
    <x v="0"/>
    <n v="640"/>
    <m/>
    <m/>
    <n v="3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039"/>
    <s v="Outros Serviços Terceiros - Pessoa Jurídica"/>
    <s v="0100000000"/>
    <s v="Recursos ordinários - recursos do tesouro - RLD"/>
    <x v="0"/>
    <n v="850"/>
    <m/>
    <m/>
    <n v="1192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69000000"/>
    <s v="Outros recursos primários - recursos de outras fontes - exercício corrente"/>
    <x v="0"/>
    <n v="410"/>
    <m/>
    <m/>
    <n v="232428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22260000"/>
    <m/>
    <x v="0"/>
    <x v="0"/>
  </r>
  <r>
    <s v="480091"/>
    <s v="48091"/>
    <s v="Fundo Estadual de Saúde"/>
    <s v="Fundo Estadual de Saúde"/>
    <x v="0"/>
    <x v="0"/>
    <x v="286"/>
    <s v="Qualificação dos trabalhadores do SUS"/>
    <x v="612"/>
    <x v="615"/>
    <x v="6"/>
    <n v="128"/>
    <s v="339039"/>
    <s v="Outros Serviços Terceiros - Pessoa Jurídica"/>
    <s v="0223000000"/>
    <s v="Convênio - Sistema Único Saúde - recursos de outras fontes - Exercício Corrente"/>
    <x v="0"/>
    <n v="400"/>
    <m/>
    <m/>
    <n v="1530000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39"/>
    <s v="Outros Serviços Terceiros - Pessoa Jurídica"/>
    <s v="0100000000"/>
    <s v="Recursos ordinários - recursos do tesouro - RLD"/>
    <x v="0"/>
    <n v="900"/>
    <n v="1570310"/>
    <n v="1570310"/>
    <m/>
    <m/>
    <x v="0"/>
    <x v="0"/>
  </r>
  <r>
    <s v="410002"/>
    <s v="00001"/>
    <s v="Procuradoria Geral do Estado"/>
    <s v="Gestão Geral"/>
    <x v="1"/>
    <x v="1"/>
    <x v="46"/>
    <s v="Pagamento de encargos"/>
    <x v="856"/>
    <x v="859"/>
    <x v="8"/>
    <n v="92"/>
    <s v="339039"/>
    <s v="Outros Serviços Terceiros - Pessoa Jurídica"/>
    <s v="0100000000"/>
    <s v="Recursos ordinários - recursos do tesouro - RLD"/>
    <x v="0"/>
    <n v="875"/>
    <n v="2500000"/>
    <n v="2500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7100000000"/>
    <s v="Contrapartida de Conv.-Recursos Ordinários-Recursos do Tesouro-Exercício Corrente"/>
    <x v="0"/>
    <n v="625"/>
    <n v="50000"/>
    <n v="5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200000"/>
    <n v="2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9"/>
    <s v="Outros Serviços Terceiros - Pessoa Jurídica"/>
    <s v="0285000000"/>
    <s v="Remuneração de disp bancária - Executivo - rec vinculados-rec outras fontes-exerc corrente"/>
    <x v="0"/>
    <n v="900"/>
    <n v="22616321"/>
    <n v="22616321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9"/>
    <s v="Outros Serviços Terceiros - Pessoa Jurídica"/>
    <s v="0240000000"/>
    <s v="Recursos de serviços - recursos de outras fontes - exercício corrente"/>
    <x v="0"/>
    <n v="760"/>
    <n v="1000000"/>
    <n v="1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-97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7"/>
    <s v="Locação de Mão-de-Obra"/>
    <s v="0100000000"/>
    <s v="Recursos ordinários - recursos do tesouro - RLD"/>
    <x v="0"/>
    <n v="900"/>
    <n v="50000000"/>
    <n v="5000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7"/>
    <s v="Locação de Mão-de-Obra"/>
    <s v="0111000000"/>
    <s v="Taxas da Segurança Pública - recursos do tesouro - exercício corrente"/>
    <x v="0"/>
    <n v="704"/>
    <m/>
    <m/>
    <n v="11292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7"/>
    <s v="Locação de Mão-de-Obra"/>
    <s v="0100000000"/>
    <s v="Recursos ordinários - recursos do tesouro - RLD"/>
    <x v="0"/>
    <n v="900"/>
    <m/>
    <m/>
    <n v="12165392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7"/>
    <s v="Locação de Mão-de-Obra"/>
    <s v="0269000000"/>
    <s v="Outros recursos primários - recursos de outras fontes - exercício corrente"/>
    <x v="0"/>
    <n v="900"/>
    <n v="70000"/>
    <n v="7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n v="1540000"/>
    <n v="1540000"/>
    <m/>
    <m/>
    <x v="0"/>
    <x v="0"/>
  </r>
  <r>
    <s v="410094"/>
    <s v="41094"/>
    <s v="Fundo de Desenvolvimento Social"/>
    <s v="Fundo de Desenvolvimento Social"/>
    <x v="1"/>
    <x v="1"/>
    <x v="288"/>
    <s v="Apoio para construção de moradias"/>
    <x v="615"/>
    <x v="618"/>
    <x v="2"/>
    <n v="482"/>
    <s v="444042"/>
    <s v="Auxílios"/>
    <s v="0261000000"/>
    <s v="Receitas diversas - FUNDOSOCIAL - recursos de outras fontes - exercício corrente"/>
    <x v="0"/>
    <n v="560"/>
    <n v="206550"/>
    <n v="206550"/>
    <m/>
    <m/>
    <x v="0"/>
    <x v="0"/>
  </r>
  <r>
    <s v="410094"/>
    <s v="41094"/>
    <s v="Fundo de Desenvolvimento Social"/>
    <s v="Fundo de Desenvolvimento Social"/>
    <x v="0"/>
    <x v="0"/>
    <x v="233"/>
    <s v="Apoio a ações"/>
    <x v="580"/>
    <x v="583"/>
    <x v="21"/>
    <n v="512"/>
    <s v="444042"/>
    <s v="Auxílios"/>
    <s v="0261000000"/>
    <s v="Receitas diversas - FUNDOSOCIAL - recursos de outras fontes - exercício corrente"/>
    <x v="0"/>
    <n v="360"/>
    <m/>
    <m/>
    <n v="12393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40"/>
    <s v="Serviços de Tecnologia da Informação e Comunicação - Pessoa Jurídica"/>
    <s v="0269000000"/>
    <s v="Outros recursos primários - recursos de outras fontes - exercício corrente"/>
    <x v="0"/>
    <n v="875"/>
    <n v="2150000"/>
    <n v="2150000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n v="3272418"/>
    <n v="3272418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m/>
    <m/>
    <n v="16573902.359999999"/>
    <m/>
    <x v="0"/>
    <x v="0"/>
  </r>
  <r>
    <s v="040001"/>
    <s v="00001"/>
    <s v="Ministério Público do Estado de Santa Catarina"/>
    <s v="Gestão Geral"/>
    <x v="11"/>
    <x v="5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n v="-1800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140"/>
    <s v="Serviços de Tecnologia da Informação e Comunicação - Pessoa Jurídica"/>
    <s v="0100000000"/>
    <s v="Recursos ordinários - recursos do tesouro - RLD"/>
    <x v="0"/>
    <n v="900"/>
    <n v="7500"/>
    <n v="7500"/>
    <m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140"/>
    <s v="Serviços de Tecnologia da Informação e Comunicação - Pessoa Jurídica"/>
    <s v="0223000000"/>
    <s v="Convênio - Sistema Único Saúde - recursos de outras fontes - Exercício Corrente"/>
    <x v="0"/>
    <n v="410"/>
    <m/>
    <m/>
    <n v="40000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900"/>
    <n v="394465"/>
    <n v="394465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40"/>
    <s v="Serviços de Tecnologia da Informação e Comunicação - Pessoa Jurídica"/>
    <s v="0100000000"/>
    <s v="Recursos ordinários - recursos do tesouro - RLD"/>
    <x v="0"/>
    <n v="910"/>
    <n v="2238246"/>
    <n v="2238246"/>
    <m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632620.59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228000000"/>
    <s v="Outros convênios, ajustes e acordos administrativos - rec outras fontes-exercício corrente"/>
    <x v="0"/>
    <n v="230"/>
    <n v="300000"/>
    <n v="300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6"/>
    <s v="Outras Despesas Variáveis-Pessoal Civil"/>
    <s v="0100000000"/>
    <s v="Recursos ordinários - recursos do tesouro - RLD"/>
    <x v="0"/>
    <n v="704"/>
    <m/>
    <m/>
    <n v="397664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6"/>
    <s v="Outras Despesas Variáveis-Pessoal Civil"/>
    <s v="0100000000"/>
    <s v="Recursos ordinários - recursos do tesouro - RLD"/>
    <x v="0"/>
    <n v="850"/>
    <n v="13951"/>
    <n v="13951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6"/>
    <s v="Outras Despesas Variáveis-Pessoal Civil"/>
    <s v="0131000000"/>
    <s v="Recursos do FUNDEB"/>
    <x v="0"/>
    <n v="625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3"/>
    <s v="Obrigações Patronais"/>
    <s v="0100000000"/>
    <s v="Recursos ordinários - recursos do tesouro - RLD"/>
    <x v="0"/>
    <n v="915"/>
    <n v="23524995"/>
    <n v="23524995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3"/>
    <s v="Obrigações Patronais"/>
    <s v="0100000000"/>
    <s v="Recursos ordinários - recursos do tesouro - RLD"/>
    <x v="0"/>
    <n v="704"/>
    <m/>
    <m/>
    <n v="6585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3"/>
    <s v="Obrigações Patronais"/>
    <s v="0131000000"/>
    <s v="Recursos do FUNDEB"/>
    <x v="0"/>
    <n v="625"/>
    <m/>
    <m/>
    <n v="1568008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3"/>
    <s v="Obrigações Patronais"/>
    <s v="0100000000"/>
    <s v="Recursos ordinários - recursos do tesouro - RLD"/>
    <x v="0"/>
    <n v="930"/>
    <n v="31204500"/>
    <n v="312045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3"/>
    <s v="Obrigações Patronais"/>
    <s v="0131000000"/>
    <s v="Recursos do FUNDEB"/>
    <x v="0"/>
    <n v="625"/>
    <n v="1568008"/>
    <n v="1568008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3"/>
    <s v="Obrigações Patronais"/>
    <s v="0250000000"/>
    <s v="Contribuição previdenciária - recursos de outras fontes - exercício corrente"/>
    <x v="0"/>
    <n v="850"/>
    <n v="200000"/>
    <n v="200000"/>
    <m/>
    <m/>
    <x v="0"/>
    <x v="0"/>
  </r>
  <r>
    <s v="160097"/>
    <s v="16097"/>
    <s v="Fundo de Melhoria da Polícia Militar"/>
    <s v="Fundo de Melhoria da Polícia Militar"/>
    <x v="0"/>
    <x v="0"/>
    <x v="355"/>
    <s v="Gestão de hospital"/>
    <x v="810"/>
    <x v="813"/>
    <x v="11"/>
    <n v="302"/>
    <s v="335041"/>
    <s v="Contribuições"/>
    <s v="0111000000"/>
    <s v="Taxas da Segurança Pública - recursos do tesouro - exercício corrente"/>
    <x v="0"/>
    <n v="704"/>
    <m/>
    <m/>
    <n v="36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05"/>
    <s v="Outros Benefícios Previdenciários"/>
    <s v="0131000000"/>
    <s v="Recursos do FUNDEB"/>
    <x v="0"/>
    <n v="850"/>
    <n v="898004"/>
    <n v="898004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7"/>
    <s v="Contrib. Entid. Fechadas de Previdência"/>
    <s v="0100000000"/>
    <s v="Recursos ordinários - recursos do tesouro - RLD"/>
    <x v="0"/>
    <n v="625"/>
    <m/>
    <m/>
    <n v="7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0"/>
    <x v="0"/>
    <x v="121"/>
    <s v="Participação no capital social"/>
    <x v="424"/>
    <x v="427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094"/>
    <s v="Indenizações e Restituições Trabalhistas"/>
    <s v="0100000000"/>
    <s v="Recursos ordinários - recursos do tesouro - RLD"/>
    <x v="0"/>
    <n v="935"/>
    <n v="2500000"/>
    <n v="2500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15"/>
    <s v="Diárias - Militar"/>
    <s v="0283000000"/>
    <s v="Remuneração de depósitos bancários da conta única  do Tribunal de Justiça"/>
    <x v="0"/>
    <n v="931"/>
    <n v="31000"/>
    <n v="31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675"/>
    <x v="678"/>
    <x v="5"/>
    <n v="571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30"/>
    <s v="Material de Consumo"/>
    <s v="0219000000"/>
    <s v="Outras Taxas Vinculadas - Recursos de Outras Fontes - Exercício Corrente"/>
    <x v="0"/>
    <n v="931"/>
    <n v="4987"/>
    <n v="4987"/>
    <m/>
    <m/>
    <x v="0"/>
    <x v="0"/>
  </r>
  <r>
    <s v="470076"/>
    <s v="47076"/>
    <s v="Fundo Financeiro"/>
    <s v="Fundo Financeiro"/>
    <x v="0"/>
    <x v="0"/>
    <x v="45"/>
    <s v="Encargos com inativos"/>
    <x v="66"/>
    <x v="68"/>
    <x v="14"/>
    <n v="272"/>
    <s v="319001"/>
    <s v="Aposentadorias, Reserva Remunerada e Reformas"/>
    <s v="0100000000"/>
    <s v="Recursos ordinários - recursos do tesouro - RLD"/>
    <x v="0"/>
    <n v="860"/>
    <m/>
    <m/>
    <n v="200000000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92"/>
    <s v="Despesas de Exercícios Anteriores"/>
    <s v="0100000000"/>
    <s v="Recursos ordinários - recursos do tesouro - RLD"/>
    <x v="0"/>
    <n v="850"/>
    <n v="61045"/>
    <n v="61045"/>
    <m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92"/>
    <s v="Despesas de Exercícios Anteriores"/>
    <s v="0100000000"/>
    <s v="Recursos ordinários - recursos do tesouro - RLD"/>
    <x v="0"/>
    <n v="850"/>
    <m/>
    <m/>
    <n v="2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04"/>
    <s v="Contratação por Tempo Determinado"/>
    <s v="0100000000"/>
    <s v="Recursos ordinários - recursos do tesouro - RLD"/>
    <x v="0"/>
    <n v="704"/>
    <m/>
    <m/>
    <n v="364774"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46"/>
    <s v="Auxílio-Alimentação"/>
    <s v="0212000000"/>
    <s v="Selos de Fiscalização de Atos Notariais e Registrais - Recursos de Outras Fontes - Exercício Corrente"/>
    <x v="0"/>
    <n v="930"/>
    <m/>
    <m/>
    <n v="43430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46"/>
    <s v="Auxílio-Alimentação"/>
    <s v="0111000000"/>
    <s v="Taxas da Segurança Pública - recursos do tesouro - exercício corrente"/>
    <x v="0"/>
    <n v="702"/>
    <m/>
    <m/>
    <n v="3195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046"/>
    <s v="Auxílio-Alimentação"/>
    <s v="0131000000"/>
    <s v="Recursos do FUNDEB"/>
    <x v="0"/>
    <n v="625"/>
    <n v="48601350"/>
    <n v="4860135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n v="168203"/>
    <n v="168203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47"/>
    <s v="Obrigações Tributárias e Contributivas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47"/>
    <s v="Obrigações Tributárias e Contributivas"/>
    <s v="0269000000"/>
    <s v="Outros recursos primários - recursos de outras fontes - exercício corrente"/>
    <x v="0"/>
    <n v="915"/>
    <n v="75000"/>
    <n v="75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196"/>
    <s v="Ressarcimento Despesa Pessoal Requisitado"/>
    <s v="0100000000"/>
    <s v="Recursos ordinários - recursos do tesouro - RLD"/>
    <x v="0"/>
    <n v="930"/>
    <n v="80000"/>
    <n v="8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30"/>
    <s v="Material de Consumo"/>
    <s v="0219000000"/>
    <s v="Outras Taxas Vinculadas - Recursos de Outras Fontes - Exercício Corrente"/>
    <x v="0"/>
    <n v="890"/>
    <n v="5000"/>
    <n v="5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0"/>
    <s v="Material de Consumo"/>
    <s v="0261000000"/>
    <s v="Receitas diversas - FUNDOSOCIAL - recursos de outras fontes - exercício corrente"/>
    <x v="0"/>
    <n v="665"/>
    <n v="80000"/>
    <n v="8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n v="1010000"/>
    <n v="101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339030"/>
    <s v="Material de Consumo"/>
    <s v="0240000000"/>
    <s v="Recursos de serviços - recursos de outras fontes - exercício corrente"/>
    <x v="0"/>
    <n v="855"/>
    <n v="10000"/>
    <n v="1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0"/>
    <s v="Material de Consumo"/>
    <s v="0169000000"/>
    <s v="Outros Recursos Primários - Recursos do Tesouro"/>
    <x v="0"/>
    <n v="130"/>
    <n v="2000000"/>
    <n v="2000000"/>
    <m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30"/>
    <s v="Material de Consumo"/>
    <s v="0100000000"/>
    <s v="Recursos ordinários - recursos do tesouro - RLD"/>
    <x v="0"/>
    <n v="900"/>
    <m/>
    <m/>
    <n v="17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30"/>
    <s v="Material de Consumo"/>
    <s v="0100000000"/>
    <s v="Recursos ordinários - recursos do tesouro - RLD"/>
    <x v="0"/>
    <n v="730"/>
    <m/>
    <m/>
    <n v="1982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0"/>
    <s v="Material de Consumo"/>
    <s v="0100000000"/>
    <s v="Recursos ordinários - recursos do tesouro - RLD"/>
    <x v="0"/>
    <n v="900"/>
    <m/>
    <m/>
    <n v="15706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24000000"/>
    <s v="Convênio - Programas de Educação - recursos do tesouro - exercício corrente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69000000"/>
    <s v="Outros Recursos Primários - Recursos do Tesouro"/>
    <x v="0"/>
    <n v="13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0"/>
    <s v="Material de Consumo"/>
    <s v="0285000000"/>
    <s v="Remuneração de disp bancária - Executivo - rec vinculados-rec outras fontes-exerc corrente"/>
    <x v="0"/>
    <n v="340"/>
    <n v="25103"/>
    <n v="25103"/>
    <m/>
    <m/>
    <x v="0"/>
    <x v="0"/>
  </r>
  <r>
    <s v="470030"/>
    <s v="00001"/>
    <s v="Fundação Escola de Governo - ENA"/>
    <s v="Gestão Geral"/>
    <x v="1"/>
    <x v="1"/>
    <x v="292"/>
    <s v="Restauração de documentos"/>
    <x v="620"/>
    <x v="623"/>
    <x v="9"/>
    <n v="391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23000000"/>
    <s v="Convênio - Sistema Único Saúde - recursos de outras fontes - Exercício Corrente"/>
    <x v="0"/>
    <n v="430"/>
    <n v="10000000"/>
    <n v="100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30"/>
    <s v="Material de Consumo"/>
    <s v="0223000000"/>
    <s v="Convênio - Sistema Único Saúde - recursos de outras fontes - Exercício Corrente"/>
    <x v="0"/>
    <n v="450"/>
    <n v="2500000"/>
    <n v="2500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3"/>
    <s v="Passagens e Despesas com Locomoção"/>
    <s v="0240000000"/>
    <s v="Recursos de serviços - recursos de outras fontes - exercício corrente"/>
    <x v="0"/>
    <n v="310"/>
    <n v="119869"/>
    <n v="119869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3"/>
    <s v="Passagens e Despesas com Locomoção"/>
    <s v="0100000000"/>
    <s v="Recursos ordinários - recursos do tesouro - RLD"/>
    <x v="0"/>
    <n v="630"/>
    <n v="95586"/>
    <n v="95586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3"/>
    <s v="Passagens e Despesas com Locomoção"/>
    <s v="0100000000"/>
    <s v="Recursos ordinários - recursos do tesouro - RLD"/>
    <x v="0"/>
    <n v="900"/>
    <n v="150600"/>
    <n v="1506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3"/>
    <s v="Passagens e Despesas com Locomoção"/>
    <s v="0219000000"/>
    <s v="Outras Taxas Vinculadas - Recursos de Outras Fontes - Exercício Corrente"/>
    <x v="0"/>
    <n v="930"/>
    <n v="3500"/>
    <n v="35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m/>
    <n v="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92"/>
    <s v="Despesas de Exercícios Anteriores"/>
    <s v="0240000000"/>
    <s v="Recursos de serviços - recursos de outras fontes - exercício corrente"/>
    <x v="0"/>
    <n v="900"/>
    <n v="137451"/>
    <n v="137451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m/>
    <m/>
    <n v="18235.689999999999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92"/>
    <s v="Despesas de Exercícios Anteriores"/>
    <s v="0100000000"/>
    <s v="Recursos ordinários - recursos do tesouro - RLD"/>
    <x v="0"/>
    <n v="440"/>
    <m/>
    <m/>
    <n v="20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92"/>
    <s v="Despesas de Exercícios Anteriores"/>
    <s v="0100000000"/>
    <s v="Recursos ordinários - recursos do tesouro - RLD"/>
    <x v="0"/>
    <n v="850"/>
    <n v="15198"/>
    <n v="15198"/>
    <m/>
    <m/>
    <x v="0"/>
    <x v="0"/>
  </r>
  <r>
    <s v="530001"/>
    <s v="00001"/>
    <s v="Secretaria de Estado da Infraestrutura e Mobilidade"/>
    <s v="Gestão Geral"/>
    <x v="1"/>
    <x v="1"/>
    <x v="225"/>
    <s v="Contratação de consultoria"/>
    <x v="433"/>
    <x v="436"/>
    <x v="0"/>
    <n v="782"/>
    <s v="339034"/>
    <s v="Outras Desp. Pessoal Decor. Contr. Terceirização"/>
    <s v="0100000000"/>
    <s v="Recursos ordinários - recursos do tesouro - RLD"/>
    <x v="0"/>
    <n v="145"/>
    <n v="7000000"/>
    <n v="70000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5"/>
    <s v="Serviços de Consultoria"/>
    <s v="0111000000"/>
    <s v="Taxas da Segurança Pública - recursos do tesouro - exercício corrente"/>
    <x v="0"/>
    <n v="704"/>
    <m/>
    <m/>
    <n v="5000"/>
    <m/>
    <x v="0"/>
    <x v="0"/>
  </r>
  <r>
    <s v="480091"/>
    <s v="48091"/>
    <s v="Fundo Estadual de Saúde"/>
    <s v="Fundo Estadual de Saúde"/>
    <x v="1"/>
    <x v="1"/>
    <x v="333"/>
    <s v="Incentivo financeiro"/>
    <x v="732"/>
    <x v="735"/>
    <x v="6"/>
    <n v="302"/>
    <s v="334192"/>
    <s v="Despesas de Exercícios Anteriores"/>
    <s v="0100000000"/>
    <s v="Recursos ordinários - recursos do tesouro - RLD"/>
    <x v="0"/>
    <n v="420"/>
    <n v="253715"/>
    <n v="253715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113"/>
    <s v="Obrigações Patronais"/>
    <s v="0100000000"/>
    <s v="Recursos ordinários - recursos do tesouro - RLD"/>
    <x v="0"/>
    <n v="850"/>
    <n v="2454460"/>
    <n v="245446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08"/>
    <s v="Outros Benefícios Assistenciais"/>
    <s v="0100000000"/>
    <s v="Recursos ordinários - recursos do tesouro - RLD"/>
    <x v="0"/>
    <n v="920"/>
    <m/>
    <m/>
    <n v="3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008"/>
    <s v="Outros Benefícios Assistenciais"/>
    <s v="0100000000"/>
    <s v="Recursos ordinários - recursos do tesouro - RLD"/>
    <x v="0"/>
    <n v="930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14"/>
    <s v="Diárias - Civil"/>
    <s v="0100000000"/>
    <s v="Recursos ordinários - recursos do tesouro - RLD"/>
    <x v="0"/>
    <n v="745"/>
    <n v="83000"/>
    <n v="8300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14"/>
    <s v="Diárias - Civil"/>
    <s v="0100000000"/>
    <s v="Recursos ordinários - recursos do tesouro - RLD"/>
    <x v="0"/>
    <n v="400"/>
    <n v="3000"/>
    <n v="3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14"/>
    <s v="Diárias - Civil"/>
    <s v="0240000000"/>
    <s v="Recursos de serviços - recursos de outras fontes - exercício corrente"/>
    <x v="0"/>
    <n v="900"/>
    <m/>
    <m/>
    <n v="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19000000"/>
    <s v="Recursos do Tesouro - Exercício Corrente - Outras Taxas - Vinculadas"/>
    <x v="0"/>
    <n v="90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14"/>
    <s v="Diárias - Civil"/>
    <s v="0223000000"/>
    <s v="Convênio - Sistema Único Saúde - recursos de outras fontes - Exercício Corrente"/>
    <x v="0"/>
    <n v="410"/>
    <n v="100000"/>
    <n v="1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m/>
    <m/>
    <m/>
    <n v="10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98000000"/>
    <s v="Receita da alienação de bens - recursos do tesouro - exercício corrente"/>
    <x v="0"/>
    <n v="990"/>
    <n v="20000"/>
    <n v="20000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93"/>
    <s v="Indenizações e Restituições"/>
    <s v="0285000000"/>
    <s v="Remuneração de disp bancária - Executivo - rec vinculados-rec outras fontes-exerc corrente"/>
    <x v="0"/>
    <n v="703"/>
    <n v="78209"/>
    <n v="78209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3"/>
    <s v="Indenizações e Restituições"/>
    <s v="0280000000"/>
    <s v="Remuneração de disponibilidade bancária - Executivo - rec outras fontes-exercício corrente"/>
    <x v="0"/>
    <n v="900"/>
    <n v="5000"/>
    <n v="5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093"/>
    <s v="Indenizações e Restituições"/>
    <s v="0111000000"/>
    <s v="Taxas da Segurança Pública - recursos do tesouro - exercício corrente"/>
    <x v="0"/>
    <n v="850"/>
    <n v="88171"/>
    <n v="88171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3"/>
    <s v="Indenizações e Restituições"/>
    <s v="0100000000"/>
    <s v="Recursos ordinários - recursos do tesouro - RLD"/>
    <x v="0"/>
    <n v="910"/>
    <m/>
    <m/>
    <n v="120283.52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93"/>
    <s v="Indenizações e Restituições"/>
    <s v="0100000000"/>
    <s v="Recursos ordinários - recursos do tesouro - RLD"/>
    <x v="0"/>
    <n v="704"/>
    <m/>
    <m/>
    <n v="92804192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093"/>
    <s v="Indenizações e Restituições"/>
    <s v="0100000000"/>
    <s v="Recursos ordinários - recursos do tesouro - RLD"/>
    <x v="0"/>
    <n v="850"/>
    <m/>
    <m/>
    <n v="22808"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n v="43064224"/>
    <n v="43064224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93"/>
    <s v="Indenizações e Restituições"/>
    <s v="0229000000"/>
    <s v="Outras transferências - recursos de outras fontes - exercício corrente"/>
    <x v="0"/>
    <n v="650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n v="459228760"/>
    <n v="45922876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1"/>
    <s v="Vencim. e Vantagens Fixas - Pessoal Civil"/>
    <s v="0100000000"/>
    <s v="Recursos ordinários - recursos do tesouro - RLD"/>
    <x v="0"/>
    <n v="310"/>
    <n v="203627238"/>
    <n v="203627238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2"/>
    <s v="Vencim. e Vantagens Fixas - Pessoal Militar"/>
    <s v="0100000000"/>
    <s v="Recursos ordinários - recursos do tesouro - RLD"/>
    <x v="0"/>
    <n v="745"/>
    <n v="1393221"/>
    <n v="139322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2"/>
    <s v="Vencim. e Vantagens Fixas - Pessoal Militar"/>
    <s v="0100000000"/>
    <s v="Recursos ordinários - recursos do tesouro - RLD"/>
    <x v="0"/>
    <n v="704"/>
    <n v="2421741"/>
    <n v="2421741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2"/>
    <s v="Vencim. e Vantagens Fixas - Pessoal Militar"/>
    <s v="0100000000"/>
    <s v="Recursos ordinários - recursos do tesouro - RLD"/>
    <x v="0"/>
    <n v="625"/>
    <n v="1011377"/>
    <n v="1011377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2"/>
    <s v="Vencim. e Vantagens Fixas - Pessoal Militar"/>
    <s v="0100000000"/>
    <s v="Recursos ordinários - recursos do tesouro - RLD"/>
    <x v="0"/>
    <n v="703"/>
    <m/>
    <m/>
    <n v="3733668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69000000"/>
    <s v="Outros recursos primários - recursos de outras fontes - exercício corrente"/>
    <x v="0"/>
    <n v="230"/>
    <n v="750000"/>
    <n v="750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20"/>
    <s v="Auxílio Financeiro a Pesquisadores"/>
    <s v="0100000000"/>
    <s v="Recursos ordinários - recursos do tesouro - RLD"/>
    <x v="0"/>
    <n v="230"/>
    <m/>
    <m/>
    <n v="960000"/>
    <m/>
    <x v="0"/>
    <x v="0"/>
  </r>
  <r>
    <s v="410094"/>
    <s v="41094"/>
    <s v="Fundo de Desenvolvimento Social"/>
    <s v="Fundo de Desenvolvimento Social"/>
    <x v="1"/>
    <x v="1"/>
    <x v="192"/>
    <s v="Apoio às ações de desenvolvimento social, trabalho e renda"/>
    <x v="365"/>
    <x v="368"/>
    <x v="16"/>
    <n v="244"/>
    <s v="334041"/>
    <s v="Contribuições"/>
    <s v="0261000000"/>
    <s v="Receitas diversas - FUNDOSOCIAL - recursos de outras fontes - exercício corrente"/>
    <x v="0"/>
    <n v="560"/>
    <n v="272050"/>
    <n v="272050"/>
    <m/>
    <m/>
    <x v="0"/>
    <x v="0"/>
  </r>
  <r>
    <s v="410094"/>
    <s v="41094"/>
    <s v="Fundo de Desenvolvimento Social"/>
    <s v="Fundo de Desenvolvimento Social"/>
    <x v="1"/>
    <x v="1"/>
    <x v="354"/>
    <s v="Apoio à aquisição, construção, ampliação ou reforma"/>
    <x v="809"/>
    <x v="812"/>
    <x v="3"/>
    <n v="122"/>
    <s v="334041"/>
    <s v="Contribuições"/>
    <s v="0261000000"/>
    <s v="Receitas diversas - FUNDOSOCIAL - recursos de outras fontes - exercício corrente"/>
    <x v="0"/>
    <n v="900"/>
    <n v="5371925"/>
    <n v="5371925"/>
    <m/>
    <m/>
    <x v="0"/>
    <x v="0"/>
  </r>
  <r>
    <s v="440001"/>
    <s v="00001"/>
    <s v="Secretaria de Estado da Agricultura, Pesca e Desenvolvimento Rural"/>
    <s v="Gestão Geral"/>
    <x v="1"/>
    <x v="1"/>
    <x v="138"/>
    <s v="Apoio a projetos"/>
    <x v="902"/>
    <x v="905"/>
    <x v="13"/>
    <n v="606"/>
    <s v="334041"/>
    <s v="Contribuições"/>
    <s v="0100000000"/>
    <s v="Recursos ordinários - recursos do tesouro - RLD"/>
    <x v="0"/>
    <n v="30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6"/>
    <s v="Outros Serviços Terceiros-Pessoa Física"/>
    <s v="0100000000"/>
    <s v="Recursos ordinários - recursos do tesouro - RLD"/>
    <x v="0"/>
    <n v="745"/>
    <n v="1500000"/>
    <n v="1500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6"/>
    <s v="Outros Serviços Terceiros-Pessoa Física"/>
    <s v="0111000000"/>
    <s v="Taxas da Segurança Pública - recursos do tesouro - exercício corrente"/>
    <x v="0"/>
    <n v="704"/>
    <n v="2600000"/>
    <n v="260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6"/>
    <s v="Outros Serviços Terceiros-Pessoa Física"/>
    <s v="0269000000"/>
    <s v="Outros recursos primários - recursos de outras fontes - exercício corrente"/>
    <x v="0"/>
    <n v="915"/>
    <m/>
    <m/>
    <n v="211120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6"/>
    <s v="Outros Serviços Terceiros-Pessoa Física"/>
    <s v="0111000000"/>
    <s v="Taxas da Segurança Pública - recursos do tesouro - exercício corrente"/>
    <x v="0"/>
    <n v="703"/>
    <m/>
    <m/>
    <n v="29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100000000"/>
    <s v="Recursos ordinários - recursos do tesouro - RLD"/>
    <x v="0"/>
    <n v="900"/>
    <m/>
    <m/>
    <n v="132395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40000"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6"/>
    <s v="Outros Serviços Terceiros-Pessoa Física"/>
    <s v="0261000000"/>
    <s v="Receitas diversas - FUNDOSOCIAL - recursos de outras fontes - exercício corrente"/>
    <x v="0"/>
    <n v="660"/>
    <n v="120000"/>
    <n v="12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6"/>
    <s v="Outros Serviços Terceiros-Pessoa Física"/>
    <s v="0261000000"/>
    <s v="Receitas diversas - FUNDOSOCIAL - recursos de outras fontes - exercício corrente"/>
    <x v="0"/>
    <n v="665"/>
    <n v="60000"/>
    <n v="60000"/>
    <m/>
    <m/>
    <x v="0"/>
    <x v="0"/>
  </r>
  <r>
    <s v="450001"/>
    <s v="00001"/>
    <s v="Secretaria de Estado da Educação"/>
    <s v="Gestão Geral"/>
    <x v="1"/>
    <x v="1"/>
    <x v="75"/>
    <s v="Encargos com estagiários"/>
    <x v="903"/>
    <x v="906"/>
    <x v="5"/>
    <n v="128"/>
    <s v="339036"/>
    <s v="Outros Serviços Terceiros-Pessoa Física"/>
    <s v="0100000000"/>
    <s v="Recursos ordinários - recursos do tesouro - RLD"/>
    <x v="0"/>
    <n v="850"/>
    <n v="2942000"/>
    <n v="2942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6"/>
    <s v="Outros Serviços Terceiros-Pessoa Física"/>
    <s v="0100000000"/>
    <s v="Recursos ordinários - recursos do tesouro - RLD"/>
    <x v="0"/>
    <n v="900"/>
    <n v="300000"/>
    <n v="300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6"/>
    <s v="Outros Serviços Terceiros-Pessoa Física"/>
    <s v="0240000000"/>
    <s v="Recursos de serviços - recursos de outras fontes - exercício corrente"/>
    <x v="0"/>
    <n v="630"/>
    <n v="373948"/>
    <n v="373948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449051"/>
    <s v="Obras e Instalações"/>
    <s v="0120000000"/>
    <s v="Cota-parte da contribuição do Salário-Educação - recursos do tesouro - exercício corrente"/>
    <x v="0"/>
    <n v="610"/>
    <n v="929708"/>
    <n v="929708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01"/>
    <x v="904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518"/>
    <x v="521"/>
    <x v="6"/>
    <n v="302"/>
    <s v="449051"/>
    <s v="Obras e Instalações"/>
    <s v="0191000000"/>
    <s v="Operações de crédito interna - recursos do tesouro - exercício corrente"/>
    <x v="0"/>
    <n v="101"/>
    <n v="4000000"/>
    <n v="4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0"/>
    <x v="663"/>
    <x v="0"/>
    <n v="782"/>
    <s v="449051"/>
    <s v="Obras e Instalações"/>
    <s v="0192000000"/>
    <s v="Operações de crédito externa - recursos do tesouro - exercício corrente"/>
    <x v="0"/>
    <n v="105"/>
    <n v="300000"/>
    <n v="3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04"/>
    <x v="907"/>
    <x v="15"/>
    <n v="421"/>
    <s v="449051"/>
    <s v="Obras e Instalações"/>
    <s v="0219000000"/>
    <s v="Outras Taxas Vinculadas - Recursos de Outras Fontes - Exercício Corrente"/>
    <x v="0"/>
    <n v="750"/>
    <n v="2300000"/>
    <n v="23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16"/>
    <s v="Reforma de imóvel"/>
    <x v="736"/>
    <x v="739"/>
    <x v="3"/>
    <n v="122"/>
    <s v="449051"/>
    <s v="Obras e Instalações"/>
    <s v="0219000000"/>
    <s v="Outras Taxas Vinculadas - Recursos de Outras Fontes - Exercício Corrente"/>
    <x v="0"/>
    <n v="910"/>
    <m/>
    <m/>
    <n v="400955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449051"/>
    <s v="Obras e Instalações"/>
    <s v="0131000000"/>
    <s v="Recursos do FUNDEB"/>
    <x v="0"/>
    <n v="703"/>
    <m/>
    <m/>
    <n v="1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00000000"/>
    <s v="Recursos ordinários - recursos do tesouro - RLD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905"/>
    <x v="908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00000000"/>
    <s v="Recursos ordinários - recursos do tesouro - RLD"/>
    <x v="0"/>
    <n v="140"/>
    <m/>
    <m/>
    <n v="2850000"/>
    <m/>
    <x v="0"/>
    <x v="0"/>
  </r>
  <r>
    <s v="530001"/>
    <s v="00001"/>
    <s v="Secretaria de Estado da Infraestrutura e Mobilidade"/>
    <s v="Gestão Geral"/>
    <x v="0"/>
    <x v="0"/>
    <x v="387"/>
    <s v="Adequação e melhoria de infraestrutura aquaviária"/>
    <x v="906"/>
    <x v="909"/>
    <x v="0"/>
    <n v="784"/>
    <s v="449051"/>
    <s v="Obras e Instalações"/>
    <s v="0128000000"/>
    <s v="Outros convênios, ajustes e acordos administrativos - rec tesouro - exercício corrente"/>
    <x v="0"/>
    <n v="100"/>
    <m/>
    <m/>
    <n v="1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1"/>
    <x v="724"/>
    <x v="7"/>
    <n v="61"/>
    <s v="449051"/>
    <s v="Obras e Instalações"/>
    <s v="0219000000"/>
    <s v="Outras Taxas Vinculadas - Recursos de Outras Fontes - Exercício Corrente"/>
    <x v="0"/>
    <n v="931"/>
    <n v="1569710"/>
    <n v="156971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03"/>
    <x v="706"/>
    <x v="5"/>
    <n v="364"/>
    <s v="449051"/>
    <s v="Obras e Instalações"/>
    <s v="0100000000"/>
    <s v="Recursos ordinários - recursos do tesouro - RLD"/>
    <x v="0"/>
    <n v="630"/>
    <n v="1795733"/>
    <n v="1795733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39"/>
    <s v="Outros Serv. Terceiros - Pessoa Juridíca"/>
    <s v="0100000000"/>
    <s v="Recursos ordinários - recursos do tesouro - RLD"/>
    <x v="0"/>
    <n v="920"/>
    <m/>
    <m/>
    <n v="600000"/>
    <m/>
    <x v="0"/>
    <x v="0"/>
  </r>
  <r>
    <s v="410001"/>
    <s v="00001"/>
    <s v="Casa Civil"/>
    <s v="Gestão Geral"/>
    <x v="0"/>
    <x v="0"/>
    <x v="33"/>
    <s v="Manutenção e modernização de sistema"/>
    <x v="708"/>
    <x v="711"/>
    <x v="3"/>
    <n v="126"/>
    <s v="449039"/>
    <s v="Outros Serv. Terceiros - Pessoa Juridíca"/>
    <s v="0100000000"/>
    <s v="Recursos ordinários - recursos do tesouro - RLD"/>
    <x v="0"/>
    <n v="900"/>
    <m/>
    <m/>
    <n v="25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n v="860944"/>
    <n v="860944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449052"/>
    <s v="Equipamentos e Material Permanente"/>
    <s v="0100000000"/>
    <s v="Recursos ordinários - recursos do tesouro - RLD"/>
    <x v="0"/>
    <n v="855"/>
    <n v="9200"/>
    <n v="92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449052"/>
    <s v="Equipamentos e Material Permanente"/>
    <s v="0219000000"/>
    <s v="Outras Taxas Vinculadas - Recursos de Outras Fontes - Exercício Corrente"/>
    <x v="0"/>
    <n v="930"/>
    <m/>
    <m/>
    <n v="38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449052"/>
    <s v="Equipamentos e Material Permanente"/>
    <s v="0219000000"/>
    <s v="Outras Taxas Vinculadas - Recursos de Outras Fontes - Exercício Corrente"/>
    <x v="0"/>
    <n v="315"/>
    <m/>
    <m/>
    <n v="5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387500"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449052"/>
    <s v="Equipamentos e Material Permanente"/>
    <s v="0240000000"/>
    <s v="Recursos de serviços - recursos de outras fontes - exercício corrente"/>
    <x v="0"/>
    <n v="760"/>
    <n v="288279"/>
    <n v="28827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5"/>
    <x v="608"/>
    <x v="0"/>
    <n v="782"/>
    <s v="449034"/>
    <s v="Outras Desp. Pessoal Decor. Contr. Terceirização"/>
    <s v="0191000000"/>
    <s v="Operações de crédito interna - recursos do tesouro - exercício corrente"/>
    <x v="0"/>
    <n v="100"/>
    <n v="464572"/>
    <n v="46457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3"/>
    <x v="446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34"/>
    <s v="Outras Desp. Pessoal Decor. Contr. Terceirização"/>
    <s v="0191000000"/>
    <s v="Operações de crédito interna - recursos do tesouro - exercício corrente"/>
    <x v="0"/>
    <n v="110"/>
    <m/>
    <m/>
    <n v="6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0"/>
    <x v="523"/>
    <x v="0"/>
    <n v="782"/>
    <s v="449034"/>
    <s v="Outras Desp. Pessoal Decor. Contr. Terceirização"/>
    <s v="0191000000"/>
    <s v="Operações de crédito interna - recursos do tesouro - exercício corrente"/>
    <x v="0"/>
    <n v="105"/>
    <n v="80000"/>
    <n v="8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9"/>
    <s v="Outros Serviços Terceiros - Pessoa Jurídica"/>
    <s v="0100000000"/>
    <s v="Recursos ordinários - recursos do tesouro - RLD"/>
    <x v="0"/>
    <n v="925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39"/>
    <s v="Outros Serviços Terceiros - Pessoa Jurídica"/>
    <s v="0283000000"/>
    <s v="Remuneração de depósitos bancários da conta única  do Tribunal de Justiça"/>
    <x v="0"/>
    <n v="930"/>
    <n v="1178000"/>
    <n v="1178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9039"/>
    <s v="Outros Serviços Terceiros - Pessoa Jurídica"/>
    <s v="0100000000"/>
    <s v="Recursos ordinários - recursos do tesouro - RLD"/>
    <x v="0"/>
    <n v="560"/>
    <n v="80000"/>
    <n v="80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69000000"/>
    <s v="Outros recursos primários - recursos de outras fontes - exercício corrente"/>
    <x v="0"/>
    <n v="340"/>
    <n v="516878"/>
    <n v="516878"/>
    <m/>
    <m/>
    <x v="0"/>
    <x v="0"/>
  </r>
  <r>
    <s v="410007"/>
    <s v="00001"/>
    <s v="Controladoria Geral do Estado"/>
    <s v="Gestão Geral"/>
    <x v="1"/>
    <x v="1"/>
    <x v="388"/>
    <s v="Saúde e segurança no contexto ocupacional"/>
    <x v="907"/>
    <x v="910"/>
    <x v="3"/>
    <n v="331"/>
    <s v="339039"/>
    <s v="Outros Serviços Terceiros - Pessoa Jurídica"/>
    <s v="0100000000"/>
    <s v="Recursos ordinários - recursos do tesouro - RLD"/>
    <x v="0"/>
    <n v="855"/>
    <n v="10000"/>
    <n v="1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9"/>
    <s v="Outros Serviços Terceiros - Pessoa Jurídica"/>
    <s v="0100000000"/>
    <s v="Recursos ordinários - recursos do tesouro - RLD"/>
    <x v="0"/>
    <n v="665"/>
    <n v="5000"/>
    <n v="5000"/>
    <m/>
    <m/>
    <x v="0"/>
    <x v="0"/>
  </r>
  <r>
    <s v="410011"/>
    <s v="00001"/>
    <s v="Agência de Desenvolvimento do Turismo de Santa Catarina"/>
    <s v="Gestão Geral"/>
    <x v="1"/>
    <x v="1"/>
    <x v="173"/>
    <s v="Desenvolvimento de políticas públicas"/>
    <x v="325"/>
    <x v="328"/>
    <x v="5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n v="3500000"/>
    <n v="3500000"/>
    <m/>
    <m/>
    <x v="0"/>
    <x v="0"/>
  </r>
  <r>
    <s v="480091"/>
    <s v="48091"/>
    <s v="Fundo Estadual de Saúde"/>
    <s v="Fundo Estadual de Saúde"/>
    <x v="1"/>
    <x v="1"/>
    <x v="365"/>
    <s v="Realização de obras de manutenção"/>
    <x v="851"/>
    <x v="854"/>
    <x v="6"/>
    <n v="122"/>
    <s v="339039"/>
    <s v="Outros Serviços Terceiros - Pessoa Jurídica"/>
    <s v="0100000000"/>
    <s v="Recursos ordinários - recursos do tesouro - RLD"/>
    <x v="0"/>
    <n v="400"/>
    <n v="600000"/>
    <n v="6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m/>
    <m/>
    <n v="1168436.92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501357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9"/>
    <s v="Outros Serviços Terceiros - Pessoa Jurídica"/>
    <s v="0219000000"/>
    <s v="Outras Taxas Vinculadas - Recursos de Outras Fontes - Exercício Corrente"/>
    <x v="0"/>
    <n v="890"/>
    <m/>
    <m/>
    <n v="650000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9"/>
    <s v="Outros Serviços Terceiros - Pessoa Jurídica"/>
    <s v="0100000000"/>
    <s v="Recursos ordinários - recursos do tesouro - RLD"/>
    <x v="0"/>
    <n v="855"/>
    <m/>
    <m/>
    <n v="15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m/>
    <m/>
    <n v="18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m/>
    <m/>
    <n v="2000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39"/>
    <s v="Outros Serviços Terceiros - Pessoa Jurídica"/>
    <s v="0131000000"/>
    <s v="Recursos do FUNDEB"/>
    <x v="0"/>
    <n v="610"/>
    <m/>
    <m/>
    <n v="12000000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39"/>
    <s v="Outros Serviços Terceiros - Pessoa Jurídica"/>
    <s v="0100000000"/>
    <s v="Recursos ordinários - recursos do tesouro - RLD"/>
    <x v="0"/>
    <n v="624"/>
    <m/>
    <m/>
    <n v="4000000"/>
    <m/>
    <x v="0"/>
    <x v="0"/>
  </r>
  <r>
    <s v="480091"/>
    <s v="48091"/>
    <s v="Fundo Estadual de Saúde"/>
    <s v="Fundo Estadual de Saúde"/>
    <x v="0"/>
    <x v="0"/>
    <x v="347"/>
    <s v="Realização dos serviços de telemedicina"/>
    <x v="793"/>
    <x v="796"/>
    <x v="6"/>
    <n v="302"/>
    <s v="339039"/>
    <s v="Outros Serviços Terceiros - Pessoa Jurídica"/>
    <s v="0100000000"/>
    <s v="Recursos ordinários - recursos do tesouro - RLD"/>
    <x v="0"/>
    <n v="430"/>
    <m/>
    <m/>
    <n v="1200000"/>
    <m/>
    <x v="0"/>
    <x v="0"/>
  </r>
  <r>
    <s v="540096"/>
    <s v="54096"/>
    <s v="Fundo Penitenciário do Estado de Santa Catarina - FUPESC"/>
    <s v="Fundo Penitenciário do Estado de Santa Catarina"/>
    <x v="0"/>
    <x v="0"/>
    <x v="7"/>
    <s v="Capacitação profissional dos agentes públicos"/>
    <x v="884"/>
    <x v="887"/>
    <x v="15"/>
    <n v="128"/>
    <s v="339039"/>
    <s v="Outros Serviços Terceiros - Pessoa Jurídica"/>
    <s v="0100000000"/>
    <s v="Recursos ordinários - recursos do tesouro - RLD"/>
    <x v="0"/>
    <n v="75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389"/>
    <s v="Atenção às pessoas egressas do sistema prisional"/>
    <x v="908"/>
    <x v="911"/>
    <x v="15"/>
    <n v="421"/>
    <s v="339039"/>
    <s v="Outros Serviços Terceiros - Pessoa Jurídica"/>
    <s v="0100000000"/>
    <s v="Recursos ordinários - recursos do tesouro - RLD"/>
    <x v="0"/>
    <n v="760"/>
    <m/>
    <m/>
    <n v="100000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39"/>
    <s v="Outros Serviços Terceiros - Pessoa Jurídica"/>
    <s v="0283000000"/>
    <s v="Remuneração de depósitos bancários da conta única  do Tribunal de Justiça"/>
    <x v="0"/>
    <n v="930"/>
    <n v="1106765"/>
    <n v="1106765"/>
    <m/>
    <m/>
    <x v="0"/>
    <x v="0"/>
  </r>
  <r>
    <s v="270001"/>
    <s v="00001"/>
    <s v="Secretaria de Estado do Desenvolvimento Econômico Sustentável"/>
    <s v="Gestão Geral"/>
    <x v="1"/>
    <x v="1"/>
    <x v="362"/>
    <s v="Apoiar projetos e programas voltados a empresas"/>
    <x v="840"/>
    <x v="843"/>
    <x v="10"/>
    <n v="334"/>
    <s v="339039"/>
    <s v="Outros Serviços Terceiros - Pessoa Jurídica"/>
    <s v="0100000000"/>
    <s v="Recursos ordinários - recursos do tesouro - RLD"/>
    <x v="0"/>
    <n v="346"/>
    <n v="50000"/>
    <n v="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9"/>
    <s v="Outros Serviços Terceiros - Pessoa Jurídica"/>
    <s v="0240000000"/>
    <s v="Recursos de serviços - recursos de outras fontes - exercício corrente"/>
    <x v="0"/>
    <n v="900"/>
    <n v="685011"/>
    <n v="685011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9"/>
    <s v="Outros Serviços Terceiros - Pessoa Jurídica"/>
    <s v="0228000000"/>
    <s v="Outros convênios, ajustes e acordos administrativos - rec outras fontes-exercício corrente"/>
    <x v="0"/>
    <n v="211"/>
    <n v="1800000"/>
    <n v="1800000"/>
    <m/>
    <m/>
    <x v="0"/>
    <x v="0"/>
  </r>
  <r>
    <s v="410001"/>
    <s v="00001"/>
    <s v="Casa Civil"/>
    <s v="Gestão Geral"/>
    <x v="1"/>
    <x v="1"/>
    <x v="37"/>
    <s v="Realização de eventos"/>
    <x v="577"/>
    <x v="580"/>
    <x v="3"/>
    <n v="131"/>
    <s v="339039"/>
    <s v="Outros Serviços Terceiros - Pessoa Jurídica"/>
    <s v="0100000000"/>
    <s v="Recursos ordinários - recursos do tesouro - RLD"/>
    <x v="0"/>
    <n v="810"/>
    <n v="900000"/>
    <n v="900000"/>
    <m/>
    <m/>
    <x v="0"/>
    <x v="0"/>
  </r>
  <r>
    <s v="410001"/>
    <s v="00001"/>
    <s v="Casa Civil"/>
    <s v="Gestão Geral"/>
    <x v="1"/>
    <x v="1"/>
    <x v="153"/>
    <s v="Realizar publicações legais"/>
    <x v="279"/>
    <x v="282"/>
    <x v="3"/>
    <n v="131"/>
    <s v="339039"/>
    <s v="Outros Serviços Terceiros - Pessoa Jurídica"/>
    <s v="0100000000"/>
    <s v="Recursos ordinários - recursos do tesouro - RLD"/>
    <x v="0"/>
    <n v="810"/>
    <n v="180000"/>
    <n v="180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39"/>
    <s v="Outros Serviços Terceiros - Pessoa Jurídica"/>
    <s v="0100000000"/>
    <s v="Recursos ordinários - recursos do tesouro - RLD"/>
    <x v="0"/>
    <n v="315"/>
    <n v="181000"/>
    <n v="181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8000000"/>
    <n v="80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100000000"/>
    <s v="Recursos ordinários - recursos do tesouro - RLD"/>
    <x v="0"/>
    <n v="900"/>
    <n v="11765397"/>
    <n v="11765397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7"/>
    <s v="Locação de Mão-de-Obra"/>
    <s v="0100000000"/>
    <s v="Recursos ordinários - recursos do tesouro - RLD"/>
    <x v="0"/>
    <n v="900"/>
    <n v="1123265"/>
    <n v="1123265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192"/>
    <s v="Despesas de Exercícios Anteriores"/>
    <s v="0100000000"/>
    <s v="Recursos ordinários - recursos do tesouro - RLD"/>
    <x v="0"/>
    <n v="920"/>
    <m/>
    <m/>
    <n v="15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147"/>
    <s v="Obrigações Tributárias e Contributivas"/>
    <s v="0219000000"/>
    <s v="Outras Taxas Vinculadas - Recursos de Outras Fontes - Exercício Corrente"/>
    <x v="0"/>
    <n v="315"/>
    <n v="50000"/>
    <n v="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40"/>
    <s v="Serviços de Tecnologia da Informação e Comunicação - Pessoa Jurídica"/>
    <s v="0100000000"/>
    <s v="Recursos ordinários - recursos do tesouro - RLD"/>
    <x v="0"/>
    <n v="900"/>
    <n v="53000"/>
    <n v="53000"/>
    <m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1807692.369999999"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269000000"/>
    <s v="Outros recursos primários - recursos de outras fontes - exercício corrente"/>
    <x v="0"/>
    <n v="770"/>
    <m/>
    <m/>
    <n v="35038069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40"/>
    <s v="Serviços de Tecnologia da Informação e Comunicação - Pessoa Jurídica"/>
    <s v="0100000000"/>
    <s v="Recursos ordinários - recursos do tesouro - RLD"/>
    <x v="0"/>
    <n v="925"/>
    <n v="11025000"/>
    <n v="11025000"/>
    <m/>
    <m/>
    <x v="0"/>
    <x v="0"/>
  </r>
  <r>
    <s v="030001"/>
    <s v="00001"/>
    <s v="Tribunal de Justiça do Estado"/>
    <s v="Gestão Geral"/>
    <x v="5"/>
    <x v="5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412026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170000"/>
    <n v="17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40"/>
    <s v="Serviços de Tecnologia da Informação e Comunicação - Pessoa Jurídica"/>
    <s v="0100000000"/>
    <s v="Recursos ordinários - recursos do tesouro - RLD"/>
    <x v="0"/>
    <n v="300"/>
    <n v="170000"/>
    <n v="170000"/>
    <m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633713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269000000"/>
    <s v="Outros recursos primários - recursos de outras fontes - exercício corrente"/>
    <x v="0"/>
    <n v="230"/>
    <n v="52665"/>
    <n v="52665"/>
    <m/>
    <m/>
    <x v="0"/>
    <x v="0"/>
  </r>
  <r>
    <s v="480092"/>
    <s v="48092"/>
    <s v="Fundo Catarinense para o Desenvolvimento da Saúde-INVESTSAÚDE"/>
    <s v="Fundo Catarinense para o Desenvolvimento da Saude"/>
    <x v="1"/>
    <x v="1"/>
    <x v="35"/>
    <s v="Ampliação, reforma e readequação"/>
    <x v="43"/>
    <x v="44"/>
    <x v="6"/>
    <n v="302"/>
    <s v="445042"/>
    <s v="Auxílios"/>
    <s v="0191000000"/>
    <s v="Operações de crédito interna - recursos do tesouro - exercício corrente"/>
    <x v="0"/>
    <n v="101"/>
    <n v="100000"/>
    <n v="10000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6"/>
    <s v="Outras Despesas Variáveis-Pessoal Civil"/>
    <s v="0100000000"/>
    <s v="Recursos ordinários - recursos do tesouro - RLD"/>
    <x v="0"/>
    <n v="850"/>
    <m/>
    <m/>
    <n v="572138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6"/>
    <s v="Outras Despesas Variáveis-Pessoal Civil"/>
    <s v="0100000000"/>
    <s v="Recursos ordinários - recursos do tesouro - RLD"/>
    <x v="0"/>
    <n v="850"/>
    <n v="29870"/>
    <n v="2987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3"/>
    <s v="Obrigações Patronais"/>
    <s v="0111000000"/>
    <s v="Taxas da Segurança Pública - recursos do tesouro - exercício corrente"/>
    <x v="0"/>
    <n v="850"/>
    <n v="343986"/>
    <n v="34398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13"/>
    <s v="Obrigações Patronais"/>
    <s v="0100000000"/>
    <s v="Recursos ordinários - recursos do tesouro - RLD"/>
    <x v="0"/>
    <n v="625"/>
    <n v="2000000"/>
    <n v="200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59061"/>
    <s v="Aquisição de Imóveis"/>
    <s v="0100000000"/>
    <s v="Recursos ordinários - recursos do tesouro - RLD"/>
    <x v="0"/>
    <n v="925"/>
    <m/>
    <m/>
    <n v="100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130"/>
    <s v="Material de Consumo"/>
    <s v="0100000000"/>
    <s v="Recursos ordinários - recursos do tesouro - RLD"/>
    <x v="0"/>
    <n v="900"/>
    <n v="165000"/>
    <n v="16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1"/>
    <s v="Premiações Culturais, Artísticas, Científicas, Desportivas e Outras"/>
    <s v="0100000000"/>
    <s v="Recursos ordinários - recursos do tesouro - RLD"/>
    <x v="0"/>
    <n v="920"/>
    <m/>
    <m/>
    <n v="82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05"/>
    <s v="Outros Benefícios Previdenciários"/>
    <s v="0100000000"/>
    <s v="Recursos ordinários - recursos do tesouro - RLD"/>
    <x v="0"/>
    <n v="625"/>
    <n v="60000"/>
    <n v="6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05"/>
    <s v="Outros Benefícios Previdenciários"/>
    <s v="0100000000"/>
    <s v="Recursos ordinários - recursos do tesouro - RLD"/>
    <x v="0"/>
    <n v="850"/>
    <m/>
    <m/>
    <n v="1000"/>
    <m/>
    <x v="0"/>
    <x v="0"/>
  </r>
  <r>
    <s v="470001"/>
    <s v="00001"/>
    <s v="Secretaria de Estado da Administração"/>
    <s v="Gestão Geral"/>
    <x v="7"/>
    <x v="5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m/>
    <n v="-75096000"/>
    <m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93"/>
    <s v="Indenizações e Restituições"/>
    <s v="0100000000"/>
    <s v="Recursos ordinários - recursos do tesouro - RLD"/>
    <x v="0"/>
    <n v="730"/>
    <m/>
    <m/>
    <n v="4532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40000000"/>
    <s v="Outros serviços - recursos do tesouro - exercício corrente"/>
    <x v="0"/>
    <n v="990"/>
    <m/>
    <m/>
    <n v="5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60000000"/>
    <s v="Recursos Patrimoniais Primários - recursos do tesouro - Exercício Corrente"/>
    <x v="0"/>
    <n v="990"/>
    <n v="15000000"/>
    <n v="15000000"/>
    <m/>
    <m/>
    <x v="0"/>
    <x v="0"/>
  </r>
  <r>
    <s v="520002"/>
    <s v="00001"/>
    <s v="Encargos Gerais do Estado"/>
    <s v="Gestão Geral"/>
    <x v="1"/>
    <x v="1"/>
    <x v="121"/>
    <s v="Participação no capital social"/>
    <x v="909"/>
    <x v="912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094"/>
    <s v="Indenizações e Restituições Trabalhistas"/>
    <s v="0100000000"/>
    <s v="Recursos ordinários - recursos do tesouro - RLD"/>
    <x v="0"/>
    <n v="930"/>
    <m/>
    <m/>
    <n v="98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85000000"/>
    <s v="Remuneração de disp bancária - Executivo - rec vinculados-rec outras fontes-exerc corrente"/>
    <x v="0"/>
    <n v="230"/>
    <n v="350000"/>
    <n v="35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28000000"/>
    <s v="Outros convênios, ajustes e acordos administrativos - rec outras fontes-exercício corrente"/>
    <x v="0"/>
    <n v="230"/>
    <m/>
    <m/>
    <n v="300000"/>
    <m/>
    <x v="0"/>
    <x v="0"/>
  </r>
  <r>
    <s v="470076"/>
    <s v="47076"/>
    <s v="Fundo Financeiro"/>
    <s v="Fundo Financeiro"/>
    <x v="1"/>
    <x v="1"/>
    <x v="255"/>
    <s v="Pensões"/>
    <x v="888"/>
    <x v="891"/>
    <x v="14"/>
    <n v="272"/>
    <s v="319003"/>
    <s v="Pensões do RPPS e do Militar"/>
    <s v="0250000000"/>
    <s v="Contribuição previdenciária - recursos de outras fontes - exercício corrente"/>
    <x v="0"/>
    <n v="860"/>
    <n v="20502275"/>
    <n v="20502275"/>
    <m/>
    <m/>
    <x v="0"/>
    <x v="0"/>
  </r>
  <r>
    <s v="470076"/>
    <s v="47076"/>
    <s v="Fundo Financeiro"/>
    <s v="Fundo Financeiro"/>
    <x v="1"/>
    <x v="1"/>
    <x v="45"/>
    <s v="Encargos com inativos"/>
    <x v="374"/>
    <x v="377"/>
    <x v="14"/>
    <n v="272"/>
    <s v="319001"/>
    <s v="Aposentadorias, Reserva Remunerada e Reformas"/>
    <s v="0250000000"/>
    <s v="Contribuição previdenciária - recursos de outras fontes - exercício corrente"/>
    <x v="0"/>
    <n v="860"/>
    <n v="87106567"/>
    <n v="87106567"/>
    <m/>
    <m/>
    <x v="0"/>
    <x v="0"/>
  </r>
  <r>
    <s v="470076"/>
    <s v="47076"/>
    <s v="Fundo Financeiro"/>
    <s v="Fundo Financeiro"/>
    <x v="1"/>
    <x v="1"/>
    <x v="45"/>
    <s v="Encargos com inativos"/>
    <x v="676"/>
    <x v="679"/>
    <x v="14"/>
    <n v="272"/>
    <s v="319001"/>
    <s v="Aposentadorias, Reserva Remunerada e Reformas"/>
    <s v="0250000000"/>
    <s v="Contribuição previdenciária - recursos de outras fontes - exercício corrente"/>
    <x v="0"/>
    <n v="860"/>
    <n v="42676691"/>
    <n v="42676691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2"/>
    <s v="Despesas de Exercícios Anteriores"/>
    <s v="0100000000"/>
    <s v="Recursos ordinários - recursos do tesouro - RLD"/>
    <x v="0"/>
    <n v="850"/>
    <n v="27992"/>
    <n v="2799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04"/>
    <s v="Contratação por Tempo Determinado"/>
    <s v="0131000000"/>
    <s v="Recursos do FUNDEB"/>
    <x v="0"/>
    <n v="625"/>
    <n v="36967561"/>
    <n v="36967561"/>
    <m/>
    <m/>
    <x v="0"/>
    <x v="0"/>
  </r>
  <r>
    <s v="520002"/>
    <s v="00001"/>
    <s v="Encargos Gerais do Estado"/>
    <s v="Gestão Geral"/>
    <x v="1"/>
    <x v="1"/>
    <x v="103"/>
    <s v="Encargos com precatórios"/>
    <x v="858"/>
    <x v="861"/>
    <x v="18"/>
    <n v="846"/>
    <s v="319091"/>
    <s v="Sentenças Judiciais"/>
    <s v="0100000000"/>
    <s v="Recursos ordinários - recursos do tesouro - RLD"/>
    <x v="0"/>
    <n v="990"/>
    <n v="69788541"/>
    <n v="69788541"/>
    <m/>
    <m/>
    <x v="0"/>
    <x v="0"/>
  </r>
  <r>
    <s v="410002"/>
    <s v="00001"/>
    <s v="Procuradoria Geral do Estado"/>
    <s v="Gestão Geral"/>
    <x v="0"/>
    <x v="0"/>
    <x v="46"/>
    <s v="Pagamento de encargos"/>
    <x v="910"/>
    <x v="913"/>
    <x v="6"/>
    <n v="92"/>
    <s v="319091"/>
    <s v="Sentenças Judiciais"/>
    <s v="0100000000"/>
    <s v="Recursos ordinários - recursos do tesouro - RLD"/>
    <x v="0"/>
    <n v="875"/>
    <m/>
    <m/>
    <n v="1117896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n v="350000"/>
    <n v="35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46"/>
    <s v="Auxílio-Alimentação"/>
    <s v="0100000000"/>
    <s v="Recursos ordinários - recursos do tesouro - RLD"/>
    <x v="0"/>
    <n v="850"/>
    <m/>
    <m/>
    <n v="1078901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47"/>
    <s v="Obrigações Tributárias e Contributivas"/>
    <s v="0100000000"/>
    <s v="Recursos ordinários - recursos do tesouro - RLD"/>
    <x v="0"/>
    <n v="900"/>
    <n v="15000"/>
    <n v="15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47"/>
    <s v="Obrigações Tributárias e Contributivas"/>
    <s v="0111000000"/>
    <s v="Taxas da Segurança Pública - recursos do tesouro - exercício corrente"/>
    <x v="0"/>
    <n v="730"/>
    <n v="1800"/>
    <n v="1800"/>
    <m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m/>
    <m/>
    <n v="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47"/>
    <s v="Obrigações Tributárias e Contributivas"/>
    <s v="0269000000"/>
    <s v="Outros recursos primários - recursos de outras fontes - exercício corrente"/>
    <x v="0"/>
    <n v="704"/>
    <n v="19634"/>
    <n v="19634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113"/>
    <s v="Obrigações Patronais"/>
    <s v="0100000000"/>
    <s v="Recursos ordinários - recursos do tesouro - RLD"/>
    <x v="0"/>
    <n v="745"/>
    <m/>
    <m/>
    <n v="1234747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113"/>
    <s v="Obrigações Patronais"/>
    <s v="0131000000"/>
    <s v="Recursos do FUNDEB"/>
    <x v="0"/>
    <n v="625"/>
    <n v="632814"/>
    <n v="632814"/>
    <m/>
    <m/>
    <x v="0"/>
    <x v="0"/>
  </r>
  <r>
    <s v="160084"/>
    <s v="16084"/>
    <s v="Fundo de Melhoria da Polícia Civil"/>
    <s v="Fundo de Melhoria da Polícia Civil"/>
    <x v="1"/>
    <x v="1"/>
    <x v="390"/>
    <s v="Equipamentos e materiais"/>
    <x v="911"/>
    <x v="914"/>
    <x v="11"/>
    <n v="181"/>
    <s v="339030"/>
    <s v="Material de Consumo"/>
    <s v="0111000000"/>
    <s v="Taxas da Segurança Pública - recursos do tesouro - exercício corrente"/>
    <x v="0"/>
    <n v="701"/>
    <n v="1000000"/>
    <n v="1000000"/>
    <m/>
    <m/>
    <x v="0"/>
    <x v="0"/>
  </r>
  <r>
    <s v="160084"/>
    <s v="16084"/>
    <s v="Fundo de Melhoria da Polícia Civil"/>
    <s v="Fundo de Melhoria da Polícia Civil"/>
    <x v="1"/>
    <x v="1"/>
    <x v="14"/>
    <s v="Saúde e segurança no contexto ocupacional"/>
    <x v="308"/>
    <x v="311"/>
    <x v="11"/>
    <n v="331"/>
    <s v="339030"/>
    <s v="Material de Consumo"/>
    <s v="0111000000"/>
    <s v="Taxas da Segurança Pública - recursos do tesouro - exercício corrente"/>
    <x v="0"/>
    <n v="855"/>
    <n v="30000"/>
    <n v="30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0"/>
    <s v="Material de Consumo"/>
    <s v="0240000000"/>
    <s v="Recursos de serviços - recursos de outras fontes - exercício corrente"/>
    <x v="0"/>
    <n v="900"/>
    <n v="5000"/>
    <n v="5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n v="10000"/>
    <n v="10000"/>
    <m/>
    <m/>
    <x v="0"/>
    <x v="0"/>
  </r>
  <r>
    <s v="150001"/>
    <s v="00001"/>
    <s v="Defensoria Pública do Estado de Santa Catarina"/>
    <s v="Gestão Geral"/>
    <x v="0"/>
    <x v="0"/>
    <x v="3"/>
    <s v="Manutenção e modernização dos serviços de tecnologia da informação e comunicação"/>
    <x v="312"/>
    <x v="315"/>
    <x v="15"/>
    <n v="122"/>
    <s v="339030"/>
    <s v="Material de Consumo"/>
    <s v="0100000000"/>
    <s v="Recursos ordinários - recursos do tesouro - RLD"/>
    <x v="0"/>
    <n v="745"/>
    <m/>
    <m/>
    <n v="8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0"/>
    <s v="Material de Consumo"/>
    <s v="0111000000"/>
    <s v="Taxas da Segurança Pública - recursos do tesouro - exercício corrente"/>
    <x v="0"/>
    <n v="704"/>
    <m/>
    <m/>
    <n v="85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0"/>
    <s v="Material de Consumo"/>
    <s v="0285000000"/>
    <s v="Remuneração de disp bancária - Executivo - rec vinculados-rec outras fontes-exerc corrente"/>
    <x v="0"/>
    <n v="702"/>
    <m/>
    <m/>
    <n v="143213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0"/>
    <s v="Material de Consumo"/>
    <s v="0120000000"/>
    <s v="Cota-parte da contribuição do Salário-Educação - recursos do tesouro - exercício corrente"/>
    <x v="0"/>
    <n v="900"/>
    <m/>
    <m/>
    <n v="15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0"/>
    <s v="Material de Consumo"/>
    <s v="0223000000"/>
    <s v="Convênio - Sistema Único Saúde - recursos de outras fontes - Exercício Corrente"/>
    <x v="0"/>
    <n v="410"/>
    <m/>
    <m/>
    <n v="6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0"/>
    <s v="Material de Consumo"/>
    <s v="0223000000"/>
    <s v="Convênio - Sistema Único Saúde - recursos de outras fontes - Exercício Corrente"/>
    <x v="0"/>
    <n v="410"/>
    <m/>
    <m/>
    <n v="126000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0"/>
    <s v="Material de Consumo"/>
    <s v="0240000000"/>
    <s v="Recursos de serviços - recursos de outras fontes - exercício corrente"/>
    <x v="0"/>
    <n v="760"/>
    <m/>
    <m/>
    <n v="220000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0"/>
    <s v="Material de Consumo"/>
    <s v="0100000000"/>
    <s v="Recursos ordinários - recursos do tesouro - RLD"/>
    <x v="0"/>
    <n v="921"/>
    <n v="15000"/>
    <n v="15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0"/>
    <s v="Material de Consumo"/>
    <s v="0100000000"/>
    <s v="Recursos ordinários - recursos do tesouro - RLD"/>
    <x v="0"/>
    <n v="900"/>
    <n v="5000"/>
    <n v="5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0"/>
    <s v="Material de Consumo"/>
    <s v="0119000000"/>
    <s v="Recursos do Tesouro - Exercício Corrente - Outras Taxas - Vinculadas"/>
    <x v="0"/>
    <n v="410"/>
    <n v="100000"/>
    <n v="1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0"/>
    <s v="Material de Consumo"/>
    <s v="0160000000"/>
    <s v="Recursos Patrimoniais Primários - recursos do tesouro - Exercício Corrente"/>
    <x v="0"/>
    <n v="130"/>
    <n v="200000"/>
    <n v="20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3"/>
    <s v="Passagens e Despesas com Locomoção"/>
    <s v="0269000000"/>
    <s v="Outros recursos primários - recursos de outras fontes - exercício corrente"/>
    <x v="0"/>
    <n v="915"/>
    <n v="66987"/>
    <n v="66987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3"/>
    <s v="Passagens e Despesas com Locomoção"/>
    <s v="0240000000"/>
    <s v="Recursos de serviços - recursos de outras fontes - exercício corrente"/>
    <x v="0"/>
    <n v="90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3"/>
    <s v="Passagens e Despesas com Locomoção"/>
    <s v="0269000000"/>
    <s v="Outros recursos primários - recursos de outras fontes - exercício corrente"/>
    <x v="0"/>
    <n v="875"/>
    <m/>
    <m/>
    <n v="2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3"/>
    <s v="Passagens e Despesas com Locomoção"/>
    <s v="0100000000"/>
    <s v="Recursos ordinários - recursos do tesouro - RLD"/>
    <x v="0"/>
    <n v="900"/>
    <m/>
    <m/>
    <n v="500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3"/>
    <s v="Passagens e Despesas com Locomoção"/>
    <s v="0100000000"/>
    <s v="Recursos ordinários - recursos do tesouro - RLD"/>
    <x v="0"/>
    <n v="630"/>
    <n v="65898"/>
    <n v="65898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49"/>
    <s v="Auxílio-Transporte"/>
    <s v="0100000000"/>
    <s v="Recursos ordinários - recursos do tesouro - RLD"/>
    <x v="0"/>
    <n v="703"/>
    <n v="100000"/>
    <n v="100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92"/>
    <s v="Despesas de Exercícios Anteriores"/>
    <s v="0228000000"/>
    <s v="Outros convênios, ajustes e acordos administrativos - rec outras fontes-exercício corrente"/>
    <x v="0"/>
    <n v="211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92"/>
    <s v="Despesas de Exercícios Anteriores"/>
    <s v="0100000000"/>
    <s v="Recursos ordinários - recursos do tesouro - RLD"/>
    <x v="0"/>
    <n v="900"/>
    <m/>
    <m/>
    <n v="100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92"/>
    <s v="Despesas de Exercícios Anteriores"/>
    <s v="0223000000"/>
    <s v="Convênio - Sistema Único Saúde - recursos de outras fontes - Exercício Corrente"/>
    <x v="0"/>
    <n v="410"/>
    <m/>
    <m/>
    <n v="200000"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92"/>
    <s v="Despesas de Exercícios Anteriores"/>
    <s v="0111000000"/>
    <s v="Taxas da Segurança Pública - recursos do tesouro - exercício corrente"/>
    <x v="0"/>
    <n v="704"/>
    <n v="29999"/>
    <n v="29999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n v="47710"/>
    <n v="4771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6"/>
    <s v="Ressarcimento Despesa Pessoal Requisitado"/>
    <s v="0100000000"/>
    <s v="Recursos ordinários - recursos do tesouro - RLD"/>
    <x v="0"/>
    <n v="920"/>
    <m/>
    <m/>
    <n v="2000000"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0192000000"/>
    <s v="Operações de crédito externa - recursos do tesouro - exercício corrente"/>
    <x v="0"/>
    <n v="110"/>
    <n v="1200000"/>
    <n v="12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5"/>
    <s v="Serviços de Consultoria"/>
    <s v="0100000000"/>
    <s v="Recursos ordinários - recursos do tesouro - RLD"/>
    <x v="0"/>
    <n v="310"/>
    <n v="200000"/>
    <n v="200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5"/>
    <s v="Serviços de Consultoria"/>
    <s v="0285000000"/>
    <s v="Remuneração de disp bancária - Executivo - rec vinculados-rec outras fontes-exerc corrente"/>
    <x v="0"/>
    <n v="340"/>
    <m/>
    <m/>
    <n v="253463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5"/>
    <s v="Serviços de Consultoria"/>
    <s v="0261000000"/>
    <s v="Receitas diversas - FUNDOSOCIAL - recursos de outras fontes - exercício corrente"/>
    <x v="0"/>
    <n v="665"/>
    <m/>
    <m/>
    <n v="30016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m/>
    <m/>
    <n v="0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4141"/>
    <s v="Contribuições"/>
    <s v="0100000000"/>
    <s v="Recursos ordinários - recursos do tesouro - RLD"/>
    <x v="0"/>
    <n v="430"/>
    <m/>
    <m/>
    <n v="5000000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39113"/>
    <s v="Obrigações Patronais"/>
    <s v="0100000000"/>
    <s v="Recursos ordinários - recursos do tesouro - RLD"/>
    <x v="0"/>
    <n v="850"/>
    <m/>
    <m/>
    <n v="632277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113"/>
    <s v="Obrigações Patronais"/>
    <s v="0100000000"/>
    <s v="Recursos ordinários - recursos do tesouro - RLD"/>
    <x v="0"/>
    <n v="850"/>
    <m/>
    <m/>
    <n v="3958947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08"/>
    <s v="Outros Benefícios Assistenciais"/>
    <s v="0100000000"/>
    <s v="Recursos ordinários - recursos do tesouro - RLD"/>
    <x v="0"/>
    <n v="930"/>
    <n v="11547507"/>
    <n v="1154750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08"/>
    <s v="Outros Benefícios Assistenciais"/>
    <s v="0100000000"/>
    <s v="Recursos ordinários - recursos do tesouro - RLD"/>
    <x v="0"/>
    <n v="704"/>
    <n v="9291"/>
    <n v="9291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14"/>
    <s v="Diárias - Civil"/>
    <s v="0111000000"/>
    <s v="Taxas da Segurança Pública - recursos do tesouro - exercício corrente"/>
    <x v="0"/>
    <n v="704"/>
    <n v="2000"/>
    <n v="2000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14"/>
    <s v="Diárias - Civil"/>
    <s v="0228000000"/>
    <s v="Outros convênios, ajustes e acordos administrativos - rec outras fontes-exercício corrente"/>
    <x v="0"/>
    <n v="211"/>
    <n v="1500000"/>
    <n v="15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14"/>
    <s v="Diárias - Civil"/>
    <s v="0100000000"/>
    <s v="Recursos ordinários - recursos do tesouro - RLD"/>
    <x v="0"/>
    <n v="900"/>
    <m/>
    <m/>
    <n v="30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14"/>
    <s v="Diárias - Civil"/>
    <s v="0285000000"/>
    <s v="Remuneração de disp bancária - Executivo - rec vinculados-rec outras fontes-exerc corrente"/>
    <x v="0"/>
    <n v="340"/>
    <n v="42195"/>
    <n v="42195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93"/>
    <s v="Indenizações e Restituições"/>
    <s v="0219000000"/>
    <s v="Outras Taxas Vinculadas - Recursos de Outras Fontes - Exercício Corrente"/>
    <x v="0"/>
    <n v="930"/>
    <n v="10000"/>
    <n v="1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3"/>
    <s v="Indenizações e Restituições"/>
    <s v="0100000000"/>
    <s v="Recursos ordinários - recursos do tesouro - RLD"/>
    <x v="0"/>
    <n v="910"/>
    <n v="380000"/>
    <n v="38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3"/>
    <s v="Indenizações e Restituições"/>
    <s v="0131000000"/>
    <s v="Recursos do FUNDEB"/>
    <x v="0"/>
    <n v="625"/>
    <m/>
    <m/>
    <n v="10000"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9093"/>
    <s v="Indenizações e Restituições"/>
    <s v="0131000000"/>
    <s v="Recursos do FUNDEB"/>
    <x v="0"/>
    <n v="623"/>
    <m/>
    <m/>
    <n v="80000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093"/>
    <s v="Indenizações e Restituições"/>
    <s v="0100000000"/>
    <s v="Recursos ordinários - recursos do tesouro - RLD"/>
    <x v="0"/>
    <n v="875"/>
    <n v="5844822"/>
    <n v="5844822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260000000"/>
    <s v="Recursos patrimoniais primários - recursos de outras fontes - exercício corrente"/>
    <x v="0"/>
    <n v="935"/>
    <n v="450000"/>
    <n v="45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11"/>
    <s v="Vencim. e Vantagens Fixas - Pessoal Civil"/>
    <s v="0100000000"/>
    <s v="Recursos ordinários - recursos do tesouro - RLD"/>
    <x v="0"/>
    <n v="850"/>
    <n v="106406"/>
    <n v="10640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1"/>
    <s v="Vencim. e Vantagens Fixas - Pessoal Civil"/>
    <s v="0100000000"/>
    <s v="Recursos ordinários - recursos do tesouro - RLD"/>
    <x v="0"/>
    <n v="625"/>
    <n v="124459370"/>
    <n v="12445937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1"/>
    <s v="Vencim. e Vantagens Fixas - Pessoal Civil"/>
    <s v="0100000000"/>
    <s v="Recursos ordinários - recursos do tesouro - RLD"/>
    <x v="0"/>
    <n v="625"/>
    <m/>
    <m/>
    <n v="124459370"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1"/>
    <s v="Vencim. e Vantagens Fixas - Pessoal Civil"/>
    <s v="0100000000"/>
    <s v="Recursos ordinários - recursos do tesouro - RLD"/>
    <x v="0"/>
    <n v="750"/>
    <n v="343193998"/>
    <n v="343193998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28000000"/>
    <s v="Outros convênios, ajustes e acordos administrativos - rec outras fontes-exercício corrente"/>
    <x v="0"/>
    <n v="230"/>
    <m/>
    <m/>
    <n v="525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85000000"/>
    <s v="Remuneração de disp bancária - Executivo - rec vinculados-rec outras fontes-exerc corrente"/>
    <x v="0"/>
    <n v="230"/>
    <n v="20000"/>
    <n v="20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6"/>
    <s v="Outros Serviços Terceiros-Pessoa Física"/>
    <s v="0219000000"/>
    <s v="Outras Taxas Vinculadas - Recursos de Outras Fontes - Exercício Corrente"/>
    <x v="0"/>
    <n v="900"/>
    <n v="150000"/>
    <n v="150000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6"/>
    <s v="Outros Serviços Terceiros-Pessoa Física"/>
    <s v="0261000000"/>
    <s v="Receitas diversas - FUNDOSOCIAL - recursos de outras fontes - exercício corrente"/>
    <x v="0"/>
    <n v="850"/>
    <n v="20000"/>
    <n v="20000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6"/>
    <s v="Outros Serviços Terceiros-Pessoa Física"/>
    <s v="0100000000"/>
    <s v="Recursos ordinários - recursos do tesouro - RLD"/>
    <x v="0"/>
    <n v="910"/>
    <m/>
    <m/>
    <n v="1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6"/>
    <s v="Outros Serviços Terceiros-Pessoa Física"/>
    <s v="0100000000"/>
    <s v="Recursos ordinários - recursos do tesouro - RLD"/>
    <x v="0"/>
    <n v="635"/>
    <m/>
    <m/>
    <n v="15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6"/>
    <s v="Outros Serviços Terceiros-Pessoa Física"/>
    <s v="0269000000"/>
    <s v="Outros recursos primários - recursos de outras fontes - exercício corrente"/>
    <x v="0"/>
    <n v="875"/>
    <m/>
    <m/>
    <n v="1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6"/>
    <s v="Outros Serviços Terceiros-Pessoa Física"/>
    <s v="0228000000"/>
    <s v="Outros convênios, ajustes e acordos administrativos - rec outras fontes-exercício corrente"/>
    <x v="0"/>
    <n v="230"/>
    <m/>
    <m/>
    <n v="17291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6"/>
    <s v="Outros Serviços Terceiros-Pessoa Física"/>
    <s v="0100000000"/>
    <s v="Recursos ordinários - recursos do tesouro - RLD"/>
    <x v="0"/>
    <n v="921"/>
    <n v="15000"/>
    <n v="15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6"/>
    <s v="Outros Serviços Terceiros-Pessoa Física"/>
    <s v="0261000000"/>
    <s v="Receitas diversas - FUNDOSOCIAL - recursos de outras fontes - exercício corrente"/>
    <x v="0"/>
    <n v="66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36"/>
    <s v="Outros Serviços Terceiros-Pessoa Física"/>
    <s v="0100000000"/>
    <s v="Recursos ordinários - recursos do tesouro - RLD"/>
    <x v="0"/>
    <n v="850"/>
    <n v="447597"/>
    <n v="447597"/>
    <m/>
    <m/>
    <x v="0"/>
    <x v="0"/>
  </r>
  <r>
    <s v="470001"/>
    <s v="00001"/>
    <s v="Secretaria de Estado da Administração"/>
    <s v="Gestão Geral"/>
    <x v="1"/>
    <x v="1"/>
    <x v="80"/>
    <s v="Pagamento de pensão"/>
    <x v="912"/>
    <x v="915"/>
    <x v="16"/>
    <n v="274"/>
    <s v="339059"/>
    <s v="Pensões Especiais"/>
    <s v="0100000000"/>
    <s v="Recursos ordinários - recursos do tesouro - RLD"/>
    <x v="0"/>
    <n v="870"/>
    <n v="23142926"/>
    <n v="23142926"/>
    <m/>
    <m/>
    <x v="0"/>
    <x v="0"/>
  </r>
  <r>
    <s v="470001"/>
    <s v="00001"/>
    <s v="Secretaria de Estado da Administração"/>
    <s v="Gestão Geral"/>
    <x v="1"/>
    <x v="1"/>
    <x v="80"/>
    <s v="Pagamento de pensão"/>
    <x v="517"/>
    <x v="520"/>
    <x v="3"/>
    <n v="274"/>
    <s v="339059"/>
    <s v="Pensões Especiais"/>
    <s v="0100000000"/>
    <s v="Recursos ordinários - recursos do tesouro - RLD"/>
    <x v="0"/>
    <n v="870"/>
    <n v="273894"/>
    <n v="273894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139"/>
    <s v="Outros Serviços Terceiros Pessoa Jurídica"/>
    <s v="0111000000"/>
    <s v="Taxas da Segurança Pública - recursos do tesouro - exercício corrente"/>
    <x v="0"/>
    <n v="704"/>
    <n v="2850138"/>
    <n v="2850138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139"/>
    <s v="Outros Serviços Terceiros Pessoa Jurídica"/>
    <s v="0169000000"/>
    <s v="Outros Recursos Primários - Recursos do Tesouro"/>
    <x v="0"/>
    <n v="130"/>
    <n v="20000"/>
    <n v="2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n v="100032"/>
    <n v="100032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51"/>
    <s v="Obras e Instalações"/>
    <s v="0100000000"/>
    <s v="Recursos ordinários - recursos do tesouro - RLD"/>
    <x v="0"/>
    <n v="920"/>
    <m/>
    <m/>
    <n v="2600000"/>
    <m/>
    <x v="0"/>
    <x v="0"/>
  </r>
  <r>
    <s v="030091"/>
    <s v="03091"/>
    <s v="Fundo de Reaparelhamento da Justiça"/>
    <s v="Fundo de Reaparelhamento da Justiça"/>
    <x v="0"/>
    <x v="0"/>
    <x v="316"/>
    <s v="Reforma de imóvel"/>
    <x v="913"/>
    <x v="916"/>
    <x v="7"/>
    <n v="61"/>
    <s v="449051"/>
    <s v="Obras e Instalações"/>
    <s v="0219000000"/>
    <s v="Outras Taxas Vinculadas - Recursos de Outras Fontes - Exercício Corrente"/>
    <x v="0"/>
    <n v="931"/>
    <m/>
    <m/>
    <n v="148764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14"/>
    <x v="917"/>
    <x v="7"/>
    <n v="61"/>
    <s v="449051"/>
    <s v="Obras e Instalações"/>
    <s v="0219000000"/>
    <s v="Outras Taxas Vinculadas - Recursos de Outras Fontes - Exercício Corrente"/>
    <x v="0"/>
    <n v="931"/>
    <m/>
    <m/>
    <n v="15145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501"/>
    <x v="504"/>
    <x v="7"/>
    <n v="61"/>
    <s v="449051"/>
    <s v="Obras e Instalações"/>
    <s v="0219000000"/>
    <s v="Outras Taxas Vinculadas - Recursos de Outras Fontes - Exercício Corrente"/>
    <x v="0"/>
    <n v="931"/>
    <n v="143199"/>
    <n v="143199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342"/>
    <x v="345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77"/>
    <s v="Construção de almoxarifado"/>
    <x v="880"/>
    <x v="883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661"/>
    <x v="664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5000000"/>
    <s v="Remuneração de disp bancária - Executivo - rec vinculados - rec tesouro - exerc corrente"/>
    <x v="0"/>
    <n v="610"/>
    <n v="26000"/>
    <n v="26000"/>
    <m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51"/>
    <s v="Obras e Instalações"/>
    <s v="0128000000"/>
    <s v="Outros convênios, ajustes e acordos administrativos - rec tesouro - exercício corrente"/>
    <x v="0"/>
    <n v="120"/>
    <n v="16350000"/>
    <n v="1635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100000000"/>
    <s v="Recursos ordinários - recursos do tesouro - RLD"/>
    <x v="0"/>
    <n v="101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825"/>
    <x v="828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n v="-30000"/>
    <m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449052"/>
    <s v="Equipamentos e Material Permanente"/>
    <s v="0111000000"/>
    <s v="Taxas da Segurança Pública - recursos do tesouro - exercício corrente"/>
    <x v="0"/>
    <n v="701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34"/>
    <s v="Modernização de sistema de comunicação"/>
    <x v="737"/>
    <x v="740"/>
    <x v="11"/>
    <n v="122"/>
    <s v="449052"/>
    <s v="Equipamentos e Material Permanente"/>
    <s v="0191000000"/>
    <s v="Operações de crédito interna - recursos do tesouro - exercício corrente"/>
    <x v="0"/>
    <n v="101"/>
    <n v="12000"/>
    <n v="12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2"/>
    <s v="Equipamentos e Material Permanente"/>
    <s v="0219000000"/>
    <s v="Outras Taxas Vinculadas - Recursos de Outras Fontes - Exercício Corrente"/>
    <x v="0"/>
    <n v="702"/>
    <n v="2180000"/>
    <n v="2180000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52"/>
    <s v="Equipamentos e Material Permanente"/>
    <s v="0269000000"/>
    <s v="Outros recursos primários - recursos de outras fontes - exercício corrente"/>
    <x v="0"/>
    <n v="702"/>
    <n v="6927713"/>
    <n v="6927713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52"/>
    <s v="Equipamentos e Material Permanente"/>
    <s v="0285000000"/>
    <s v="Remuneração de disp bancária - Executivo - rec vinculados-rec outras fontes-exerc corrente"/>
    <x v="0"/>
    <n v="702"/>
    <n v="300000"/>
    <n v="3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449052"/>
    <s v="Equipamentos e Material Permanente"/>
    <s v="0100000000"/>
    <s v="Recursos ordinários - recursos do tesouro - RLD"/>
    <x v="0"/>
    <n v="640"/>
    <n v="100000"/>
    <n v="100000"/>
    <m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449052"/>
    <s v="Equipamentos e Material Permanente"/>
    <s v="0269000000"/>
    <s v="Outros recursos primários - recursos de outras fontes - exercício corrente"/>
    <x v="0"/>
    <n v="703"/>
    <m/>
    <m/>
    <n v="99682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449052"/>
    <s v="Equipamentos e Material Permanente"/>
    <s v="0111000000"/>
    <s v="Taxas da Segurança Pública - recursos do tesouro - exercício corrente"/>
    <x v="0"/>
    <n v="704"/>
    <m/>
    <m/>
    <n v="280810"/>
    <m/>
    <x v="0"/>
    <x v="0"/>
  </r>
  <r>
    <s v="470091"/>
    <s v="47091"/>
    <s v="Fundo de Materiais, Publicações e Impressos Oficiais"/>
    <s v="Fundo de Materiais, Publicação e Impressos Oficiais"/>
    <x v="0"/>
    <x v="0"/>
    <x v="306"/>
    <s v="Aquisição de bens móveis"/>
    <x v="915"/>
    <x v="918"/>
    <x v="3"/>
    <n v="122"/>
    <s v="449052"/>
    <s v="Equipamentos e Material Permanente"/>
    <s v="0240000000"/>
    <s v="Recursos de serviços - recursos de outras fontes - exercício corrente"/>
    <x v="0"/>
    <n v="900"/>
    <m/>
    <m/>
    <n v="844494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100000000"/>
    <s v="Recursos ordinários - recursos do tesouro - RLD"/>
    <x v="0"/>
    <n v="400"/>
    <m/>
    <m/>
    <n v="17000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n v="1319662"/>
    <n v="1319662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100000000"/>
    <s v="Recursos ordinários - recursos do tesouro - RLD"/>
    <x v="0"/>
    <n v="400"/>
    <n v="1700000"/>
    <n v="1700000"/>
    <m/>
    <m/>
    <x v="0"/>
    <x v="0"/>
  </r>
  <r>
    <s v="530001"/>
    <s v="00001"/>
    <s v="Secretaria de Estado da Infraestrutura e Mobilidade"/>
    <s v="Gestão Geral"/>
    <x v="1"/>
    <x v="1"/>
    <x v="294"/>
    <s v="Modernização da frota"/>
    <x v="638"/>
    <x v="641"/>
    <x v="0"/>
    <n v="782"/>
    <s v="449052"/>
    <s v="Equipamentos e Material Permanente"/>
    <s v="0169000000"/>
    <s v="Outros Recursos Primários - Recursos do Tesouro"/>
    <x v="0"/>
    <n v="130"/>
    <n v="500000"/>
    <n v="50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449052"/>
    <s v="Equipamentos e Material Permanente"/>
    <s v="0240000000"/>
    <s v="Recursos de serviços - recursos de outras fontes - exercício corrente"/>
    <x v="0"/>
    <n v="760"/>
    <n v="215000"/>
    <n v="215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34"/>
    <s v="Outras Desp. Pessoal Decor. Contr. Terceirização"/>
    <s v="0191000000"/>
    <s v="Operações de crédito interna - recursos do tesouro - exercício corrente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34"/>
    <s v="Outras Desp. Pessoal Decor. Contr. Terceirização"/>
    <s v="0191000000"/>
    <s v="Operações de crédito interna - recursos do tesouro - exercício corrente"/>
    <x v="0"/>
    <n v="130"/>
    <m/>
    <m/>
    <n v="300000"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339039"/>
    <s v="Outros Serviços Terceiros - Pessoa Jurídica"/>
    <s v="0111000000"/>
    <s v="Taxas da Segurança Pública - recursos do tesouro - exercício corrente"/>
    <x v="0"/>
    <n v="855"/>
    <n v="80000"/>
    <n v="8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9"/>
    <s v="Outros Serviços Terceiros - Pessoa Jurídica"/>
    <s v="0269000000"/>
    <s v="Outros recursos primários - recursos de outras fontes - exercício corrente"/>
    <x v="0"/>
    <n v="875"/>
    <n v="1340000"/>
    <n v="134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9"/>
    <s v="Outros Serviços Terceiros - Pessoa Jurídica"/>
    <s v="0100000000"/>
    <s v="Recursos ordinários - recursos do tesouro - RLD"/>
    <x v="0"/>
    <n v="850"/>
    <n v="349068"/>
    <n v="349068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9"/>
    <s v="Outros Serviços Terceiros - Pessoa Jurídica"/>
    <s v="0100000000"/>
    <s v="Recursos ordinários - recursos do tesouro - RLD"/>
    <x v="0"/>
    <n v="900"/>
    <n v="258583"/>
    <n v="258583"/>
    <m/>
    <m/>
    <x v="0"/>
    <x v="0"/>
  </r>
  <r>
    <s v="520001"/>
    <s v="00001"/>
    <s v="Secretaria de Estado da Fazenda"/>
    <s v="Gestão Geral"/>
    <x v="1"/>
    <x v="1"/>
    <x v="177"/>
    <s v="Adequação de ambiente"/>
    <x v="338"/>
    <x v="341"/>
    <x v="3"/>
    <n v="122"/>
    <s v="339039"/>
    <s v="Outros Serviços Terceiros - Pessoa Jurídica"/>
    <s v="0100000000"/>
    <s v="Recursos ordinários - recursos do tesouro - RLD"/>
    <x v="0"/>
    <n v="90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9"/>
    <s v="Outros Serviços Terceiros - Pessoa Jurídica"/>
    <s v="0100000000"/>
    <s v="Recursos ordinários - recursos do tesouro - RLD"/>
    <x v="0"/>
    <n v="850"/>
    <m/>
    <m/>
    <n v="1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9"/>
    <s v="Outros Serviços Terceiros - Pessoa Jurídica"/>
    <s v="0269000000"/>
    <s v="Outros recursos primários - recursos de outras fontes - exercício corrente"/>
    <x v="0"/>
    <n v="855"/>
    <m/>
    <m/>
    <n v="11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7000000"/>
    <s v="Remuneração de disponibilidade bancária Salário Educação"/>
    <x v="0"/>
    <n v="61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9"/>
    <s v="Outros Serviços Terceiros - Pessoa Jurídica"/>
    <s v="0100000000"/>
    <s v="Recursos ordinários - recursos do tesouro - RLD"/>
    <x v="0"/>
    <n v="930"/>
    <n v="2922500"/>
    <n v="29225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n v="3624666"/>
    <n v="3624666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339039"/>
    <s v="Outros Serviços Terceiros - Pessoa Jurídica"/>
    <s v="0269000000"/>
    <s v="Outros recursos primários - recursos de outras fontes - exercício corrente"/>
    <x v="0"/>
    <n v="770"/>
    <n v="40000"/>
    <n v="4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9"/>
    <s v="Outros Serviços Terceiros - Pessoa Jurídica"/>
    <s v="0100000000"/>
    <s v="Recursos ordinários - recursos do tesouro - RLD"/>
    <x v="0"/>
    <n v="900"/>
    <n v="8977"/>
    <n v="8977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60000000"/>
    <s v="Recursos Patrimoniais Primários - recursos do tesouro - Exercício Corrente"/>
    <x v="0"/>
    <n v="900"/>
    <n v="70000"/>
    <n v="70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9"/>
    <s v="Outros Serviços Terceiros - Pessoa Jurídica"/>
    <s v="0100000000"/>
    <s v="Recursos ordinários - recursos do tesouro - RLD"/>
    <x v="0"/>
    <n v="900"/>
    <n v="500000"/>
    <n v="5000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n v="3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7"/>
    <s v="Locação de Mão-de-Obra"/>
    <s v="0169000000"/>
    <s v="Outros Recursos Primários - Recursos do Tesouro"/>
    <x v="0"/>
    <n v="900"/>
    <n v="85000"/>
    <n v="85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m/>
    <m/>
    <m/>
    <n v="5600000"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92"/>
    <s v="Despesas de Exercícios Anteriores"/>
    <s v="0100000000"/>
    <s v="Recursos ordinários - recursos do tesouro - RLD"/>
    <x v="0"/>
    <n v="935"/>
    <m/>
    <m/>
    <n v="50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193"/>
    <s v="Indenizações e Restituições"/>
    <s v="0283000000"/>
    <s v="Remuneração de depósitos bancários da conta única  do Tribunal de Justiça"/>
    <x v="0"/>
    <n v="930"/>
    <m/>
    <m/>
    <n v="228000"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m/>
    <m/>
    <m/>
    <n v="10000"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40"/>
    <s v="Serviços de Tecnologia da Informação e Comunicação - Pessoa Jurídica"/>
    <s v="0100000000"/>
    <s v="Recursos ordinários - recursos do tesouro - RLD"/>
    <x v="0"/>
    <n v="830"/>
    <n v="4700000"/>
    <n v="4700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6800000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0"/>
    <s v="Serviços de Tecnologia da Informação e Comunicação - Pessoa Jurídica"/>
    <s v="0240000000"/>
    <s v="Recursos de serviços - recursos de outras fontes - exercício corrente"/>
    <x v="0"/>
    <n v="310"/>
    <n v="68648"/>
    <n v="68648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228000000"/>
    <s v="Outros convênios, ajustes e acordos administrativos - rec outras fontes-exercício corrente"/>
    <x v="0"/>
    <n v="230"/>
    <m/>
    <m/>
    <n v="3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6"/>
    <s v="Outras Despesas Variáveis-Pessoal Civil"/>
    <s v="0100000000"/>
    <s v="Recursos ordinários - recursos do tesouro - RLD"/>
    <x v="0"/>
    <n v="625"/>
    <n v="1452532"/>
    <n v="1452532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6"/>
    <s v="Outras Despesas Variáveis-Pessoal Civil"/>
    <s v="0100000000"/>
    <s v="Recursos ordinários - recursos do tesouro - RLD"/>
    <x v="0"/>
    <n v="625"/>
    <m/>
    <m/>
    <n v="1452532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6"/>
    <s v="Outras Despesas Variáveis-Pessoal Civil"/>
    <s v="0100000000"/>
    <s v="Recursos ordinários - recursos do tesouro - RLD"/>
    <x v="0"/>
    <n v="930"/>
    <n v="32633544"/>
    <n v="32633544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3"/>
    <s v="Obrigações Patronais"/>
    <s v="0100000000"/>
    <s v="Recursos ordinários - recursos do tesouro - RLD"/>
    <x v="0"/>
    <n v="625"/>
    <m/>
    <m/>
    <n v="3084209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30"/>
    <s v="Material de Consumo"/>
    <s v="0100000000"/>
    <s v="Recursos ordinários - recursos do tesouro - RLD"/>
    <x v="0"/>
    <n v="900"/>
    <n v="27000"/>
    <n v="27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30"/>
    <s v="Material de Consumo"/>
    <s v="0100000000"/>
    <s v="Recursos ordinários - recursos do tesouro - RLD"/>
    <x v="0"/>
    <n v="900"/>
    <n v="20000"/>
    <n v="2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1"/>
    <s v="Premiações Culturais, Artísticas, Científicas, Desportivas e Outras"/>
    <s v="0100000000"/>
    <s v="Recursos ordinários - recursos do tesouro - RLD"/>
    <x v="0"/>
    <n v="921"/>
    <m/>
    <m/>
    <n v="1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10896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1673"/>
    <m/>
    <x v="0"/>
    <x v="0"/>
  </r>
  <r>
    <s v="480091"/>
    <s v="48091"/>
    <s v="Fundo Estadual de Saúde"/>
    <s v="Fundo Estadual de Saúde"/>
    <x v="0"/>
    <x v="0"/>
    <x v="237"/>
    <s v="Ampliação e modernização do PROERD"/>
    <x v="648"/>
    <x v="651"/>
    <x v="6"/>
    <n v="244"/>
    <s v="339031"/>
    <s v="Premiações Culturais, Artísticas, Científicas, Desportivas e Outras"/>
    <s v="0100000000"/>
    <s v="Recursos ordinários - recursos do tesouro - RLD"/>
    <x v="0"/>
    <n v="701"/>
    <m/>
    <m/>
    <n v="172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05"/>
    <s v="Outros Benefícios Previdenciários"/>
    <s v="0100000000"/>
    <s v="Recursos ordinários - recursos do tesouro - RLD"/>
    <x v="0"/>
    <n v="850"/>
    <n v="6998"/>
    <n v="6998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05"/>
    <s v="Outros Benefícios Previdenciários"/>
    <s v="0100000000"/>
    <s v="Recursos ordinários - recursos do tesouro - RLD"/>
    <x v="0"/>
    <n v="850"/>
    <n v="23158"/>
    <n v="23158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05"/>
    <s v="Outros Benefícios Previdenciários"/>
    <s v="0131000000"/>
    <s v="Recursos do FUNDEB"/>
    <x v="0"/>
    <n v="625"/>
    <m/>
    <m/>
    <n v="5524064"/>
    <m/>
    <x v="0"/>
    <x v="0"/>
  </r>
  <r>
    <s v="440091"/>
    <s v="44091"/>
    <s v="Fundo de Terras do Estado de Santa Catarina"/>
    <s v="Fundo de Terras do Estado de Santa Catarina"/>
    <x v="1"/>
    <x v="1"/>
    <x v="268"/>
    <s v="Financiamento de terras"/>
    <x v="543"/>
    <x v="546"/>
    <x v="13"/>
    <n v="334"/>
    <s v="459066"/>
    <s v="Concessão de Empréstimos e Financiam."/>
    <s v="0269000000"/>
    <s v="Outros recursos primários - recursos de outras fontes - exercício corrente"/>
    <x v="0"/>
    <n v="320"/>
    <n v="275706"/>
    <n v="275706"/>
    <m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469071"/>
    <s v="Principal da Dívida Contrat. Resgatado"/>
    <s v="0100000000"/>
    <s v="Recursos ordinários - recursos do tesouro - RLD"/>
    <x v="0"/>
    <n v="990"/>
    <m/>
    <m/>
    <n v="26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0000000"/>
    <s v="Recursos ordinários - recursos do tesouro - RLD"/>
    <x v="0"/>
    <n v="990"/>
    <m/>
    <m/>
    <n v="559090642"/>
    <m/>
    <x v="0"/>
    <x v="0"/>
  </r>
  <r>
    <s v="520002"/>
    <s v="00001"/>
    <s v="Encargos Gerais do Estado"/>
    <s v="Gestão Geral"/>
    <x v="1"/>
    <x v="1"/>
    <x v="121"/>
    <s v="Participação no capital social"/>
    <x v="917"/>
    <x v="920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520002"/>
    <s v="00001"/>
    <s v="Encargos Gerais do Estado"/>
    <s v="Gestão Geral"/>
    <x v="1"/>
    <x v="1"/>
    <x v="121"/>
    <s v="Participação no capital social"/>
    <x v="918"/>
    <x v="92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n v="37730200"/>
    <n v="377302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92"/>
    <s v="Despesas de Exercícios Anteriores"/>
    <s v="0100000000"/>
    <s v="Recursos ordinários - recursos do tesouro - RLD"/>
    <x v="0"/>
    <n v="625"/>
    <n v="20000"/>
    <n v="20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92"/>
    <s v="Despesas de Exercícios Anteriores"/>
    <s v="0100000000"/>
    <s v="Recursos ordinários - recursos do tesouro - RLD"/>
    <x v="0"/>
    <n v="704"/>
    <m/>
    <m/>
    <n v="3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4"/>
    <s v="Contratação por Tempo Determinado"/>
    <s v="0131000000"/>
    <s v="Recursos do FUNDEB"/>
    <x v="0"/>
    <n v="625"/>
    <n v="176987"/>
    <n v="176987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04"/>
    <s v="Contratação por Tempo Determinado"/>
    <s v="0131000000"/>
    <s v="Recursos do FUNDEB"/>
    <x v="0"/>
    <n v="625"/>
    <m/>
    <m/>
    <n v="36967561"/>
    <m/>
    <x v="0"/>
    <x v="0"/>
  </r>
  <r>
    <s v="450001"/>
    <s v="00001"/>
    <s v="Secretaria de Estado da Educação"/>
    <s v="Gestão Geral"/>
    <x v="1"/>
    <x v="1"/>
    <x v="103"/>
    <s v="Encargos com precatórios"/>
    <x v="569"/>
    <x v="572"/>
    <x v="5"/>
    <n v="846"/>
    <s v="319091"/>
    <s v="Sentenças Judiciais"/>
    <s v="0100000000"/>
    <s v="Recursos ordinários - recursos do tesouro - RLD"/>
    <x v="0"/>
    <n v="990"/>
    <n v="19000000"/>
    <n v="190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46"/>
    <s v="Auxílio-Alimentação"/>
    <s v="0100000000"/>
    <s v="Recursos ordinários - recursos do tesouro - RLD"/>
    <x v="0"/>
    <n v="935"/>
    <n v="9950000"/>
    <n v="995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39046"/>
    <s v="Auxílio-Alimentação"/>
    <s v="0100000000"/>
    <s v="Recursos ordinários - recursos do tesouro - RLD"/>
    <x v="0"/>
    <n v="625"/>
    <n v="4850000"/>
    <n v="48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47"/>
    <s v="Obrigações Tributárias e Contributivas"/>
    <s v="0100000000"/>
    <s v="Recursos ordinários - recursos do tesouro - RLD"/>
    <x v="0"/>
    <n v="900"/>
    <n v="53000"/>
    <n v="53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47"/>
    <s v="Obrigações Tributárias e Contributivas"/>
    <s v="0219000000"/>
    <s v="Outras Taxas Vinculadas - Recursos de Outras Fontes - Exercício Corrente"/>
    <x v="0"/>
    <n v="315"/>
    <n v="10000"/>
    <n v="1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113"/>
    <s v="Obrigações Patronais"/>
    <s v="0100000000"/>
    <s v="Recursos ordinários - recursos do tesouro - RLD"/>
    <x v="0"/>
    <n v="211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113"/>
    <s v="Obrigações Patronais"/>
    <s v="0100000000"/>
    <s v="Recursos ordinários - recursos do tesouro - RLD"/>
    <x v="0"/>
    <n v="625"/>
    <m/>
    <m/>
    <n v="26695321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0"/>
    <s v="Material de Consumo"/>
    <s v="0100000000"/>
    <s v="Recursos ordinários - recursos do tesouro - RLD"/>
    <x v="0"/>
    <n v="900"/>
    <n v="150000"/>
    <n v="150000"/>
    <m/>
    <m/>
    <x v="0"/>
    <x v="0"/>
  </r>
  <r>
    <s v="410010"/>
    <s v="00001"/>
    <s v="Fundação Catarinense de Esporte"/>
    <s v="Gestão Geral"/>
    <x v="1"/>
    <x v="1"/>
    <x v="391"/>
    <s v="Administração e manutenção dos serviços administrativos gerais"/>
    <x v="919"/>
    <x v="922"/>
    <x v="17"/>
    <n v="122"/>
    <s v="339030"/>
    <s v="Material de Consumo"/>
    <s v="0100000000"/>
    <s v="Recursos ordinários - recursos do tesouro - RLD"/>
    <x v="0"/>
    <n v="650"/>
    <n v="25000"/>
    <n v="25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0"/>
    <s v="Material de Consumo"/>
    <s v="0100000000"/>
    <s v="Recursos ordinários - recursos do tesouro - RLD"/>
    <x v="0"/>
    <n v="730"/>
    <n v="100000"/>
    <n v="100000"/>
    <m/>
    <m/>
    <x v="0"/>
    <x v="0"/>
  </r>
  <r>
    <s v="470030"/>
    <s v="00001"/>
    <s v="Fundação Escola de Governo - ENA"/>
    <s v="Gestão Geral"/>
    <x v="1"/>
    <x v="1"/>
    <x v="236"/>
    <s v="Ações educativas"/>
    <x v="469"/>
    <x v="472"/>
    <x v="5"/>
    <n v="368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0"/>
    <s v="Material de Consumo"/>
    <s v="0100000000"/>
    <s v="Recursos ordinários - recursos do tesouro - RLD"/>
    <x v="0"/>
    <n v="900"/>
    <n v="330000"/>
    <n v="33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m/>
    <m/>
    <n v="1980803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269000000"/>
    <s v="Outros recursos primários - recursos de outras fontes - exercício corrente"/>
    <x v="0"/>
    <n v="701"/>
    <m/>
    <m/>
    <n v="3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0"/>
    <s v="Material de Consumo"/>
    <s v="0100000000"/>
    <s v="Recursos ordinários - recursos do tesouro - RLD"/>
    <x v="0"/>
    <n v="900"/>
    <m/>
    <m/>
    <n v="165969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0"/>
    <s v="Material de Consumo"/>
    <s v="0240000000"/>
    <s v="Recursos de serviços - recursos de outras fontes - exercício corrente"/>
    <x v="0"/>
    <n v="900"/>
    <m/>
    <m/>
    <n v="5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0"/>
    <s v="Material de Consumo"/>
    <s v="0100000000"/>
    <s v="Recursos ordinários - recursos do tesouro - RLD"/>
    <x v="0"/>
    <n v="750"/>
    <m/>
    <m/>
    <n v="100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30"/>
    <s v="Material de Consumo"/>
    <s v="0100000000"/>
    <s v="Recursos ordinários - recursos do tesouro - RLD"/>
    <x v="0"/>
    <n v="230"/>
    <n v="152503"/>
    <n v="152503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18"/>
    <x v="18"/>
    <x v="10"/>
    <n v="573"/>
    <s v="339030"/>
    <s v="Material de Consumo"/>
    <s v="0100000000"/>
    <s v="Recursos ordinários - recursos do tesouro - RLD"/>
    <x v="0"/>
    <n v="230"/>
    <n v="268302"/>
    <n v="268302"/>
    <m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3"/>
    <s v="Passagens e Despesas com Locomoção"/>
    <s v="0219000000"/>
    <s v="Outras Taxas Vinculadas - Recursos de Outras Fontes - Exercício Corrente"/>
    <x v="0"/>
    <n v="348"/>
    <n v="30000"/>
    <n v="3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3"/>
    <s v="Passagens e Despesas com Locomoção"/>
    <s v="0100000000"/>
    <s v="Recursos ordinários - recursos do tesouro - RLD"/>
    <x v="0"/>
    <n v="300"/>
    <n v="110000"/>
    <n v="11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3"/>
    <s v="Passagens e Despesas com Locomoção"/>
    <s v="0223000000"/>
    <s v="Convênio - Sistema Único Saúde - recursos de outras fontes - Exercício Corrente"/>
    <x v="0"/>
    <n v="410"/>
    <n v="110000"/>
    <n v="11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3"/>
    <s v="Passagens e Despesas com Locomoção"/>
    <s v="0269000000"/>
    <s v="Outros recursos primários - recursos de outras fontes - exercício corrente"/>
    <x v="0"/>
    <n v="915"/>
    <m/>
    <m/>
    <n v="66987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7"/>
    <s v="Capacitação profissional dos agentes públicos"/>
    <x v="861"/>
    <x v="864"/>
    <x v="3"/>
    <n v="128"/>
    <s v="339033"/>
    <s v="Passagens e Despesas com Locomoção"/>
    <s v="0100000000"/>
    <s v="Recursos ordinários - recursos do tesouro - RLD"/>
    <x v="0"/>
    <n v="880"/>
    <n v="33446"/>
    <n v="33446"/>
    <m/>
    <m/>
    <x v="0"/>
    <x v="0"/>
  </r>
  <r>
    <s v="260001"/>
    <s v="00001"/>
    <s v="Secretaria de Estado de Desenvolvimento Social"/>
    <s v="Gestão Geral"/>
    <x v="0"/>
    <x v="0"/>
    <x v="356"/>
    <s v="Benefício de gestação múltipla"/>
    <x v="813"/>
    <x v="816"/>
    <x v="16"/>
    <n v="244"/>
    <s v="339048"/>
    <s v="Outros Auxílios Financeiros Pessoas Físicas"/>
    <s v="0100000000"/>
    <s v="Recursos ordinários - recursos do tesouro - RLD"/>
    <x v="0"/>
    <n v="560"/>
    <m/>
    <m/>
    <n v="2000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49"/>
    <s v="Auxílio-Transporte"/>
    <s v="0100000000"/>
    <s v="Recursos ordinários - recursos do tesouro - RLD"/>
    <x v="0"/>
    <n v="915"/>
    <m/>
    <m/>
    <n v="0"/>
    <m/>
    <x v="0"/>
    <x v="0"/>
  </r>
  <r>
    <s v="450022"/>
    <s v="00001"/>
    <s v="Fundação Universidade do Estado de Santa Catarina"/>
    <s v="Gestão Geral"/>
    <x v="1"/>
    <x v="1"/>
    <x v="75"/>
    <s v="Encargos com estagiários"/>
    <x v="474"/>
    <x v="477"/>
    <x v="5"/>
    <n v="128"/>
    <s v="339049"/>
    <s v="Auxílio-Transporte"/>
    <s v="0100000000"/>
    <s v="Recursos ordinários - recursos do tesouro - RLD"/>
    <x v="0"/>
    <n v="850"/>
    <n v="206147"/>
    <n v="206147"/>
    <m/>
    <m/>
    <x v="0"/>
    <x v="0"/>
  </r>
  <r>
    <s v="530001"/>
    <s v="00001"/>
    <s v="Secretaria de Estado da Infraestrutura e Mobilidade"/>
    <s v="Gestão Geral"/>
    <x v="1"/>
    <x v="1"/>
    <x v="75"/>
    <s v="Encargos com estagiários"/>
    <x v="680"/>
    <x v="683"/>
    <x v="0"/>
    <n v="128"/>
    <s v="339049"/>
    <s v="Auxílio-Transporte"/>
    <s v="0100000000"/>
    <s v="Recursos ordinários - recursos do tesouro - RLD"/>
    <x v="0"/>
    <n v="850"/>
    <n v="100000"/>
    <n v="100000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92"/>
    <s v="Despesas de Exercícios Anteriores"/>
    <s v="0269000000"/>
    <s v="Outros recursos primários - recursos de outras fontes - exercício corrente"/>
    <x v="0"/>
    <n v="915"/>
    <n v="49516"/>
    <n v="49516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6"/>
    <s v="Ressarcimento Despesa Pessoal Requisitado"/>
    <s v="0100000000"/>
    <s v="Recursos ordinários - recursos do tesouro - RLD"/>
    <x v="0"/>
    <n v="850"/>
    <m/>
    <m/>
    <n v="502246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69000000"/>
    <s v="Outros Recursos Primários - Recursos do Tesouro"/>
    <x v="0"/>
    <n v="990"/>
    <n v="24000000"/>
    <n v="240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5"/>
    <s v="Serviços de Consultoria"/>
    <s v="0100000000"/>
    <s v="Recursos ordinários - recursos do tesouro - RLD"/>
    <x v="0"/>
    <n v="935"/>
    <n v="600000"/>
    <n v="6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5"/>
    <s v="Serviços de Consultoria"/>
    <s v="0100000000"/>
    <s v="Recursos ordinários - recursos do tesouro - RLD"/>
    <x v="0"/>
    <n v="92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70022"/>
    <s v="00001"/>
    <s v="Instituto de Previdência do Estado de Santa Catarina"/>
    <s v="Gestão Geral"/>
    <x v="1"/>
    <x v="1"/>
    <x v="392"/>
    <s v="Gestão e capacitação"/>
    <x v="920"/>
    <x v="923"/>
    <x v="14"/>
    <n v="272"/>
    <s v="339035"/>
    <s v="Serviços de Consultoria"/>
    <s v="0250000000"/>
    <s v="Contribuição previdenciária - recursos de outras fontes - exercício corrente"/>
    <x v="0"/>
    <n v="860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39113"/>
    <s v="Obrigações Patronais"/>
    <s v="0100000000"/>
    <s v="Recursos ordinários - recursos do tesouro - RLD"/>
    <x v="0"/>
    <n v="850"/>
    <n v="46876"/>
    <n v="46876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113"/>
    <s v="Obrigações Patronais"/>
    <s v="0250000000"/>
    <s v="Contribuição previdenciária - recursos de outras fontes - exercício corrente"/>
    <x v="0"/>
    <n v="850"/>
    <n v="2000000"/>
    <n v="200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008"/>
    <s v="Outros Benefícios Assistenciais"/>
    <s v="0100000000"/>
    <s v="Recursos ordinários - recursos do tesouro - RLD"/>
    <x v="0"/>
    <n v="920"/>
    <m/>
    <m/>
    <n v="15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885"/>
    <x v="888"/>
    <x v="12"/>
    <n v="544"/>
    <s v="339014"/>
    <s v="Diárias - Civil"/>
    <s v="0240000000"/>
    <s v="Recursos de serviços - recursos de outras fontes - exercício corrente"/>
    <x v="0"/>
    <n v="350"/>
    <n v="29705"/>
    <n v="29705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14"/>
    <s v="Diárias - Civil"/>
    <s v="0100000000"/>
    <s v="Recursos ordinários - recursos do tesouro - RLD"/>
    <x v="0"/>
    <n v="630"/>
    <n v="12078"/>
    <n v="12078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m/>
    <m/>
    <m/>
    <n v="6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1000000"/>
    <s v="Recursos ordinários - diversos"/>
    <x v="0"/>
    <n v="990"/>
    <n v="8000000"/>
    <n v="8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60000000"/>
    <s v="Recursos Patrimoniais Primários - recursos do tesouro - Exercício Corrente"/>
    <x v="0"/>
    <n v="990"/>
    <m/>
    <m/>
    <n v="31255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98000000"/>
    <s v="Receita da alienação de bens - recursos do tesouro - exercício corrente"/>
    <x v="0"/>
    <n v="990"/>
    <m/>
    <m/>
    <n v="9364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0000000"/>
    <s v="Recursos ordinários - recursos do tesouro - RLD"/>
    <x v="0"/>
    <n v="990"/>
    <n v="58160600"/>
    <n v="581606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1000000"/>
    <s v="Recursos ordinários - diversos"/>
    <x v="0"/>
    <n v="990"/>
    <n v="3694709"/>
    <n v="3694709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93"/>
    <s v="Indenizações e Restituições"/>
    <s v="0100000000"/>
    <s v="Recursos ordinários - recursos do tesouro - RLD"/>
    <x v="0"/>
    <n v="930"/>
    <n v="310000"/>
    <n v="31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3"/>
    <s v="Indenizações e Restituições"/>
    <s v="0100000000"/>
    <s v="Recursos ordinários - recursos do tesouro - RLD"/>
    <x v="0"/>
    <n v="900"/>
    <m/>
    <m/>
    <n v="1237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93"/>
    <s v="Indenizações e Restituições"/>
    <s v="0100000000"/>
    <s v="Recursos ordinários - recursos do tesouro - RLD"/>
    <x v="0"/>
    <n v="850"/>
    <n v="61609976"/>
    <n v="61609976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1"/>
    <s v="Vencim. e Vantagens Fixas - Pessoal Civil"/>
    <s v="0100000000"/>
    <s v="Recursos ordinários - recursos do tesouro - RLD"/>
    <x v="0"/>
    <n v="310"/>
    <m/>
    <m/>
    <n v="203627238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1"/>
    <s v="Vencim. e Vantagens Fixas - Pessoal Civil"/>
    <s v="0250000000"/>
    <s v="Contribuição previdenciária - recursos de outras fontes - exercício corrente"/>
    <x v="0"/>
    <n v="850"/>
    <n v="26644454"/>
    <n v="26644454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129000000"/>
    <s v="Outras transferências - recursos do tesouro - exercício corrente"/>
    <x v="0"/>
    <n v="230"/>
    <n v="412000"/>
    <n v="41200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334041"/>
    <s v="Contribuições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10094"/>
    <s v="41094"/>
    <s v="Fundo de Desenvolvimento Social"/>
    <s v="Fundo de Desenvolvimento Social"/>
    <x v="0"/>
    <x v="0"/>
    <x v="354"/>
    <s v="Apoio à aquisição, construção, ampliação ou reforma"/>
    <x v="809"/>
    <x v="812"/>
    <x v="3"/>
    <n v="122"/>
    <s v="334041"/>
    <s v="Contribuições"/>
    <s v="0261000000"/>
    <s v="Receitas diversas - FUNDOSOCIAL - recursos de outras fontes - exercício corrente"/>
    <x v="0"/>
    <n v="900"/>
    <m/>
    <m/>
    <n v="5371925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6"/>
    <s v="Outros Serviços Terceiros-Pessoa Física"/>
    <s v="0100000000"/>
    <s v="Recursos ordinários - recursos do tesouro - RLD"/>
    <x v="0"/>
    <n v="925"/>
    <m/>
    <m/>
    <n v="600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1"/>
    <n v="910"/>
    <m/>
    <m/>
    <n v="30000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50000"/>
    <m/>
    <x v="0"/>
    <x v="0"/>
  </r>
  <r>
    <s v="270029"/>
    <s v="00001"/>
    <s v="Agência de Regulação de Serviços Públicos de Santa Catarina - Aresc"/>
    <s v="Gestão Geral"/>
    <x v="0"/>
    <x v="0"/>
    <x v="75"/>
    <s v="Encargos com estagiários"/>
    <x v="898"/>
    <x v="901"/>
    <x v="3"/>
    <n v="128"/>
    <s v="339036"/>
    <s v="Outros Serviços Terceiros-Pessoa Física"/>
    <s v="0219000000"/>
    <s v="Outras Taxas Vinculadas - Recursos de Outras Fontes - Exercício Corrente"/>
    <x v="0"/>
    <n v="890"/>
    <m/>
    <m/>
    <n v="42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6"/>
    <s v="Outros Serviços Terceiros-Pessoa Física"/>
    <s v="0250000000"/>
    <s v="Contribuição previdenciária - recursos de outras fontes - exercício corrente"/>
    <x v="0"/>
    <n v="900"/>
    <m/>
    <m/>
    <n v="4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139"/>
    <s v="Outros Serviços Terceiros Pessoa Jurídica"/>
    <s v="0169000000"/>
    <s v="Outros Recursos Primários - Recursos do Tesouro"/>
    <x v="0"/>
    <n v="130"/>
    <m/>
    <m/>
    <n v="200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19000000"/>
    <s v="Outras Taxas Vinculadas - Recursos de Outras Fontes - Exercício Corrente"/>
    <x v="0"/>
    <n v="702"/>
    <n v="421451"/>
    <n v="421451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449051"/>
    <s v="Obras e Instalações"/>
    <s v="0260000000"/>
    <s v="Recursos patrimoniais primários - recursos de outras fontes - exercício corrente"/>
    <x v="0"/>
    <n v="640"/>
    <n v="48000"/>
    <n v="48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08"/>
    <x v="611"/>
    <x v="0"/>
    <n v="783"/>
    <s v="449051"/>
    <s v="Obras e Instalações"/>
    <s v="0100000000"/>
    <s v="Recursos ordinários - recursos do tesouro - RLD"/>
    <x v="0"/>
    <n v="145"/>
    <n v="50000"/>
    <n v="5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705"/>
    <x v="708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21"/>
    <x v="924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22"/>
    <x v="925"/>
    <x v="7"/>
    <n v="61"/>
    <s v="449051"/>
    <s v="Obras e Instalações"/>
    <s v="0219000000"/>
    <s v="Outras Taxas Vinculadas - Recursos de Outras Fontes - Exercício Corrente"/>
    <x v="0"/>
    <n v="931"/>
    <m/>
    <m/>
    <n v="796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23"/>
    <x v="926"/>
    <x v="7"/>
    <n v="61"/>
    <s v="449051"/>
    <s v="Obras e Instalações"/>
    <s v="0219000000"/>
    <s v="Outras Taxas Vinculadas - Recursos de Outras Fontes - Exercício Corrente"/>
    <x v="0"/>
    <n v="931"/>
    <m/>
    <m/>
    <n v="27258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449051"/>
    <s v="Obras e Instalações"/>
    <s v="0260000000"/>
    <s v="Recursos patrimoniais primários - recursos de outras fontes - exercício corrente"/>
    <x v="0"/>
    <n v="640"/>
    <m/>
    <m/>
    <n v="48000"/>
    <m/>
    <x v="0"/>
    <x v="0"/>
  </r>
  <r>
    <s v="450021"/>
    <s v="00001"/>
    <s v="Fundação Catarinense de Educação Especial"/>
    <s v="Gestão Geral"/>
    <x v="0"/>
    <x v="0"/>
    <x v="358"/>
    <s v="Construção, ampliação e reforma"/>
    <x v="816"/>
    <x v="819"/>
    <x v="5"/>
    <n v="367"/>
    <s v="449051"/>
    <s v="Obras e Instalações"/>
    <s v="0120000000"/>
    <s v="Cota-parte da contribuição do Salário-Educação - recursos do tesouro - exercício corrente"/>
    <x v="0"/>
    <n v="520"/>
    <m/>
    <m/>
    <n v="160000"/>
    <m/>
    <x v="0"/>
    <x v="0"/>
  </r>
  <r>
    <s v="520090"/>
    <s v="52090"/>
    <s v="Fundo Estadual de Apoio aos Municípios"/>
    <s v="Fundo Estadual de Apoio aos Municípios"/>
    <x v="0"/>
    <x v="0"/>
    <x v="253"/>
    <s v="Emendas parlamentares"/>
    <x v="882"/>
    <x v="885"/>
    <x v="3"/>
    <n v="123"/>
    <s v="449051"/>
    <s v="Obras e Instalações"/>
    <s v="0261000000"/>
    <s v="Receitas diversas - FUNDOSOCIAL - recursos de outras fontes - exercício corrente"/>
    <x v="0"/>
    <n v="210"/>
    <m/>
    <m/>
    <n v="31971097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69000000"/>
    <s v="Outros recursos primários - recursos de outras fontes - exercício corrente"/>
    <x v="0"/>
    <n v="702"/>
    <n v="500000"/>
    <n v="5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24"/>
    <x v="927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925"/>
    <x v="928"/>
    <x v="0"/>
    <n v="781"/>
    <s v="449051"/>
    <s v="Obras e Instalações"/>
    <s v="0100000000"/>
    <s v="Recursos ordinários - recursos do tesouro - RLD"/>
    <x v="0"/>
    <n v="145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26"/>
    <x v="929"/>
    <x v="15"/>
    <n v="421"/>
    <s v="449051"/>
    <s v="Obras e Instalações"/>
    <s v="0219000000"/>
    <s v="Outras Taxas Vinculadas - Recursos de Outras Fontes - Exercício Corrente"/>
    <x v="0"/>
    <n v="750"/>
    <n v="1450000"/>
    <n v="145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449039"/>
    <s v="Outros Serv. Terceiros - Pessoa Juridíca"/>
    <s v="0100000000"/>
    <s v="Recursos ordinários - recursos do tesouro - RLD"/>
    <x v="0"/>
    <n v="921"/>
    <n v="20000"/>
    <n v="2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449052"/>
    <s v="Equipamentos e Material Permanente"/>
    <s v="0100000000"/>
    <s v="Recursos ordinários - recursos do tesouro - RLD"/>
    <x v="0"/>
    <n v="665"/>
    <n v="6357"/>
    <n v="6357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449052"/>
    <s v="Equipamentos e Material Permanente"/>
    <s v="0219000000"/>
    <s v="Outras Taxas Vinculadas - Recursos de Outras Fontes - Exercício Corrente"/>
    <x v="0"/>
    <n v="930"/>
    <m/>
    <m/>
    <n v="22225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449052"/>
    <s v="Equipamentos e Material Permanente"/>
    <s v="0219000000"/>
    <s v="Outras Taxas Vinculadas - Recursos de Outras Fontes - Exercício Corrente"/>
    <x v="0"/>
    <n v="340"/>
    <m/>
    <m/>
    <n v="1857766"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52"/>
    <s v="Equipamentos e Material Permanente"/>
    <s v="0100000000"/>
    <s v="Recursos ordinários - recursos do tesouro - RLD"/>
    <x v="0"/>
    <n v="935"/>
    <n v="3650000"/>
    <n v="365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2"/>
    <s v="Equipamentos e Material Permanente"/>
    <s v="0269000000"/>
    <s v="Outros recursos primários - recursos de outras fontes - exercício corrente"/>
    <x v="0"/>
    <n v="702"/>
    <n v="1048536"/>
    <n v="1048536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449052"/>
    <s v="Equipamentos e Material Permanente"/>
    <s v="0269000000"/>
    <s v="Outros recursos primários - recursos de outras fontes - exercício corrente"/>
    <x v="0"/>
    <n v="770"/>
    <n v="10000"/>
    <n v="1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40000000"/>
    <s v="Recursos de serviços - recursos de outras fontes - exercício corrente"/>
    <x v="0"/>
    <n v="310"/>
    <n v="15963"/>
    <n v="15963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98000000"/>
    <s v="Receita da alienação de bens - recursos de outras fontes - exercício corrente"/>
    <x v="0"/>
    <n v="310"/>
    <n v="126121"/>
    <n v="126121"/>
    <m/>
    <m/>
    <x v="0"/>
    <x v="0"/>
  </r>
  <r>
    <s v="440093"/>
    <s v="44093"/>
    <s v="Fundo Estadual de Desenvolvimento Rural"/>
    <s v="Fundo Estadual de Desenvolvimento Rural"/>
    <x v="1"/>
    <x v="1"/>
    <x v="209"/>
    <s v="Apoiar melhorias nas atividades agropastoris e pesqueiras"/>
    <x v="406"/>
    <x v="409"/>
    <x v="13"/>
    <n v="609"/>
    <s v="449052"/>
    <s v="Equipamentos e Material Permanente"/>
    <s v="0266000000"/>
    <s v="Receitas diversas - receita Agroindustrial - FDR"/>
    <x v="0"/>
    <n v="320"/>
    <n v="6613558"/>
    <n v="6613558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449052"/>
    <s v="Equipamentos e Material Permanente"/>
    <s v="0100000000"/>
    <s v="Recursos ordinários - recursos do tesouro - RLD"/>
    <x v="0"/>
    <n v="610"/>
    <n v="6000000"/>
    <n v="600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449052"/>
    <s v="Equipamentos e Material Permanente"/>
    <s v="0100000000"/>
    <s v="Recursos ordinários - recursos do tesouro - RLD"/>
    <x v="0"/>
    <n v="900"/>
    <n v="20000"/>
    <n v="2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1"/>
    <s v="Sentenças Judiciais"/>
    <s v="0219000000"/>
    <s v="Outras Taxas Vinculadas - Recursos de Outras Fontes - Exercício Corrente"/>
    <x v="0"/>
    <n v="900"/>
    <n v="50000"/>
    <n v="50000"/>
    <m/>
    <m/>
    <x v="0"/>
    <x v="0"/>
  </r>
  <r>
    <s v="410002"/>
    <s v="00001"/>
    <s v="Procuradoria Geral do Estado"/>
    <s v="Gestão Geral"/>
    <x v="1"/>
    <x v="1"/>
    <x v="46"/>
    <s v="Pagamento de encargos"/>
    <x v="927"/>
    <x v="930"/>
    <x v="8"/>
    <n v="92"/>
    <s v="339091"/>
    <s v="Sentenças Judiciais"/>
    <s v="0100000000"/>
    <s v="Recursos ordinários - recursos do tesouro - RLD"/>
    <x v="0"/>
    <n v="875"/>
    <n v="21999087"/>
    <n v="21999087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34"/>
    <s v="Outras Desp. Pessoal Decor. Contr. Terceirização"/>
    <s v="0191000000"/>
    <s v="Operações de crédito interna - recursos do tesouro - exercício corrente"/>
    <x v="0"/>
    <n v="140"/>
    <n v="80000"/>
    <n v="8000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9"/>
    <s v="Outros Serviços Terceiros - Pessoa Jurídica"/>
    <s v="0100000000"/>
    <s v="Recursos ordinários - recursos do tesouro - RLD"/>
    <x v="0"/>
    <n v="900"/>
    <n v="100000"/>
    <n v="100000"/>
    <m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12"/>
    <x v="715"/>
    <x v="12"/>
    <n v="125"/>
    <s v="339039"/>
    <s v="Outros Serviços Terceiros - Pessoa Jurídica"/>
    <s v="0219000000"/>
    <s v="Outras Taxas Vinculadas - Recursos de Outras Fontes - Exercício Corrente"/>
    <x v="0"/>
    <n v="890"/>
    <n v="2000"/>
    <n v="2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9"/>
    <s v="Outros Serviços Terceiros - Pessoa Jurídica"/>
    <s v="0100000000"/>
    <s v="Recursos ordinários - recursos do tesouro - RLD"/>
    <x v="0"/>
    <n v="640"/>
    <n v="200000"/>
    <n v="20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9"/>
    <s v="Outros Serviços Terceiros - Pessoa Jurídica"/>
    <s v="0131000000"/>
    <s v="Recursos do FUNDEB"/>
    <x v="0"/>
    <n v="610"/>
    <n v="500000"/>
    <n v="50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9"/>
    <s v="Outros Serviços Terceiros - Pessoa Jurídica"/>
    <s v="0100000000"/>
    <s v="Recursos ordinários - recursos do tesouro - RLD"/>
    <x v="0"/>
    <n v="430"/>
    <n v="76976719"/>
    <n v="76976719"/>
    <m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9"/>
    <s v="Outros Serviços Terceiros - Pessoa Jurídica"/>
    <s v="0219000000"/>
    <s v="Outras Taxas Vinculadas - Recursos de Outras Fontes - Exercício Corrente"/>
    <x v="0"/>
    <n v="931"/>
    <m/>
    <m/>
    <n v="473863.2"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0000000"/>
    <m/>
    <x v="0"/>
    <x v="0"/>
  </r>
  <r>
    <s v="160085"/>
    <s v="16085"/>
    <s v="Fundo de Melhoria do Corpo de Bombeiros Militar"/>
    <s v="Fundo de Melhoria do Corpo de Bombeiros Militar"/>
    <x v="0"/>
    <x v="0"/>
    <x v="393"/>
    <s v="Ampliação e manutenção de programas"/>
    <x v="928"/>
    <x v="931"/>
    <x v="11"/>
    <n v="182"/>
    <s v="339039"/>
    <s v="Outros Serviços Terceiros - Pessoa Jurídica"/>
    <s v="0111000000"/>
    <s v="Taxas da Segurança Pública - recursos do tesouro - exercício corrente"/>
    <x v="0"/>
    <n v="703"/>
    <m/>
    <m/>
    <n v="5000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363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9"/>
    <s v="Outros Serviços Terceiros - Pessoa Jurídica"/>
    <s v="0131000000"/>
    <s v="Recursos do FUNDEB"/>
    <x v="0"/>
    <n v="703"/>
    <m/>
    <m/>
    <n v="30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9"/>
    <s v="Outros Serviços Terceiros - Pessoa Jurídica"/>
    <s v="0100000000"/>
    <s v="Recursos ordinários - recursos do tesouro - RLD"/>
    <x v="0"/>
    <n v="730"/>
    <m/>
    <m/>
    <n v="50000"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39"/>
    <s v="Outros Serviços Terceiros - Pessoa Jurídica"/>
    <s v="0100000000"/>
    <s v="Recursos ordinários - recursos do tesouro - RLD"/>
    <x v="0"/>
    <n v="850"/>
    <m/>
    <m/>
    <n v="152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9"/>
    <s v="Outros Serviços Terceiros - Pessoa Jurídica"/>
    <s v="0240000000"/>
    <s v="Recursos de serviços - recursos de outras fontes - exercício corrente"/>
    <x v="0"/>
    <n v="310"/>
    <m/>
    <m/>
    <n v="9406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326722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69000000"/>
    <s v="Outros Recursos Primários - Recursos do Tesouro"/>
    <x v="0"/>
    <n v="900"/>
    <m/>
    <m/>
    <n v="150000"/>
    <m/>
    <x v="0"/>
    <x v="0"/>
  </r>
  <r>
    <s v="410011"/>
    <s v="00001"/>
    <s v="Agência de Desenvolvimento do Turismo de Santa Catarina"/>
    <s v="Gestão Geral"/>
    <x v="1"/>
    <x v="1"/>
    <x v="4"/>
    <s v="Realização de campanhas"/>
    <x v="553"/>
    <x v="556"/>
    <x v="4"/>
    <n v="695"/>
    <s v="339039"/>
    <s v="Outros Serviços Terceiros - Pessoa Jurídica"/>
    <s v="0100000000"/>
    <s v="Recursos ordinários - recursos do tesouro - RLD"/>
    <x v="0"/>
    <n v="640"/>
    <n v="1995000"/>
    <n v="199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9"/>
    <s v="Outros Serviços Terceiros - Pessoa Jurídica"/>
    <s v="0219000000"/>
    <s v="Outras Taxas Vinculadas - Recursos de Outras Fontes - Exercício Corrente"/>
    <x v="0"/>
    <n v="315"/>
    <n v="190000"/>
    <n v="19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240000000"/>
    <s v="Recursos de serviços - recursos de outras fontes - exercício corrente"/>
    <x v="0"/>
    <n v="310"/>
    <n v="202000"/>
    <n v="202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9"/>
    <s v="Outros Serviços Terceiros - Pessoa Jurídica"/>
    <s v="0240000000"/>
    <s v="Recursos de serviços - recursos de outras fontes - exercício corrente"/>
    <x v="0"/>
    <n v="900"/>
    <n v="326722"/>
    <n v="326722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9"/>
    <s v="Outros Serviços Terceiros - Pessoa Jurídica"/>
    <s v="0240000000"/>
    <s v="Recursos de serviços - recursos de outras fontes - exercício corrente"/>
    <x v="0"/>
    <n v="760"/>
    <n v="113879"/>
    <n v="113879"/>
    <m/>
    <m/>
    <x v="0"/>
    <x v="0"/>
  </r>
  <r>
    <s v="260022"/>
    <s v="00001"/>
    <s v="Companhia de Habitação do Estado de Santa Catarina S.A."/>
    <s v="Gestão Geral"/>
    <x v="0"/>
    <x v="0"/>
    <x v="75"/>
    <s v="Encargos com estagiários"/>
    <x v="673"/>
    <x v="676"/>
    <x v="2"/>
    <n v="128"/>
    <s v="339037"/>
    <s v="Locação de Mão-de-Obra"/>
    <s v="0299000000"/>
    <s v="Outras receitas não primárias - recursos de outras fontes - exercício corrente"/>
    <x v="0"/>
    <n v="850"/>
    <m/>
    <m/>
    <n v="30000"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7"/>
    <s v="Locação de Mão-de-Obra"/>
    <s v="0223000000"/>
    <s v="Convênio - Sistema Único Saúde - recursos de outras fontes - Exercício Corrente"/>
    <x v="0"/>
    <n v="410"/>
    <n v="100000"/>
    <n v="100000"/>
    <m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4042"/>
    <s v="Auxílios"/>
    <s v="0121000000"/>
    <s v="Cota-parte contrib intervenção no domínio econ CIDE-Estadual - rec tesouro -exerc corrente"/>
    <x v="0"/>
    <n v="110"/>
    <m/>
    <m/>
    <n v="200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92"/>
    <s v="Despesas de Exercícios Anteriores"/>
    <s v="0111000000"/>
    <s v="Taxas da Segurança Pública - recursos do tesouro - exercício corrente"/>
    <x v="0"/>
    <n v="704"/>
    <n v="200000"/>
    <n v="200000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92"/>
    <s v="Despesas de Exercícios Anteriores"/>
    <s v="0100000000"/>
    <s v="Recursos ordinários - recursos do tesouro - RLD"/>
    <x v="0"/>
    <n v="900"/>
    <m/>
    <m/>
    <n v="10219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40"/>
    <s v="Serviços de Tecnologia da Informação e Comunicação - Pessoa Jurídica"/>
    <s v="0100000000"/>
    <s v="Recursos ordinários - recursos do tesouro - RLD"/>
    <x v="0"/>
    <n v="900"/>
    <m/>
    <m/>
    <n v="150000"/>
    <m/>
    <x v="0"/>
    <x v="0"/>
  </r>
  <r>
    <s v="030001"/>
    <s v="00001"/>
    <s v="Tribunal de Justiça do Estado"/>
    <s v="Gestão Geral"/>
    <x v="8"/>
    <x v="7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3552035.76"/>
    <m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140"/>
    <s v="Serviços de Tecnologia da Informação e Comunicação - Pessoa Jurídica"/>
    <s v="0100000000"/>
    <s v="Recursos ordinários - recursos do tesouro - RLD"/>
    <x v="0"/>
    <n v="900"/>
    <m/>
    <m/>
    <n v="176748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40"/>
    <s v="Serviços de Tecnologia da Informação e Comunicação - Pessoa Jurídica"/>
    <s v="0100000000"/>
    <s v="Recursos ordinários - recursos do tesouro - RLD"/>
    <x v="0"/>
    <n v="745"/>
    <n v="300000"/>
    <n v="300000"/>
    <m/>
    <m/>
    <x v="0"/>
    <x v="0"/>
  </r>
  <r>
    <s v="030001"/>
    <s v="00001"/>
    <s v="Tribunal de Justiça do Estado"/>
    <s v="Gestão Geral"/>
    <x v="9"/>
    <x v="8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10010"/>
    <s v="00001"/>
    <s v="Fundação Catarinense de Esporte"/>
    <s v="Gestão Geral"/>
    <x v="1"/>
    <x v="1"/>
    <x v="3"/>
    <s v="Manutenção e modernização dos serviços de tecnologia da informação e comunicação"/>
    <x v="765"/>
    <x v="768"/>
    <x v="3"/>
    <n v="126"/>
    <s v="445092"/>
    <s v="Despesas de Exercícios Anteriores"/>
    <s v="0285000000"/>
    <s v="Remuneração de disp bancária - Executivo - rec vinculados-rec outras fontes-exerc corrente"/>
    <x v="0"/>
    <n v="900"/>
    <n v="110400"/>
    <n v="1104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3"/>
    <s v="Obrigações Patronais"/>
    <s v="0100000000"/>
    <s v="Recursos ordinários - recursos do tesouro - RLD"/>
    <x v="0"/>
    <n v="850"/>
    <n v="400000"/>
    <n v="4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30"/>
    <s v="Material de Consumo"/>
    <s v="0100000000"/>
    <s v="Recursos ordinários - recursos do tesouro - RLD"/>
    <x v="0"/>
    <n v="935"/>
    <n v="50000"/>
    <n v="50000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92"/>
    <s v="Despesas de Exercícios Anteriores"/>
    <s v="0100000000"/>
    <s v="Recursos ordinários - recursos do tesouro - RLD"/>
    <x v="0"/>
    <n v="910"/>
    <m/>
    <m/>
    <n v="5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m/>
    <m/>
    <n v="618216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3000000"/>
    <s v="Recursos Ordinários - Desvinculação de Receitas do Estado (DREM)"/>
    <x v="0"/>
    <n v="990"/>
    <n v="100000000"/>
    <n v="100000000"/>
    <m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469071"/>
    <s v="Principal da Dívida Contrat. Resgatado"/>
    <s v="0100000000"/>
    <s v="Recursos ordinários - recursos do tesouro - RLD"/>
    <x v="0"/>
    <n v="990"/>
    <n v="26000000"/>
    <n v="26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4"/>
    <s v="Indenizações e Restituições Trabalhistas"/>
    <s v="0100000000"/>
    <s v="Recursos ordinários - recursos do tesouro - RLD"/>
    <x v="0"/>
    <n v="625"/>
    <m/>
    <m/>
    <n v="1500000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94"/>
    <s v="Indenizações e Restituições Trabalhistas"/>
    <s v="0100000000"/>
    <s v="Recursos ordinários - recursos do tesouro - RLD"/>
    <x v="0"/>
    <n v="850"/>
    <n v="9582"/>
    <n v="9582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4"/>
    <s v="Indenizações e Restituições Trabalhistas"/>
    <s v="0100000000"/>
    <s v="Recursos ordinários - recursos do tesouro - RLD"/>
    <x v="0"/>
    <n v="850"/>
    <n v="163245"/>
    <n v="163245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30"/>
    <s v="Material de Consumo"/>
    <s v="0219000000"/>
    <s v="Outras Taxas Vinculadas - Recursos de Outras Fontes - Exercício Corrente"/>
    <x v="0"/>
    <n v="931"/>
    <m/>
    <m/>
    <n v="4987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30"/>
    <s v="Material de Consumo"/>
    <s v="0100000000"/>
    <s v="Recursos ordinários - recursos do tesouro - RLD"/>
    <x v="0"/>
    <n v="735"/>
    <m/>
    <m/>
    <n v="1497911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100000000"/>
    <s v="Recursos ordinários - recursos do tesouro - RLD"/>
    <x v="0"/>
    <n v="860"/>
    <n v="52000000"/>
    <n v="520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046"/>
    <s v="Auxílio-Alimentação"/>
    <s v="0100000000"/>
    <s v="Recursos ordinários - recursos do tesouro - RLD"/>
    <x v="0"/>
    <n v="211"/>
    <m/>
    <m/>
    <n v="150000"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046"/>
    <s v="Auxílio-Alimentação"/>
    <s v="0219000000"/>
    <s v="Outras Taxas Vinculadas - Recursos de Outras Fontes - Exercício Corrente"/>
    <x v="0"/>
    <n v="890"/>
    <n v="105405"/>
    <n v="105405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7"/>
    <s v="Obrigações Tributárias e Contributivas"/>
    <s v="0240000000"/>
    <s v="Recursos de serviços - recursos de outras fontes - exercício corrente"/>
    <x v="0"/>
    <n v="310"/>
    <n v="913584"/>
    <n v="913584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47"/>
    <s v="Obrigações Tributárias e Contributivas"/>
    <s v="0100000000"/>
    <s v="Recursos ordinários - recursos do tesouro - RLD"/>
    <x v="0"/>
    <n v="935"/>
    <m/>
    <m/>
    <n v="250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24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13"/>
    <s v="Obrigações Patronais"/>
    <s v="0100000000"/>
    <s v="Recursos ordinários - recursos do tesouro - RLD"/>
    <x v="0"/>
    <n v="850"/>
    <m/>
    <m/>
    <n v="6716252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30"/>
    <s v="Material de Consumo"/>
    <s v="0219000000"/>
    <s v="Outras Taxas Vinculadas - Recursos de Outras Fontes - Exercício Corrente"/>
    <x v="0"/>
    <n v="910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0"/>
    <s v="Material de Consumo"/>
    <s v="0219000000"/>
    <s v="Outras Taxas Vinculadas - Recursos de Outras Fontes - Exercício Corrente"/>
    <x v="0"/>
    <n v="930"/>
    <m/>
    <m/>
    <n v="35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m/>
    <m/>
    <n v="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0"/>
    <s v="Material de Consumo"/>
    <s v="0100000000"/>
    <s v="Recursos ordinários - recursos do tesouro - RLD"/>
    <x v="0"/>
    <n v="623"/>
    <m/>
    <m/>
    <n v="10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0"/>
    <s v="Material de Consumo"/>
    <s v="0160000000"/>
    <s v="Recursos Patrimoniais Primários - recursos do tesouro - Exercício Corrente"/>
    <x v="0"/>
    <n v="115"/>
    <m/>
    <m/>
    <n v="282802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0"/>
    <s v="Material de Consumo"/>
    <s v="0169000000"/>
    <s v="Outros Recursos Primários - Recursos do Tesouro"/>
    <x v="0"/>
    <n v="115"/>
    <m/>
    <m/>
    <n v="250000"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0"/>
    <s v="Material de Consumo"/>
    <s v="0100000000"/>
    <s v="Recursos ordinários - recursos do tesouro - RLD"/>
    <x v="0"/>
    <n v="745"/>
    <n v="55000"/>
    <n v="55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0"/>
    <s v="Material de Consumo"/>
    <s v="0100000000"/>
    <s v="Recursos ordinários - recursos do tesouro - RLD"/>
    <x v="0"/>
    <n v="640"/>
    <n v="10000"/>
    <n v="1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0"/>
    <s v="Material de Consumo"/>
    <s v="0100000000"/>
    <s v="Recursos ordinários - recursos do tesouro - RLD"/>
    <x v="0"/>
    <n v="430"/>
    <n v="100000"/>
    <n v="10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m/>
    <n v="0"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m/>
    <m/>
    <m/>
    <n v="224110"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3"/>
    <s v="Passagens e Despesas com Locomoção"/>
    <s v="0129000000"/>
    <s v="Outras transferências - recursos do tesouro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3"/>
    <s v="Passagens e Despesas com Locomoção"/>
    <s v="0100000000"/>
    <s v="Recursos ordinários - recursos do tesouro - RLD"/>
    <x v="0"/>
    <n v="900"/>
    <n v="180000"/>
    <n v="180000"/>
    <m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3"/>
    <s v="Passagens e Despesas com Locomoção"/>
    <s v="0100000000"/>
    <s v="Recursos ordinários - recursos do tesouro - RLD"/>
    <x v="0"/>
    <n v="560"/>
    <m/>
    <m/>
    <n v="5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3"/>
    <s v="Passagens e Despesas com Locomoção"/>
    <s v="0111000000"/>
    <s v="Taxas da Segurança Pública - recursos do tesouro - exercício corrente"/>
    <x v="0"/>
    <n v="704"/>
    <n v="285000"/>
    <n v="285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98000000"/>
    <s v="Receita da alienação de bens - recursos de outras fontes - exercício corrente"/>
    <x v="0"/>
    <n v="900"/>
    <n v="2000000"/>
    <n v="2000000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92"/>
    <s v="Despesas de Exercícios Anteriores"/>
    <s v="0269000000"/>
    <s v="Outros recursos primários - recursos de outras fontes - exercício corrente"/>
    <x v="0"/>
    <n v="702"/>
    <n v="100000"/>
    <n v="1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12"/>
    <x v="915"/>
    <x v="16"/>
    <n v="274"/>
    <s v="339092"/>
    <s v="Despesas de Exercícios Anteriores"/>
    <s v="0100000000"/>
    <s v="Recursos ordinários - recursos do tesouro - RLD"/>
    <x v="0"/>
    <n v="870"/>
    <n v="152021"/>
    <n v="152021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19000000"/>
    <s v="Recursos do Tesouro - Exercício Corrente - Outras Taxas - Vinculadas"/>
    <x v="0"/>
    <n v="900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69000000"/>
    <s v="Outros Recursos Primários - Recursos do Tesouro"/>
    <x v="0"/>
    <n v="900"/>
    <m/>
    <m/>
    <n v="3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2"/>
    <s v="Despesas de Exercícios Anteriores"/>
    <s v="0269000000"/>
    <s v="Outros recursos primários - recursos de outras fontes - exercício corrente"/>
    <x v="0"/>
    <n v="900"/>
    <n v="253153"/>
    <n v="253153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96"/>
    <s v="Ressarcimento Despesa Pessoal Requisitado"/>
    <s v="0100000000"/>
    <s v="Recursos ordinários - recursos do tesouro - RLD"/>
    <x v="0"/>
    <n v="850"/>
    <n v="1000"/>
    <n v="1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69000000"/>
    <s v="Outros recursos primários - recursos de outras fontes - exercício corrente"/>
    <x v="0"/>
    <n v="230"/>
    <n v="359999"/>
    <n v="359999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113"/>
    <s v="Obrigações Patronais"/>
    <s v="0228000000"/>
    <s v="Outros convênios, ajustes e acordos administrativos - rec outras fontes-exercício corrente"/>
    <x v="0"/>
    <n v="211"/>
    <n v="100000"/>
    <n v="10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08"/>
    <s v="Outros Benefícios Assistenciais"/>
    <s v="0100000000"/>
    <s v="Recursos ordinários - recursos do tesouro - RLD"/>
    <x v="0"/>
    <n v="850"/>
    <m/>
    <m/>
    <n v="330057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08"/>
    <s v="Outros Benefícios Assistenciais"/>
    <s v="0100000000"/>
    <s v="Recursos ordinários - recursos do tesouro - RLD"/>
    <x v="0"/>
    <n v="850"/>
    <n v="75579"/>
    <n v="75579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9014"/>
    <s v="Diárias - Civil"/>
    <s v="0100000000"/>
    <s v="Recursos ordinários - recursos do tesouro - RLD"/>
    <x v="0"/>
    <n v="560"/>
    <n v="20000"/>
    <n v="20000"/>
    <m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14"/>
    <s v="Diárias - Civil"/>
    <s v="0283000000"/>
    <s v="Remuneração de depósitos bancários da conta única  do Tribunal de Justiça"/>
    <x v="0"/>
    <n v="930"/>
    <m/>
    <m/>
    <n v="13860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93"/>
    <s v="Indenizações e Restituições"/>
    <s v="0100000000"/>
    <s v="Recursos ordinários - recursos do tesouro - RLD"/>
    <x v="0"/>
    <n v="910"/>
    <m/>
    <m/>
    <n v="1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285000000"/>
    <s v="Remuneração de disp bancária - Executivo - rec vinculados-rec outras fontes-exerc corrente"/>
    <x v="0"/>
    <n v="230"/>
    <m/>
    <m/>
    <n v="5816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19000000"/>
    <s v="Outras Taxas Vinculadas - Recursos de Outras Fontes - Exercício Corrente"/>
    <x v="0"/>
    <n v="315"/>
    <m/>
    <m/>
    <n v="1540000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93"/>
    <s v="Indenizações e Restituições"/>
    <s v="0261000000"/>
    <s v="Receitas diversas - FUNDOSOCIAL - recursos de outras fontes - exercício corrente"/>
    <x v="0"/>
    <n v="702"/>
    <n v="15000000"/>
    <n v="1500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3"/>
    <s v="Indenizações e Restituições"/>
    <s v="0219000000"/>
    <s v="Outras Taxas Vinculadas - Recursos de Outras Fontes - Exercício Corrente"/>
    <x v="0"/>
    <n v="315"/>
    <n v="23800"/>
    <n v="23800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1"/>
    <s v="Vencim. e Vantagens Fixas - Pessoal Civil"/>
    <s v="0266000000"/>
    <s v="Receitas diversas - receita Agroindustrial - FDR"/>
    <x v="0"/>
    <n v="300"/>
    <n v="3152442"/>
    <n v="3152442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1"/>
    <s v="Vencim. e Vantagens Fixas - Pessoal Civil"/>
    <s v="0100000000"/>
    <s v="Recursos ordinários - recursos do tesouro - RLD"/>
    <x v="0"/>
    <n v="850"/>
    <n v="271979789"/>
    <n v="271979789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1"/>
    <s v="Vencim. e Vantagens Fixas - Pessoal Civil"/>
    <s v="0111000000"/>
    <s v="Taxas da Segurança Pública - recursos do tesouro - exercício corrente"/>
    <x v="0"/>
    <n v="850"/>
    <m/>
    <m/>
    <n v="3813478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11"/>
    <s v="Vencim. e Vantagens Fixas - Pessoal Civil"/>
    <s v="0100000000"/>
    <s v="Recursos ordinários - recursos do tesouro - RLD"/>
    <x v="0"/>
    <n v="625"/>
    <m/>
    <m/>
    <n v="15600000"/>
    <m/>
    <x v="0"/>
    <x v="0"/>
  </r>
  <r>
    <s v="040001"/>
    <s v="00001"/>
    <s v="Ministério Público do Estado de Santa Catarina"/>
    <s v="Gestão Geral"/>
    <x v="7"/>
    <x v="5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m/>
    <n v="-200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2"/>
    <s v="Vencim. e Vantagens Fixas - Pessoal Militar"/>
    <s v="0100000000"/>
    <s v="Recursos ordinários - recursos do tesouro - RLD"/>
    <x v="0"/>
    <n v="930"/>
    <n v="1759000"/>
    <n v="1759000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334041"/>
    <s v="Contribuições"/>
    <s v="0131000000"/>
    <s v="Recursos do FUNDEB"/>
    <x v="0"/>
    <n v="610"/>
    <m/>
    <m/>
    <n v="4500000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6"/>
    <s v="Outros Serviços Terceiros-Pessoa Física"/>
    <s v="0100000000"/>
    <s v="Recursos ordinários - recursos do tesouro - RLD"/>
    <x v="0"/>
    <n v="430"/>
    <n v="216000"/>
    <n v="2160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19000000"/>
    <s v="Outras Taxas Vinculadas - Recursos de Outras Fontes - Exercício Corrente"/>
    <x v="0"/>
    <n v="930"/>
    <m/>
    <m/>
    <n v="30000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6"/>
    <s v="Outros Serviços Terceiros-Pessoa Física"/>
    <s v="0100000000"/>
    <s v="Recursos ordinários - recursos do tesouro - RLD"/>
    <x v="0"/>
    <n v="745"/>
    <m/>
    <m/>
    <n v="95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6"/>
    <s v="Outros Serviços Terceiros-Pessoa Física"/>
    <s v="0229000000"/>
    <s v="Outras transferências - recursos de outras fontes - exercício corrente"/>
    <x v="0"/>
    <n v="650"/>
    <m/>
    <m/>
    <n v="6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n v="234800"/>
    <n v="2348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6"/>
    <s v="Outros Serviços Terceiros-Pessoa Física"/>
    <s v="0100000000"/>
    <s v="Recursos ordinários - recursos do tesouro - RLD"/>
    <x v="0"/>
    <n v="850"/>
    <n v="25000"/>
    <n v="2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9"/>
    <s v="Outros Serviços Terceiros Pessoa Jurídica"/>
    <s v="0219000000"/>
    <s v="Outras Taxas Vinculadas - Recursos de Outras Fontes - Exercício Corrente"/>
    <x v="0"/>
    <n v="910"/>
    <m/>
    <m/>
    <n v="589474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355029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139"/>
    <s v="Outros Serviços Terceiros Pessoa Jurídica"/>
    <s v="0100000000"/>
    <s v="Recursos ordinários - recursos do tesouro - RLD"/>
    <x v="0"/>
    <n v="880"/>
    <m/>
    <m/>
    <n v="29065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m/>
    <m/>
    <n v="45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449051"/>
    <s v="Obras e Instalações"/>
    <s v="0100000000"/>
    <s v="Recursos ordinários - recursos do tesouro - RLD"/>
    <x v="0"/>
    <n v="730"/>
    <m/>
    <m/>
    <n v="500000"/>
    <m/>
    <x v="0"/>
    <x v="0"/>
  </r>
  <r>
    <s v="530001"/>
    <s v="00001"/>
    <s v="Secretaria de Estado da Infraestrutura e Mobilidade"/>
    <s v="Gestão Geral"/>
    <x v="0"/>
    <x v="0"/>
    <x v="178"/>
    <s v="Medidas de compensação ambiental"/>
    <x v="339"/>
    <x v="342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31"/>
    <x v="934"/>
    <x v="7"/>
    <n v="61"/>
    <s v="449051"/>
    <s v="Obras e Instalações"/>
    <s v="0219000000"/>
    <s v="Outras Taxas Vinculadas - Recursos de Outras Fontes - Exercício Corrente"/>
    <x v="0"/>
    <n v="931"/>
    <n v="186622"/>
    <n v="186622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74"/>
    <x v="777"/>
    <x v="7"/>
    <n v="61"/>
    <s v="449051"/>
    <s v="Obras e Instalações"/>
    <s v="0219000000"/>
    <s v="Outras Taxas Vinculadas - Recursos de Outras Fontes - Exercício Corrente"/>
    <x v="0"/>
    <n v="931"/>
    <n v="30000"/>
    <n v="3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8"/>
    <x v="661"/>
    <x v="5"/>
    <n v="368"/>
    <s v="449051"/>
    <s v="Obras e Instalações"/>
    <s v="0185000000"/>
    <s v="Remuneração de disp bancária - Executivo - rec vinculados - rec tesouro - exerc corrente"/>
    <x v="0"/>
    <n v="100"/>
    <n v="930000"/>
    <n v="930000"/>
    <m/>
    <m/>
    <x v="0"/>
    <x v="0"/>
  </r>
  <r>
    <s v="480091"/>
    <s v="48091"/>
    <s v="Fundo Estadual de Saúde"/>
    <s v="Fundo Estadual de Saúde"/>
    <x v="1"/>
    <x v="1"/>
    <x v="394"/>
    <s v="Construção Instituto de Cardiologia"/>
    <x v="932"/>
    <x v="935"/>
    <x v="6"/>
    <n v="302"/>
    <s v="449051"/>
    <s v="Obras e Instalações"/>
    <s v="0100000000"/>
    <s v="Recursos ordinários - recursos do tesouro - RLD"/>
    <x v="0"/>
    <n v="400"/>
    <n v="60000"/>
    <n v="6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n v="1084032"/>
    <n v="1084032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449052"/>
    <s v="Equipamentos e Material Permanente"/>
    <s v="0285000000"/>
    <s v="Remuneração de disp bancária - Executivo - rec vinculados-rec outras fontes-exerc corrente"/>
    <x v="0"/>
    <n v="703"/>
    <n v="582049"/>
    <n v="582049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2"/>
    <s v="Equipamentos e Material Permanente"/>
    <s v="0269000000"/>
    <s v="Outros recursos primários - recursos de outras fontes - exercício corrente"/>
    <x v="0"/>
    <n v="702"/>
    <m/>
    <m/>
    <n v="1048536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449052"/>
    <s v="Equipamentos e Material Permanente"/>
    <s v="0228000000"/>
    <s v="Outros convênios, ajustes e acordos administrativos - rec outras fontes-exercício corrente"/>
    <x v="0"/>
    <n v="211"/>
    <m/>
    <m/>
    <n v="3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28000000"/>
    <s v="Outros convênios, ajustes e acordos administrativos - rec outras fontes-exercício corrente"/>
    <x v="0"/>
    <n v="900"/>
    <m/>
    <m/>
    <n v="500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00000000"/>
    <s v="Recursos ordinários - recursos do tesouro - RLD"/>
    <x v="0"/>
    <n v="610"/>
    <m/>
    <m/>
    <n v="20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449052"/>
    <s v="Equipamentos e Material Permanente"/>
    <s v="0120000000"/>
    <s v="Cota-parte da contribuição do Salário-Educação - recursos do tesouro - exercício corrente"/>
    <x v="0"/>
    <n v="626"/>
    <m/>
    <m/>
    <n v="30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449052"/>
    <s v="Equipamentos e Material Permanente"/>
    <s v="0100000000"/>
    <s v="Recursos ordinários - recursos do tesouro - RLD"/>
    <x v="0"/>
    <n v="610"/>
    <m/>
    <m/>
    <n v="300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449052"/>
    <s v="Equipamentos e Material Permanente"/>
    <s v="0240000000"/>
    <s v="Recursos de serviços - recursos de outras fontes - exercício corrente"/>
    <x v="0"/>
    <n v="760"/>
    <m/>
    <m/>
    <n v="28827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52"/>
    <s v="Equipamentos e Material Permanente"/>
    <s v="0100000000"/>
    <s v="Recursos ordinários - recursos do tesouro - RLD"/>
    <x v="0"/>
    <n v="920"/>
    <n v="3500000"/>
    <n v="35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34"/>
    <s v="Outras Desp. Pessoal Decor. Contr. Terceirização"/>
    <s v="0261000000"/>
    <s v="Receitas diversas - FUNDOSOCIAL - recursos de outras fontes - exercício corrente"/>
    <x v="0"/>
    <n v="110"/>
    <n v="800000"/>
    <n v="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"/>
    <n v="50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n v="150000"/>
    <n v="150000"/>
    <m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339039"/>
    <s v="Outros Serviços Terceiros - Pessoa Jurídica"/>
    <s v="0100000000"/>
    <s v="Recursos ordinários - recursos do tesouro - RLD"/>
    <x v="0"/>
    <n v="342"/>
    <n v="76466"/>
    <n v="76466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9"/>
    <s v="Outros Serviços Terceiros - Pessoa Jurídica"/>
    <s v="0261000000"/>
    <s v="Receitas diversas - FUNDOSOCIAL - recursos de outras fontes - exercício corrente"/>
    <x v="0"/>
    <n v="850"/>
    <n v="50000"/>
    <n v="50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39"/>
    <s v="Outros Serviços Terceiros - Pessoa Jurídica"/>
    <s v="0100000000"/>
    <s v="Recursos ordinários - recursos do tesouro - RLD"/>
    <x v="0"/>
    <n v="730"/>
    <n v="200000"/>
    <n v="200000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39"/>
    <s v="Outros Serviços Terceiros - Pessoa Jurídica"/>
    <s v="0240000000"/>
    <s v="Recursos de serviços - recursos de outras fontes - exercício corrente"/>
    <x v="0"/>
    <n v="825"/>
    <n v="2000"/>
    <n v="2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39"/>
    <s v="Outros Serviços Terceiros - Pessoa Jurídica"/>
    <s v="0240000000"/>
    <s v="Recursos de serviços - recursos de outras fontes - exercício corrente"/>
    <x v="0"/>
    <n v="900"/>
    <n v="612585"/>
    <n v="612585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n v="600794"/>
    <n v="600794"/>
    <m/>
    <m/>
    <x v="0"/>
    <x v="0"/>
  </r>
  <r>
    <s v="480091"/>
    <s v="48091"/>
    <s v="Fundo Estadual de Saúde"/>
    <s v="Fundo Estadual de Saúde"/>
    <x v="1"/>
    <x v="1"/>
    <x v="395"/>
    <s v="Manutenção do incentivo da política de atenção hospitalar"/>
    <x v="933"/>
    <x v="936"/>
    <x v="6"/>
    <n v="302"/>
    <s v="339039"/>
    <s v="Outros Serviços Terceiros - Pessoa Jurídica"/>
    <s v="0100000000"/>
    <s v="Recursos ordinários - recursos do tesouro - RLD"/>
    <x v="0"/>
    <n v="430"/>
    <n v="14500000"/>
    <n v="145000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9"/>
    <s v="Outros Serviços Terceiros - Pessoa Jurídica"/>
    <s v="0100000000"/>
    <s v="Recursos ordinários - recursos do tesouro - RLD"/>
    <x v="0"/>
    <n v="930"/>
    <m/>
    <m/>
    <n v="2922500"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39"/>
    <s v="Outros Serviços Terceiros - Pessoa Jurídica"/>
    <s v="0100000000"/>
    <s v="Recursos ordinários - recursos do tesouro - RLD"/>
    <x v="0"/>
    <n v="745"/>
    <m/>
    <m/>
    <n v="52237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259490"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39"/>
    <s v="Outros Serviços Terceiros - Pessoa Jurídica"/>
    <s v="0111000000"/>
    <s v="Taxas da Segurança Pública - recursos do tesouro - exercício corrente"/>
    <x v="0"/>
    <n v="704"/>
    <m/>
    <m/>
    <n v="197164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80000000"/>
    <s v="Remuneração de disponibilidade bancária - Executivo - rec outras fontes-exercício corrente"/>
    <x v="0"/>
    <n v="900"/>
    <m/>
    <m/>
    <n v="100000"/>
    <m/>
    <x v="0"/>
    <x v="0"/>
  </r>
  <r>
    <s v="270021"/>
    <s v="00001"/>
    <s v="Instituto do Meio Ambiente do Estado de Santa Catarina - IMA"/>
    <s v="Gestão Geral"/>
    <x v="0"/>
    <x v="0"/>
    <x v="37"/>
    <s v="Realização de eventos"/>
    <x v="934"/>
    <x v="937"/>
    <x v="12"/>
    <n v="541"/>
    <s v="339039"/>
    <s v="Outros Serviços Terceiros - Pessoa Jurídica"/>
    <s v="0219000000"/>
    <s v="Outras Taxas Vinculadas - Recursos de Outras Fontes - Exercício Corrente"/>
    <x v="0"/>
    <n v="340"/>
    <m/>
    <m/>
    <n v="40000"/>
    <m/>
    <x v="0"/>
    <x v="0"/>
  </r>
  <r>
    <s v="270021"/>
    <s v="00001"/>
    <s v="Instituto do Meio Ambiente do Estado de Santa Catarina - IMA"/>
    <s v="Gestão Geral"/>
    <x v="0"/>
    <x v="0"/>
    <x v="14"/>
    <s v="Saúde e segurança no contexto ocupacional"/>
    <x v="805"/>
    <x v="808"/>
    <x v="3"/>
    <n v="331"/>
    <s v="339039"/>
    <s v="Outros Serviços Terceiros - Pessoa Jurídica"/>
    <s v="0219000000"/>
    <s v="Outras Taxas Vinculadas - Recursos de Outras Fontes - Exercício Corrente"/>
    <x v="0"/>
    <n v="855"/>
    <m/>
    <m/>
    <n v="448381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39"/>
    <s v="Outros Serviços Terceiros - Pessoa Jurídica"/>
    <s v="0100000000"/>
    <s v="Recursos ordinários - recursos do tesouro - RLD"/>
    <x v="0"/>
    <n v="880"/>
    <m/>
    <m/>
    <n v="666500"/>
    <m/>
    <x v="0"/>
    <x v="0"/>
  </r>
  <r>
    <s v="410011"/>
    <s v="00001"/>
    <s v="Agência de Desenvolvimento do Turismo de Santa Catarina"/>
    <s v="Gestão Geral"/>
    <x v="0"/>
    <x v="0"/>
    <x v="172"/>
    <s v="Formação profissional"/>
    <x v="324"/>
    <x v="327"/>
    <x v="4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100000000"/>
    <s v="Recursos ordinários - recursos do tesouro - RLD"/>
    <x v="0"/>
    <n v="310"/>
    <m/>
    <m/>
    <n v="516802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39"/>
    <s v="Outros Serviços Terceiros - Pessoa Jurídica"/>
    <s v="0131000000"/>
    <s v="Recursos do FUNDEB"/>
    <x v="0"/>
    <n v="610"/>
    <m/>
    <m/>
    <n v="8000000"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39"/>
    <s v="Outros Serviços Terceiros - Pessoa Jurídica"/>
    <s v="0240000000"/>
    <s v="Recursos de serviços - recursos de outras fontes - exercício corrente"/>
    <x v="0"/>
    <n v="430"/>
    <n v="213471029"/>
    <n v="213471029"/>
    <m/>
    <m/>
    <x v="0"/>
    <x v="0"/>
  </r>
  <r>
    <s v="470091"/>
    <s v="47091"/>
    <s v="Fundo de Materiais, Publicações e Impressos Oficiais"/>
    <s v="Fundo de Materiais, Publicação e Impressos Oficiais"/>
    <x v="7"/>
    <x v="5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m/>
    <n v="-450000"/>
    <m/>
    <m/>
    <x v="0"/>
    <x v="0"/>
  </r>
  <r>
    <s v="530001"/>
    <s v="00001"/>
    <s v="Secretaria de Estado da Infraestrutura e Mobilidade"/>
    <s v="Gestão Geral"/>
    <x v="1"/>
    <x v="1"/>
    <x v="342"/>
    <s v="Sinalização náutica"/>
    <x v="779"/>
    <x v="782"/>
    <x v="0"/>
    <n v="784"/>
    <s v="339037"/>
    <s v="Locação de Mão-de-Obra"/>
    <s v="0140000000"/>
    <s v="Outros serviços - recursos do tesouro - exercício corrente"/>
    <x v="0"/>
    <n v="115"/>
    <n v="60000"/>
    <n v="60000"/>
    <m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344"/>
    <x v="347"/>
    <x v="0"/>
    <n v="782"/>
    <s v="444042"/>
    <s v="Auxílios"/>
    <s v="0140000000"/>
    <s v="Outros serviços - recursos do tesouro - exercício corrente"/>
    <x v="0"/>
    <n v="115"/>
    <m/>
    <m/>
    <n v="19000"/>
    <m/>
    <x v="0"/>
    <x v="0"/>
  </r>
  <r>
    <s v="410094"/>
    <s v="41094"/>
    <s v="Fundo de Desenvolvimento Social"/>
    <s v="Fundo de Desenvolvimento Social"/>
    <x v="1"/>
    <x v="1"/>
    <x v="396"/>
    <s v="Apoio financeiro às ações de incentivo à atividade cultural"/>
    <x v="935"/>
    <x v="938"/>
    <x v="9"/>
    <n v="392"/>
    <s v="444042"/>
    <s v="Auxílios"/>
    <s v="0261000000"/>
    <s v="Receitas diversas - FUNDOSOCIAL - recursos de outras fontes - exercício corrente"/>
    <x v="0"/>
    <n v="660"/>
    <n v="289170"/>
    <n v="28917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7"/>
    <s v="Obrigações Tributárias e Contributivas"/>
    <s v="0240000000"/>
    <s v="Recursos de serviços - recursos de outras fontes - exercício corrente"/>
    <x v="0"/>
    <n v="310"/>
    <m/>
    <m/>
    <n v="6627"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4572850"/>
    <n v="4572850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040"/>
    <s v="Serviços de Tecnologia da Informação e Comunicação - Pessoa Jurídica"/>
    <s v="0100000000"/>
    <s v="Recursos ordinários - recursos do tesouro - RLD"/>
    <x v="0"/>
    <n v="900"/>
    <n v="1050000"/>
    <n v="1050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m/>
    <n v="1644072"/>
    <m/>
    <x v="0"/>
    <x v="0"/>
  </r>
  <r>
    <s v="410010"/>
    <s v="00001"/>
    <s v="Fundação Catarinense de Esporte"/>
    <s v="Gestão Geral"/>
    <x v="0"/>
    <x v="0"/>
    <x v="3"/>
    <s v="Manutenção e modernização dos serviços de tecnologia da informação e comunicação"/>
    <x v="765"/>
    <x v="768"/>
    <x v="3"/>
    <n v="126"/>
    <s v="445092"/>
    <s v="Despesas de Exercícios Anteriores"/>
    <s v="0100000000"/>
    <s v="Recursos ordinários - recursos do tesouro - RLD"/>
    <x v="0"/>
    <n v="900"/>
    <m/>
    <m/>
    <n v="6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6"/>
    <s v="Outras Despesas Variáveis-Pessoal Civil"/>
    <s v="0100000000"/>
    <s v="Recursos ordinários - recursos do tesouro - RLD"/>
    <x v="0"/>
    <n v="850"/>
    <m/>
    <m/>
    <n v="400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100000000"/>
    <s v="Recursos ordinários - recursos do tesouro - RLD"/>
    <x v="0"/>
    <n v="230"/>
    <n v="900000"/>
    <n v="9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100000000"/>
    <s v="Recursos ordinários - recursos do tesouro - RLD"/>
    <x v="0"/>
    <n v="230"/>
    <m/>
    <m/>
    <n v="127086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85000000"/>
    <s v="Remuneração de disp bancária - Executivo - rec vinculados-rec outras fontes-exerc corrente"/>
    <x v="0"/>
    <n v="230"/>
    <m/>
    <m/>
    <n v="7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100000000"/>
    <s v="Recursos ordinários - recursos do tesouro - RLD"/>
    <x v="0"/>
    <n v="230"/>
    <n v="300000"/>
    <n v="300000"/>
    <m/>
    <m/>
    <x v="0"/>
    <x v="0"/>
  </r>
  <r>
    <s v="470076"/>
    <s v="47076"/>
    <s v="Fundo Financeiro"/>
    <s v="Fundo Financeiro"/>
    <x v="1"/>
    <x v="1"/>
    <x v="44"/>
    <s v="Encargos com inativos"/>
    <x v="511"/>
    <x v="514"/>
    <x v="14"/>
    <n v="272"/>
    <s v="319001"/>
    <s v="Aposentadorias, Reserva Remunerada e Reformas"/>
    <s v="0250000000"/>
    <s v="Contribuição previdenciária - recursos de outras fontes - exercício corrente"/>
    <x v="0"/>
    <n v="860"/>
    <n v="2000000"/>
    <n v="2000000"/>
    <m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100000000"/>
    <s v="Recursos ordinários - recursos do tesouro - RLD"/>
    <x v="0"/>
    <n v="860"/>
    <m/>
    <m/>
    <n v="52000000"/>
    <m/>
    <x v="0"/>
    <x v="0"/>
  </r>
  <r>
    <s v="470076"/>
    <s v="47076"/>
    <s v="Fundo Financeiro"/>
    <s v="Fundo Financeiro"/>
    <x v="1"/>
    <x v="1"/>
    <x v="44"/>
    <s v="Encargos com inativos"/>
    <x v="650"/>
    <x v="653"/>
    <x v="14"/>
    <n v="272"/>
    <s v="319001"/>
    <s v="Aposentadorias, Reserva Remunerada e Reformas"/>
    <s v="0250000000"/>
    <s v="Contribuição previdenciária - recursos de outras fontes - exercício corrente"/>
    <x v="0"/>
    <n v="860"/>
    <n v="190000"/>
    <n v="190000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92"/>
    <s v="Despesas de Exercícios Anteriores"/>
    <s v="0100000000"/>
    <s v="Recursos ordinários - recursos do tesouro - RLD"/>
    <x v="0"/>
    <n v="850"/>
    <n v="91729"/>
    <n v="91729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04"/>
    <s v="Contratação por Tempo Determinado"/>
    <s v="0111000000"/>
    <s v="Taxas da Segurança Pública - recursos do tesouro - exercício corrente"/>
    <x v="0"/>
    <n v="704"/>
    <n v="245826"/>
    <n v="245826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46"/>
    <s v="Auxílio-Alimentação"/>
    <s v="0100000000"/>
    <s v="Recursos ordinários - recursos do tesouro - RLD"/>
    <x v="0"/>
    <n v="850"/>
    <n v="1078901"/>
    <n v="1078901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47"/>
    <s v="Obrigações Tributárias e Contributivas"/>
    <s v="0100000000"/>
    <s v="Recursos ordinários - recursos do tesouro - RLD"/>
    <x v="0"/>
    <n v="900"/>
    <n v="20000"/>
    <n v="20000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113"/>
    <s v="Obrigações Patronais"/>
    <s v="0100000000"/>
    <s v="Recursos ordinários - recursos do tesouro - RLD"/>
    <x v="0"/>
    <n v="850"/>
    <m/>
    <m/>
    <n v="159324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113"/>
    <s v="Obrigações Patronais"/>
    <s v="0131000000"/>
    <s v="Recursos do FUNDEB"/>
    <x v="0"/>
    <n v="625"/>
    <n v="134995950"/>
    <n v="134995950"/>
    <m/>
    <m/>
    <x v="0"/>
    <x v="0"/>
  </r>
  <r>
    <s v="530001"/>
    <s v="00001"/>
    <s v="Secretaria de Estado da Infraestrutura e Mobilidade"/>
    <s v="Gestão Geral"/>
    <x v="1"/>
    <x v="1"/>
    <x v="7"/>
    <s v="Capacitação profissional dos agentes públicos"/>
    <x v="672"/>
    <x v="675"/>
    <x v="0"/>
    <n v="128"/>
    <s v="339030"/>
    <s v="Material de Consumo"/>
    <s v="0100000000"/>
    <s v="Recursos ordinários - recursos do tesouro - RLD"/>
    <x v="0"/>
    <n v="85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m/>
    <m/>
    <n v="1353654.39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0"/>
    <s v="Material de Consumo"/>
    <s v="0269000000"/>
    <s v="Outros recursos primários - recursos de outras fontes - exercício corrente"/>
    <x v="0"/>
    <n v="915"/>
    <m/>
    <m/>
    <n v="430687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339030"/>
    <s v="Material de Consumo"/>
    <s v="0269000000"/>
    <s v="Outros recursos primários - recursos de outras fontes - exercício corrente"/>
    <x v="0"/>
    <n v="770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0"/>
    <s v="Material de Consumo"/>
    <s v="0100000000"/>
    <s v="Recursos ordinários - recursos do tesouro - RLD"/>
    <x v="0"/>
    <n v="310"/>
    <m/>
    <m/>
    <n v="50000"/>
    <m/>
    <x v="0"/>
    <x v="0"/>
  </r>
  <r>
    <s v="470030"/>
    <s v="00001"/>
    <s v="Fundação Escola de Governo - ENA"/>
    <s v="Gestão Geral"/>
    <x v="0"/>
    <x v="0"/>
    <x v="236"/>
    <s v="Ações educativas"/>
    <x v="936"/>
    <x v="939"/>
    <x v="5"/>
    <n v="364"/>
    <s v="339030"/>
    <s v="Material de Consumo"/>
    <s v="0100000000"/>
    <s v="Recursos ordinários - recursos do tesouro - RLD"/>
    <x v="0"/>
    <n v="835"/>
    <m/>
    <m/>
    <n v="1000"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0"/>
    <s v="Material de Consumo"/>
    <s v="0111000000"/>
    <s v="Taxas da Segurança Pública - recursos do tesouro - exercício corrente"/>
    <x v="0"/>
    <n v="704"/>
    <n v="1522000"/>
    <n v="1522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0"/>
    <s v="Material de Consumo"/>
    <s v="0219000000"/>
    <s v="Outras Taxas Vinculadas - Recursos de Outras Fontes - Exercício Corrente"/>
    <x v="0"/>
    <n v="315"/>
    <n v="500000"/>
    <n v="5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9030"/>
    <s v="Material de Consumo"/>
    <s v="0100000000"/>
    <s v="Recursos ordinários - recursos do tesouro - RLD"/>
    <x v="0"/>
    <n v="760"/>
    <n v="1000000"/>
    <n v="100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3"/>
    <s v="Passagens e Despesas com Locomoção"/>
    <s v="0100000000"/>
    <s v="Recursos ordinários - recursos do tesouro - RLD"/>
    <x v="0"/>
    <n v="745"/>
    <n v="83000"/>
    <n v="83000"/>
    <m/>
    <m/>
    <x v="0"/>
    <x v="0"/>
  </r>
  <r>
    <s v="270023"/>
    <s v="00001"/>
    <s v="Junta Comercial do Estado de Santa Catarina"/>
    <s v="Gestão Geral"/>
    <x v="1"/>
    <x v="1"/>
    <x v="7"/>
    <s v="Capacitação profissional dos agentes públicos"/>
    <x v="937"/>
    <x v="940"/>
    <x v="4"/>
    <n v="128"/>
    <s v="339033"/>
    <s v="Passagens e Despesas com Locomoção"/>
    <s v="0240000000"/>
    <s v="Recursos de serviços - recursos de outras fontes - exercício corrente"/>
    <x v="0"/>
    <n v="850"/>
    <n v="75000"/>
    <n v="75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3"/>
    <s v="Passagens e Despesas com Locomoção"/>
    <s v="0111000000"/>
    <s v="Taxas da Segurança Pública - recursos do tesouro - exercício corrente"/>
    <x v="0"/>
    <n v="770"/>
    <n v="50000"/>
    <n v="50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3"/>
    <s v="Passagens e Despesas com Locomoção"/>
    <s v="0129000000"/>
    <s v="Outras transferências - recursos do tesouro - exercício corrente"/>
    <x v="0"/>
    <n v="348"/>
    <n v="50000"/>
    <n v="5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5043"/>
    <s v="Subvenções Sociais"/>
    <s v="0100000000"/>
    <s v="Recursos ordinários - recursos do tesouro - RLD"/>
    <x v="0"/>
    <n v="520"/>
    <n v="2134080"/>
    <n v="2134080"/>
    <m/>
    <m/>
    <x v="0"/>
    <x v="0"/>
  </r>
  <r>
    <s v="410092"/>
    <s v="41092"/>
    <s v="Fundo Estadual de Defesa Civil"/>
    <s v="Fundo Estadual da Defesa Civil"/>
    <x v="0"/>
    <x v="0"/>
    <x v="75"/>
    <s v="Encargos com estagiários"/>
    <x v="627"/>
    <x v="630"/>
    <x v="11"/>
    <n v="128"/>
    <s v="339049"/>
    <s v="Auxílio-Transporte"/>
    <s v="0111000000"/>
    <s v="Taxas da Segurança Pública - recursos do tesouro - exercício corrente"/>
    <x v="0"/>
    <n v="850"/>
    <m/>
    <m/>
    <n v="1452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9"/>
    <s v="Auxílio-Transporte"/>
    <s v="0100000000"/>
    <s v="Recursos ordinários - recursos do tesouro - RLD"/>
    <x v="0"/>
    <n v="900"/>
    <m/>
    <m/>
    <n v="25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2"/>
    <s v="Despesas de Exercícios Anteriores"/>
    <s v="0219000000"/>
    <s v="Outras Taxas Vinculadas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92"/>
    <s v="Despesas de Exercícios Anteriores"/>
    <s v="0240000000"/>
    <s v="Recursos de serviços - recursos de outras fontes - exercício corrente"/>
    <x v="0"/>
    <n v="430"/>
    <n v="23000000"/>
    <n v="23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2"/>
    <s v="Despesas de Exercícios Anteriores"/>
    <s v="0219000000"/>
    <s v="Outras Taxas Vinculadas - Recursos de Outras Fontes - Exercício Corrente"/>
    <x v="0"/>
    <n v="930"/>
    <m/>
    <m/>
    <n v="2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92"/>
    <s v="Despesas de Exercícios Anteriores"/>
    <s v="0240000000"/>
    <s v="Recursos de serviços - recursos de outras fontes - exercício corrente"/>
    <x v="0"/>
    <n v="900"/>
    <m/>
    <m/>
    <n v="14835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92"/>
    <s v="Despesas de Exercícios Anteriores"/>
    <s v="0260000000"/>
    <s v="Recursos patrimoniais primários - recursos de outras fontes - exercício corrente"/>
    <x v="0"/>
    <n v="900"/>
    <m/>
    <m/>
    <n v="86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50000"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96"/>
    <s v="Ressarcimento Despesa Pessoal Requisitado"/>
    <s v="0100000000"/>
    <s v="Recursos ordinários - recursos do tesouro - RLD"/>
    <x v="0"/>
    <n v="850"/>
    <m/>
    <m/>
    <n v="3214794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99000000"/>
    <s v="Outras receitas não primárias - recursos do tesouro - exercício corrente"/>
    <x v="0"/>
    <n v="990"/>
    <m/>
    <m/>
    <n v="4000000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0"/>
    <x v="0"/>
    <x v="212"/>
    <s v="Ações ambientais"/>
    <x v="409"/>
    <x v="412"/>
    <x v="12"/>
    <n v="541"/>
    <s v="339035"/>
    <s v="Serviços de Consultoria"/>
    <s v="0129000000"/>
    <s v="Outras transferências - recursos do tesouro - exercício corrente"/>
    <x v="0"/>
    <n v="348"/>
    <m/>
    <m/>
    <n v="5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5"/>
    <s v="Serviços de Consultoria"/>
    <s v="0100000000"/>
    <s v="Recursos ordinários - recursos do tesouro - RLD"/>
    <x v="0"/>
    <n v="640"/>
    <m/>
    <m/>
    <n v="20000"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5"/>
    <s v="Serviços de Consultoria"/>
    <s v="0219000000"/>
    <s v="Outras Taxas Vinculadas - Recursos de Outras Fontes - Exercício Corrente"/>
    <x v="0"/>
    <n v="890"/>
    <n v="20000"/>
    <n v="20000"/>
    <m/>
    <m/>
    <x v="0"/>
    <x v="0"/>
  </r>
  <r>
    <s v="480091"/>
    <s v="48091"/>
    <s v="Fundo Estadual de Saúde"/>
    <s v="Fundo Estadual de Saúde"/>
    <x v="0"/>
    <x v="0"/>
    <x v="277"/>
    <s v="Rede de atenção psicossocial"/>
    <x v="576"/>
    <x v="579"/>
    <x v="6"/>
    <n v="302"/>
    <s v="334141"/>
    <s v="Contribuições"/>
    <s v="0223000000"/>
    <s v="Convênio - Sistema Único Saúde - recursos de outras fontes - Exercício Corrente"/>
    <x v="0"/>
    <n v="450"/>
    <m/>
    <m/>
    <n v="1078000"/>
    <m/>
    <x v="0"/>
    <x v="0"/>
  </r>
  <r>
    <s v="480091"/>
    <s v="48091"/>
    <s v="Fundo Estadual de Saúde"/>
    <s v="Fundo Estadual de Saúde"/>
    <x v="1"/>
    <x v="1"/>
    <x v="333"/>
    <s v="Incentivo financeiro"/>
    <x v="732"/>
    <x v="735"/>
    <x v="6"/>
    <n v="302"/>
    <s v="334141"/>
    <s v="Contribuições"/>
    <s v="0100000000"/>
    <s v="Recursos ordinários - recursos do tesouro - RLD"/>
    <x v="0"/>
    <n v="420"/>
    <n v="1500000"/>
    <n v="1500000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113"/>
    <s v="Obrigações Patronais"/>
    <s v="0100000000"/>
    <s v="Recursos ordinários - recursos do tesouro - RLD"/>
    <x v="0"/>
    <n v="920"/>
    <n v="2000000"/>
    <n v="2000000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113"/>
    <s v="Obrigações Patronais"/>
    <s v="0100000000"/>
    <s v="Recursos ordinários - recursos do tesouro - RLD"/>
    <x v="0"/>
    <n v="850"/>
    <m/>
    <m/>
    <n v="84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08"/>
    <s v="Outros Benefícios Assistenciais"/>
    <s v="0100000000"/>
    <s v="Recursos ordinários - recursos do tesouro - RLD"/>
    <x v="0"/>
    <n v="930"/>
    <m/>
    <m/>
    <n v="102495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40000000"/>
    <s v="Recursos de serviços - recursos de outras fontes - exercício corrente"/>
    <x v="0"/>
    <n v="910"/>
    <m/>
    <m/>
    <n v="31953"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14"/>
    <s v="Diárias - Civil"/>
    <s v="0283000000"/>
    <s v="Remuneração de depósitos bancários da conta única  do Tribunal de Justiça"/>
    <x v="0"/>
    <n v="931"/>
    <n v="13447"/>
    <n v="13447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14"/>
    <s v="Diárias - Civil"/>
    <s v="0240000000"/>
    <s v="Recursos de serviços - recursos de outras fontes - exercício corrente"/>
    <x v="0"/>
    <n v="630"/>
    <n v="21980"/>
    <n v="2198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14"/>
    <s v="Diárias - Civil"/>
    <s v="0283000000"/>
    <s v="Remuneração de depósitos bancários da conta única  do Tribunal de Justiça"/>
    <x v="0"/>
    <n v="930"/>
    <m/>
    <m/>
    <n v="43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14"/>
    <s v="Diárias - Civil"/>
    <s v="0100000000"/>
    <s v="Recursos ordinários - recursos do tesouro - RLD"/>
    <x v="0"/>
    <n v="930"/>
    <m/>
    <m/>
    <n v="151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m/>
    <m/>
    <m/>
    <n v="11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60000000"/>
    <s v="Recursos Patrimoniais Primários - recursos do tesouro - Exercício Corrente"/>
    <x v="0"/>
    <n v="990"/>
    <n v="312555"/>
    <n v="312555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93"/>
    <s v="Indenizações e Restituições"/>
    <s v="0283000000"/>
    <s v="Remuneração de depósitos bancários da conta única  do Tribunal de Justiça"/>
    <x v="0"/>
    <n v="931"/>
    <m/>
    <m/>
    <n v="77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93"/>
    <s v="Indenizações e Restituições"/>
    <s v="0100000000"/>
    <s v="Recursos ordinários - recursos do tesouro - RLD"/>
    <x v="0"/>
    <n v="850"/>
    <m/>
    <m/>
    <n v="61609976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093"/>
    <s v="Indenizações e Restituições"/>
    <s v="0100000000"/>
    <s v="Recursos ordinários - recursos do tesouro - RLD"/>
    <x v="0"/>
    <n v="850"/>
    <m/>
    <m/>
    <n v="1000000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11"/>
    <s v="Vencim. e Vantagens Fixas - Pessoal Civil"/>
    <s v="0240000000"/>
    <s v="Recursos de serviços - recursos de outras fontes - exercício corrente"/>
    <x v="0"/>
    <n v="850"/>
    <m/>
    <m/>
    <n v="7205676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1"/>
    <s v="Vencim. e Vantagens Fixas - Pessoal Civil"/>
    <s v="0100000000"/>
    <s v="Recursos ordinários - recursos do tesouro - RLD"/>
    <x v="0"/>
    <n v="850"/>
    <m/>
    <m/>
    <n v="271979789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2"/>
    <s v="Vencim. e Vantagens Fixas - Pessoal Militar"/>
    <s v="0111000000"/>
    <s v="Taxas da Segurança Pública - recursos do tesouro - exercício corrente"/>
    <x v="0"/>
    <n v="850"/>
    <n v="778348"/>
    <n v="778348"/>
    <m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4041"/>
    <s v="Contribuições"/>
    <s v="0261000000"/>
    <s v="Receitas diversas - FUNDOSOCIAL - recursos de outras fontes - exercício corrente"/>
    <x v="0"/>
    <n v="850"/>
    <m/>
    <m/>
    <n v="10000"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4041"/>
    <s v="Contribuições"/>
    <s v="0100000000"/>
    <s v="Recursos ordinários - recursos do tesouro - RLD"/>
    <x v="0"/>
    <n v="627"/>
    <m/>
    <m/>
    <n v="9492952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6"/>
    <s v="Outros Serviços Terceiros-Pessoa Física"/>
    <s v="0269000000"/>
    <s v="Outros recursos primários - recursos de outras fontes - exercício corrente"/>
    <x v="0"/>
    <n v="915"/>
    <n v="211120"/>
    <n v="211120"/>
    <m/>
    <m/>
    <x v="0"/>
    <x v="0"/>
  </r>
  <r>
    <s v="270001"/>
    <s v="00001"/>
    <s v="Secretaria de Estado do Desenvolvimento Econômico Sustentável"/>
    <s v="Gestão Geral"/>
    <x v="1"/>
    <x v="1"/>
    <x v="75"/>
    <s v="Encargos com estagiários"/>
    <x v="749"/>
    <x v="752"/>
    <x v="12"/>
    <n v="128"/>
    <s v="339036"/>
    <s v="Outros Serviços Terceiros-Pessoa Física"/>
    <s v="0100000000"/>
    <s v="Recursos ordinários - recursos do tesouro - RLD"/>
    <x v="0"/>
    <n v="850"/>
    <n v="252800"/>
    <n v="2528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260000000"/>
    <s v="Recursos patrimoniais primários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75"/>
    <s v="Encargos com estagiários"/>
    <x v="891"/>
    <x v="894"/>
    <x v="3"/>
    <n v="128"/>
    <s v="339036"/>
    <s v="Outros Serviços Terceiros-Pessoa Física"/>
    <s v="0100000000"/>
    <s v="Recursos ordinários - recursos do tesouro - RLD"/>
    <x v="0"/>
    <n v="850"/>
    <n v="600000"/>
    <n v="6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6"/>
    <s v="Outros Serviços Terceiros-Pessoa Física"/>
    <s v="0100000000"/>
    <s v="Recursos ordinários - recursos do tesouro - RLD"/>
    <x v="0"/>
    <n v="930"/>
    <m/>
    <m/>
    <n v="315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6"/>
    <s v="Outros Serviços Terceiros-Pessoa Física"/>
    <s v="0219000000"/>
    <s v="Outras Taxas Vinculadas - Recursos de Outras Fontes - Exercício Corrente"/>
    <x v="0"/>
    <n v="931"/>
    <m/>
    <m/>
    <n v="4987"/>
    <m/>
    <x v="0"/>
    <x v="0"/>
  </r>
  <r>
    <s v="030001"/>
    <s v="00001"/>
    <s v="Tribunal de Justiça do Estado"/>
    <s v="Gestão Geral"/>
    <x v="5"/>
    <x v="5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n v="-100000"/>
    <m/>
    <m/>
    <x v="0"/>
    <x v="0"/>
  </r>
  <r>
    <s v="470001"/>
    <s v="00001"/>
    <s v="Secretaria de Estado da Administração"/>
    <s v="Gestão Geral"/>
    <x v="0"/>
    <x v="0"/>
    <x v="80"/>
    <s v="Pagamento de pensão"/>
    <x v="938"/>
    <x v="941"/>
    <x v="3"/>
    <n v="274"/>
    <s v="339059"/>
    <s v="Pensões Especiais"/>
    <s v="0100000000"/>
    <s v="Recursos ordinários - recursos do tesouro - RLD"/>
    <x v="0"/>
    <n v="870"/>
    <m/>
    <m/>
    <n v="615735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139"/>
    <s v="Outros Serviços Terceiros Pessoa Jurídica"/>
    <s v="0129000000"/>
    <s v="Outras transferências - recursos do tesouro - exercício corrente"/>
    <x v="0"/>
    <n v="348"/>
    <m/>
    <m/>
    <n v="100000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39"/>
    <s v="Outros Serviços Terceiros Pessoa Jurídica"/>
    <s v="0219000000"/>
    <s v="Outras Taxas Vinculadas - Recursos de Outras Fontes - Exercício Corrente"/>
    <x v="0"/>
    <n v="890"/>
    <n v="5963"/>
    <n v="5963"/>
    <m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1"/>
    <s v="Obras e Instalações"/>
    <s v="0128000000"/>
    <s v="Outros convênios, ajustes e acordos administrativos - rec tesouro - exercício corrente"/>
    <x v="0"/>
    <n v="640"/>
    <n v="1216000"/>
    <n v="1216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39"/>
    <x v="942"/>
    <x v="5"/>
    <n v="364"/>
    <s v="449051"/>
    <s v="Obras e Instalações"/>
    <s v="0100000000"/>
    <s v="Recursos ordinários - recursos do tesouro - RLD"/>
    <x v="0"/>
    <n v="630"/>
    <n v="1604437"/>
    <n v="1604437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51"/>
    <s v="Obras e Instalações"/>
    <s v="0191000000"/>
    <s v="Operações de crédito interna - recursos do tesouro - exercício corrente"/>
    <x v="0"/>
    <n v="140"/>
    <n v="2840000"/>
    <n v="284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9051"/>
    <s v="Obras e Instalações"/>
    <s v="0121000000"/>
    <s v="Cota-parte contrib intervenção no domínio econ CIDE-Estadual - rec tesouro -exerc corrente"/>
    <x v="0"/>
    <n v="110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41"/>
    <x v="844"/>
    <x v="7"/>
    <n v="61"/>
    <s v="449051"/>
    <s v="Obras e Instalações"/>
    <s v="0219000000"/>
    <s v="Outras Taxas Vinculadas - Recursos de Outras Fontes - Exercício Corrente"/>
    <x v="0"/>
    <n v="931"/>
    <m/>
    <m/>
    <n v="42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m/>
    <m/>
    <n v="377231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40"/>
    <x v="943"/>
    <x v="7"/>
    <n v="61"/>
    <s v="449051"/>
    <s v="Obras e Instalações"/>
    <s v="0219000000"/>
    <s v="Outras Taxas Vinculadas - Recursos de Outras Fontes - Exercício Corrente"/>
    <x v="0"/>
    <n v="931"/>
    <m/>
    <m/>
    <n v="352293"/>
    <m/>
    <x v="0"/>
    <x v="0"/>
  </r>
  <r>
    <s v="450022"/>
    <s v="00001"/>
    <s v="Fundação Universidade do Estado de Santa Catarina"/>
    <s v="Gestão Geral"/>
    <x v="0"/>
    <x v="0"/>
    <x v="397"/>
    <s v="Expansão da UDESC"/>
    <x v="941"/>
    <x v="944"/>
    <x v="5"/>
    <n v="364"/>
    <s v="449051"/>
    <s v="Obras e Instalações"/>
    <s v="0100000000"/>
    <s v="Recursos ordinários - recursos do tesouro - RLD"/>
    <x v="0"/>
    <n v="630"/>
    <m/>
    <m/>
    <n v="4481689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51"/>
    <s v="Obras e Instalações"/>
    <s v="0100000000"/>
    <s v="Recursos ordinários - recursos do tesouro - RLD"/>
    <x v="0"/>
    <n v="400"/>
    <m/>
    <m/>
    <n v="3200000"/>
    <m/>
    <x v="0"/>
    <x v="0"/>
  </r>
  <r>
    <s v="530001"/>
    <s v="00001"/>
    <s v="Secretaria de Estado da Infraestrutura e Mobilidade"/>
    <s v="Gestão Geral"/>
    <x v="0"/>
    <x v="0"/>
    <x v="260"/>
    <s v="Humanização de rodovias"/>
    <x v="519"/>
    <x v="522"/>
    <x v="0"/>
    <n v="782"/>
    <s v="449051"/>
    <s v="Obras e Instalações"/>
    <s v="0100000000"/>
    <s v="Recursos ordinários - recursos do tesouro - RLD"/>
    <x v="0"/>
    <n v="130"/>
    <m/>
    <m/>
    <n v="5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51"/>
    <s v="Obras e Instalações"/>
    <s v="0191000000"/>
    <s v="Operações de crédito interna - recursos do tesouro - exercício corrente"/>
    <x v="0"/>
    <n v="140"/>
    <m/>
    <m/>
    <n v="188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0"/>
    <x v="663"/>
    <x v="0"/>
    <n v="782"/>
    <s v="449051"/>
    <s v="Obras e Instalações"/>
    <s v="0192000000"/>
    <s v="Operações de crédito externa - recursos do tesouro - exercício corrente"/>
    <x v="0"/>
    <n v="105"/>
    <m/>
    <m/>
    <n v="3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0100000000"/>
    <s v="Recursos ordinários - recursos do tesouro - RLD"/>
    <x v="0"/>
    <n v="610"/>
    <n v="8000000"/>
    <n v="80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449052"/>
    <s v="Equipamentos e Material Permanente"/>
    <s v="0283000000"/>
    <s v="Remuneração de depósitos bancários da conta única  do Tribunal de Justiça"/>
    <x v="0"/>
    <n v="930"/>
    <n v="2586300"/>
    <n v="25863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480091"/>
    <s v="48091"/>
    <s v="Fundo Estadual de Saúde"/>
    <s v="Fundo Estadual de Saúde"/>
    <x v="1"/>
    <x v="1"/>
    <x v="398"/>
    <s v="Aquisição de equipamentos"/>
    <x v="942"/>
    <x v="945"/>
    <x v="6"/>
    <n v="122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449052"/>
    <s v="Equipamentos e Material Permanente"/>
    <s v="0228000000"/>
    <s v="Outros convênios, ajustes e acordos administrativos - rec outras fontes-exercício corrente"/>
    <x v="0"/>
    <n v="703"/>
    <m/>
    <m/>
    <n v="2490817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449052"/>
    <s v="Equipamentos e Material Permanente"/>
    <s v="0100000000"/>
    <s v="Recursos ordinários - recursos do tesouro - RLD"/>
    <x v="0"/>
    <n v="900"/>
    <m/>
    <m/>
    <n v="679121"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2"/>
    <s v="Equipamentos e Material Permanente"/>
    <s v="0185000000"/>
    <s v="Remuneração de disp bancária - Executivo - rec vinculados - rec tesouro - exerc corrente"/>
    <x v="0"/>
    <n v="640"/>
    <m/>
    <m/>
    <n v="84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98000000"/>
    <s v="Receita da alienação de bens - recursos de outras fontes - exercício corrente"/>
    <x v="0"/>
    <n v="310"/>
    <m/>
    <m/>
    <n v="7100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98000000"/>
    <s v="Receita da alienação de bens - recursos de outras fontes - exercício corrente"/>
    <x v="0"/>
    <n v="310"/>
    <m/>
    <m/>
    <n v="126121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449052"/>
    <s v="Equipamentos e Material Permanente"/>
    <s v="0219000000"/>
    <s v="Outras Taxas Vinculadas - Recursos de Outras Fontes - Exercício Corrente"/>
    <x v="0"/>
    <n v="315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1"/>
    <s v="Sentenças Judiciais"/>
    <s v="0100000000"/>
    <s v="Recursos ordinários - recursos do tesouro - RLD"/>
    <x v="0"/>
    <n v="900"/>
    <m/>
    <m/>
    <n v="847785"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n v="2136500"/>
    <n v="2136500"/>
    <m/>
    <m/>
    <x v="0"/>
    <x v="0"/>
  </r>
  <r>
    <s v="270029"/>
    <s v="00001"/>
    <s v="Agência de Regulação de Serviços Públicos de Santa Catarina - Aresc"/>
    <s v="Gestão Geral"/>
    <x v="1"/>
    <x v="1"/>
    <x v="7"/>
    <s v="Capacitação profissional dos agentes públicos"/>
    <x v="769"/>
    <x v="772"/>
    <x v="3"/>
    <n v="128"/>
    <s v="339039"/>
    <s v="Outros Serviços Terceiros - Pessoa Jurídica"/>
    <s v="0219000000"/>
    <s v="Outras Taxas Vinculadas - Recursos de Outras Fontes - Exercício Corrente"/>
    <x v="0"/>
    <n v="890"/>
    <n v="90000"/>
    <n v="9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039"/>
    <s v="Outros Serviços Terceiros - Pessoa Jurídica"/>
    <s v="0100000000"/>
    <s v="Recursos ordinários - recursos do tesouro - RLD"/>
    <x v="0"/>
    <n v="850"/>
    <n v="11920"/>
    <n v="11920"/>
    <m/>
    <m/>
    <x v="0"/>
    <x v="0"/>
  </r>
  <r>
    <s v="480091"/>
    <s v="48091"/>
    <s v="Fundo Estadual de Saúde"/>
    <s v="Fundo Estadual de Saúde"/>
    <x v="1"/>
    <x v="1"/>
    <x v="286"/>
    <s v="Qualificação dos trabalhadores do SUS"/>
    <x v="612"/>
    <x v="615"/>
    <x v="6"/>
    <n v="128"/>
    <s v="339039"/>
    <s v="Outros Serviços Terceiros - Pessoa Jurídica"/>
    <s v="0100000000"/>
    <s v="Recursos ordinários - recursos do tesouro - RLD"/>
    <x v="0"/>
    <n v="400"/>
    <n v="250000"/>
    <n v="25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9"/>
    <s v="Outros Serviços Terceiros - Pessoa Jurídica"/>
    <s v="0169000000"/>
    <s v="Outros Recursos Primários - Recursos do Tesouro"/>
    <x v="0"/>
    <n v="115"/>
    <n v="250000"/>
    <n v="25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m/>
    <m/>
    <n v="246979.20000000001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89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9"/>
    <s v="Outros Serviços Terceiros - Pessoa Jurídica"/>
    <s v="0100000000"/>
    <s v="Recursos ordinários - recursos do tesouro - RLD"/>
    <x v="0"/>
    <n v="900"/>
    <m/>
    <m/>
    <n v="258583"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1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339039"/>
    <s v="Outros Serviços Terceiros - Pessoa Jurídica"/>
    <s v="0219000000"/>
    <s v="Outras Taxas Vinculadas - Recursos de Outras Fontes - Exercício Corrente"/>
    <x v="0"/>
    <n v="930"/>
    <n v="37700"/>
    <n v="377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9"/>
    <s v="Outros Serviços Terceiros - Pessoa Jurídica"/>
    <s v="0100000000"/>
    <s v="Recursos ordinários - recursos do tesouro - RLD"/>
    <x v="0"/>
    <n v="230"/>
    <n v="240000"/>
    <n v="24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107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40"/>
    <s v="Serviços de Tecnologia da Informação e Comunicação - Pessoa Jurídica"/>
    <s v="0228000000"/>
    <s v="Outros convênios, ajustes e acordos administrativos - rec outras fontes-exercício corrente"/>
    <x v="0"/>
    <n v="230"/>
    <n v="3790"/>
    <n v="3790"/>
    <m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40"/>
    <s v="Serviços de Tecnologia da Informação e Comunicação - Pessoa Jurídica"/>
    <s v="0100000000"/>
    <s v="Recursos ordinários - recursos do tesouro - RLD"/>
    <x v="0"/>
    <n v="880"/>
    <m/>
    <m/>
    <n v="225904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8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140"/>
    <s v="Serviços de Tecnologia da Informação e Comunicação - Pessoa Jurídica"/>
    <s v="0100000000"/>
    <s v="Recursos ordinários - recursos do tesouro - RLD"/>
    <x v="0"/>
    <n v="900"/>
    <m/>
    <m/>
    <n v="286537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269000000"/>
    <s v="Outros recursos primários - recursos de outras fontes - exercício corrente"/>
    <x v="0"/>
    <n v="230"/>
    <n v="150000"/>
    <n v="15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n v="194897623"/>
    <n v="194897623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19016"/>
    <s v="Outras Despesas Variáveis-Pessoal Civil"/>
    <s v="0283000000"/>
    <s v="Remuneração de depósitos bancários da conta única  do Tribunal de Justiça"/>
    <x v="0"/>
    <n v="931"/>
    <n v="1130000"/>
    <n v="1130000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3"/>
    <s v="Obrigações Patronais"/>
    <s v="0100000000"/>
    <s v="Recursos ordinários - recursos do tesouro - RLD"/>
    <x v="0"/>
    <n v="300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3"/>
    <s v="Obrigações Patronais"/>
    <s v="0100000000"/>
    <s v="Recursos ordinários - recursos do tesouro - RLD"/>
    <x v="0"/>
    <n v="850"/>
    <m/>
    <m/>
    <n v="32844709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40"/>
    <s v="Repasse financeiro para centros"/>
    <x v="56"/>
    <x v="58"/>
    <x v="6"/>
    <n v="302"/>
    <s v="335041"/>
    <s v="Contribuições"/>
    <s v="0100000000"/>
    <s v="Recursos ordinários - recursos do tesouro - RLD"/>
    <x v="0"/>
    <n v="430"/>
    <m/>
    <m/>
    <n v="313080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30"/>
    <s v="Material de Consumo"/>
    <s v="0100000000"/>
    <s v="Recursos ordinários - recursos do tesouro - RLD"/>
    <x v="0"/>
    <n v="900"/>
    <m/>
    <m/>
    <n v="3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92"/>
    <s v="Despesas de Exercícios Anteriores"/>
    <s v="0100000000"/>
    <s v="Recursos ordinários - recursos do tesouro - RLD"/>
    <x v="0"/>
    <n v="920"/>
    <n v="200000"/>
    <n v="20000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449092"/>
    <s v="Despesas de Exercícios Anteriores"/>
    <s v="0100000000"/>
    <s v="Recursos ordinários - recursos do tesouro - RLD"/>
    <x v="0"/>
    <n v="910"/>
    <m/>
    <m/>
    <n v="30000"/>
    <m/>
    <x v="0"/>
    <x v="0"/>
  </r>
  <r>
    <s v="470076"/>
    <s v="47076"/>
    <s v="Fundo Financeiro"/>
    <s v="Fundo Financeiro"/>
    <x v="1"/>
    <x v="1"/>
    <x v="399"/>
    <s v="Auxílio reclusão"/>
    <x v="943"/>
    <x v="946"/>
    <x v="14"/>
    <n v="272"/>
    <s v="319005"/>
    <s v="Outros Benefícios Previdenciários"/>
    <s v="0100000000"/>
    <s v="Recursos ordinários - recursos do tesouro - RLD"/>
    <x v="0"/>
    <n v="860"/>
    <n v="10000"/>
    <n v="1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n v="78245"/>
    <n v="78245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07"/>
    <s v="Contrib. Entid. Fechadas de Previdência"/>
    <s v="0100000000"/>
    <s v="Recursos ordinários - recursos do tesouro - RLD"/>
    <x v="0"/>
    <n v="745"/>
    <n v="152000"/>
    <n v="152000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07"/>
    <s v="Contrib. Entid. Fechadas de Previdência"/>
    <s v="0100000000"/>
    <s v="Recursos ordinários - recursos do tesouro - RLD"/>
    <x v="0"/>
    <n v="850"/>
    <m/>
    <m/>
    <n v="2750154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4"/>
    <s v="Indenizações e Restituições Trabalhistas"/>
    <s v="0100000000"/>
    <s v="Recursos ordinários - recursos do tesouro - RLD"/>
    <x v="0"/>
    <n v="850"/>
    <n v="836761"/>
    <n v="836761"/>
    <m/>
    <m/>
    <x v="0"/>
    <x v="0"/>
  </r>
  <r>
    <s v="470076"/>
    <s v="47076"/>
    <s v="Fundo Financeiro"/>
    <s v="Fundo Financeiro"/>
    <x v="0"/>
    <x v="0"/>
    <x v="45"/>
    <s v="Encargos com inativos"/>
    <x v="676"/>
    <x v="67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04"/>
    <s v="Contratação por Tempo Determinado"/>
    <s v="0131000000"/>
    <s v="Recursos do FUNDEB"/>
    <x v="0"/>
    <n v="625"/>
    <m/>
    <m/>
    <n v="322295611"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47"/>
    <s v="Obrigações Tributárias e Contributivas"/>
    <s v="0111000000"/>
    <s v="Taxas da Segurança Pública - recursos do tesouro - exercício corrente"/>
    <x v="0"/>
    <n v="704"/>
    <n v="400000"/>
    <n v="400000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47"/>
    <s v="Obrigações Tributárias e Contributivas"/>
    <s v="0285000000"/>
    <s v="Remuneração de disp bancária - Executivo - rec vinculados-rec outras fontes-exerc corrente"/>
    <x v="0"/>
    <n v="900"/>
    <m/>
    <m/>
    <n v="10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113"/>
    <s v="Obrigações Patronais"/>
    <s v="0100000000"/>
    <s v="Recursos ordinários - recursos do tesouro - RLD"/>
    <x v="0"/>
    <n v="704"/>
    <m/>
    <m/>
    <n v="840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113"/>
    <s v="Obrigações Patronais"/>
    <s v="0100000000"/>
    <s v="Recursos ordinários - recursos do tesouro - RLD"/>
    <x v="0"/>
    <n v="850"/>
    <m/>
    <m/>
    <n v="8573261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96"/>
    <s v="Ressarcimento Despesa Pessoal Requisitado"/>
    <s v="0100000000"/>
    <s v="Recursos ordinários - recursos do tesouro - RLD"/>
    <x v="0"/>
    <n v="850"/>
    <m/>
    <m/>
    <n v="73334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339030"/>
    <s v="Material de Consumo"/>
    <s v="0111000000"/>
    <s v="Taxas da Segurança Pública - recursos do tesouro - exercício corrente"/>
    <x v="0"/>
    <n v="701"/>
    <n v="4095000"/>
    <n v="4095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0"/>
    <s v="Material de Consumo"/>
    <s v="0283000000"/>
    <s v="Remuneração de depósitos bancários da conta única  do Tribunal de Justiça"/>
    <x v="0"/>
    <n v="931"/>
    <m/>
    <m/>
    <n v="105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0"/>
    <s v="Material de Consumo"/>
    <s v="0284000000"/>
    <s v="Remuneração de disp bancária - Ministério Público - rec outras fontes - exercício corrente"/>
    <x v="0"/>
    <n v="915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214"/>
    <s v="Manutenção de veículos"/>
    <x v="535"/>
    <x v="538"/>
    <x v="11"/>
    <n v="181"/>
    <s v="339030"/>
    <s v="Material de Consumo"/>
    <s v="0111000000"/>
    <s v="Taxas da Segurança Pública - recursos do tesouro - exercício corrente"/>
    <x v="0"/>
    <n v="704"/>
    <m/>
    <m/>
    <n v="509014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0"/>
    <s v="Material de Consumo"/>
    <s v="0111000000"/>
    <s v="Taxas da Segurança Pública - recursos do tesouro - exercício corrente"/>
    <x v="0"/>
    <n v="704"/>
    <m/>
    <m/>
    <n v="1522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30"/>
    <s v="Material de Consumo"/>
    <s v="0240000000"/>
    <s v="Recursos de serviços - recursos de outras fontes - exercício corrente"/>
    <x v="0"/>
    <n v="900"/>
    <n v="160598"/>
    <n v="160598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0"/>
    <s v="Material de Consumo"/>
    <s v="0240000000"/>
    <s v="Recursos de serviços - recursos de outras fontes - exercício corrente"/>
    <x v="0"/>
    <n v="760"/>
    <n v="2200000"/>
    <n v="2200000"/>
    <m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33"/>
    <s v="Passagens e Despesas com Locomoção"/>
    <s v="0225000000"/>
    <s v="Convênio - Programa de Assistência Social - recursos de outras fontes - exercício corrente"/>
    <x v="0"/>
    <n v="560"/>
    <m/>
    <m/>
    <n v="20000"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335043"/>
    <s v="Subvenções Sociais"/>
    <s v="0100000000"/>
    <s v="Recursos ordinários - recursos do tesouro - RLD"/>
    <x v="0"/>
    <n v="640"/>
    <m/>
    <m/>
    <n v="250000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49"/>
    <s v="Auxílio-Transporte"/>
    <s v="0240000000"/>
    <s v="Recursos de serviços - recursos de outras fontes - exercício corrente"/>
    <x v="0"/>
    <n v="310"/>
    <n v="30370"/>
    <n v="30370"/>
    <m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49"/>
    <s v="Auxílio-Transporte"/>
    <s v="0100000000"/>
    <s v="Recursos ordinários - recursos do tesouro - RLD"/>
    <x v="0"/>
    <n v="745"/>
    <m/>
    <m/>
    <n v="3258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092"/>
    <s v="Despesas de Exercícios Anteriores"/>
    <s v="0100000000"/>
    <s v="Recursos ordinários - recursos do tesouro - RLD"/>
    <x v="0"/>
    <n v="920"/>
    <n v="100000"/>
    <n v="100000"/>
    <m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92"/>
    <s v="Despesas de Exercícios Anteriores"/>
    <s v="0260000000"/>
    <s v="Recursos patrimoniais primários - recursos de outras fontes - exercício corrente"/>
    <x v="0"/>
    <n v="640"/>
    <m/>
    <m/>
    <n v="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m/>
    <m/>
    <n v="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5"/>
    <s v="Serviços de Consultoria"/>
    <s v="0261000000"/>
    <s v="Receitas diversas - FUNDOSOCIAL - recursos de outras fontes - exercício corrente"/>
    <x v="0"/>
    <n v="660"/>
    <m/>
    <m/>
    <n v="2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5"/>
    <s v="Serviços de Consultoria"/>
    <s v="0100000000"/>
    <s v="Recursos ordinários - recursos do tesouro - RLD"/>
    <x v="0"/>
    <n v="922"/>
    <n v="500000"/>
    <n v="500000"/>
    <m/>
    <m/>
    <x v="0"/>
    <x v="0"/>
  </r>
  <r>
    <s v="450001"/>
    <s v="00001"/>
    <s v="Secretaria de Estado da Educação"/>
    <s v="Gestão Geral"/>
    <x v="3"/>
    <x v="3"/>
    <x v="7"/>
    <s v="Capacitação profissional dos agentes públicos"/>
    <x v="128"/>
    <x v="130"/>
    <x v="5"/>
    <n v="128"/>
    <s v="339035"/>
    <s v="Serviços de Consultoria"/>
    <s v="0100000000"/>
    <s v="Recursos ordinários - recursos do tesouro - RLD"/>
    <x v="0"/>
    <n v="625"/>
    <m/>
    <n v="30000"/>
    <m/>
    <m/>
    <x v="0"/>
    <x v="0"/>
  </r>
  <r>
    <s v="260098"/>
    <s v="26098"/>
    <s v="Fundo Estadual do Idoso"/>
    <s v="Fundo Estadual do Idoso"/>
    <x v="1"/>
    <x v="1"/>
    <x v="138"/>
    <s v="Apoio a projetos"/>
    <x v="745"/>
    <x v="748"/>
    <x v="15"/>
    <n v="241"/>
    <s v="334141"/>
    <s v="Contribuições"/>
    <s v="0269000000"/>
    <s v="Outros recursos primários - recursos de outras fontes - exercício corrente"/>
    <x v="0"/>
    <n v="560"/>
    <n v="200000"/>
    <n v="200000"/>
    <m/>
    <m/>
    <x v="0"/>
    <x v="0"/>
  </r>
  <r>
    <s v="480091"/>
    <s v="48091"/>
    <s v="Fundo Estadual de Saúde"/>
    <s v="Fundo Estadual de Saúde"/>
    <x v="0"/>
    <x v="0"/>
    <x v="333"/>
    <s v="Incentivo financeiro"/>
    <x v="832"/>
    <x v="835"/>
    <x v="6"/>
    <n v="301"/>
    <s v="334141"/>
    <s v="Contribuições"/>
    <s v="0100000000"/>
    <s v="Recursos ordinários - recursos do tesouro - RLD"/>
    <x v="0"/>
    <n v="420"/>
    <m/>
    <m/>
    <n v="74206500"/>
    <m/>
    <x v="0"/>
    <x v="0"/>
  </r>
  <r>
    <s v="480091"/>
    <s v="48091"/>
    <s v="Fundo Estadual de Saúde"/>
    <s v="Fundo Estadual de Saúde"/>
    <x v="0"/>
    <x v="0"/>
    <x v="226"/>
    <s v="Implantar e implementar estratégia"/>
    <x v="436"/>
    <x v="439"/>
    <x v="6"/>
    <n v="301"/>
    <s v="334141"/>
    <s v="Contribuições"/>
    <s v="0100000000"/>
    <s v="Recursos ordinários - recursos do tesouro - RLD"/>
    <x v="0"/>
    <n v="42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14"/>
    <s v="Diárias - Civil"/>
    <s v="0111000000"/>
    <s v="Taxas da Segurança Pública - recursos do tesouro - exercício corrente"/>
    <x v="0"/>
    <n v="704"/>
    <n v="3000"/>
    <n v="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14"/>
    <s v="Diárias - Civil"/>
    <s v="0261000000"/>
    <s v="Receitas diversas - FUNDOSOCIAL - recursos de outras fontes - exercício corrente"/>
    <x v="0"/>
    <n v="665"/>
    <n v="8000"/>
    <n v="8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14"/>
    <s v="Diárias - Civil"/>
    <s v="0111000000"/>
    <s v="Taxas da Segurança Pública - recursos do tesouro - exercício corrente"/>
    <x v="0"/>
    <n v="704"/>
    <m/>
    <m/>
    <n v="2000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14"/>
    <s v="Diárias - Civil"/>
    <s v="0100000000"/>
    <s v="Recursos ordinários - recursos do tesouro - RLD"/>
    <x v="0"/>
    <n v="830"/>
    <m/>
    <m/>
    <n v="15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00000000"/>
    <s v="Recursos ordinários - recursos do tesouro - RLD"/>
    <x v="0"/>
    <n v="900"/>
    <n v="300000"/>
    <n v="3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80000000"/>
    <s v="Remuneração de disponibilidade bancária - Executivo - rec tesouro - exercício corrente"/>
    <x v="0"/>
    <n v="990"/>
    <n v="609612"/>
    <n v="609612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93"/>
    <s v="Indenizações e Restituições"/>
    <s v="0100000000"/>
    <s v="Recursos ordinários - recursos do tesouro - RLD"/>
    <x v="0"/>
    <n v="930"/>
    <m/>
    <m/>
    <n v="2312042"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m/>
    <m/>
    <n v="376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m/>
    <n v="96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228000000"/>
    <s v="Outros convênios, ajustes e acordos administrativos - rec outras fontes-exercício corrente"/>
    <x v="0"/>
    <n v="230"/>
    <m/>
    <m/>
    <n v="75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11"/>
    <s v="Vencim. e Vantagens Fixas - Pessoal Civil"/>
    <s v="0100000000"/>
    <s v="Recursos ordinários - recursos do tesouro - RLD"/>
    <x v="0"/>
    <n v="704"/>
    <m/>
    <m/>
    <n v="413419805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1"/>
    <s v="Vencim. e Vantagens Fixas - Pessoal Civil"/>
    <s v="0100000000"/>
    <s v="Recursos ordinários - recursos do tesouro - RLD"/>
    <x v="0"/>
    <n v="850"/>
    <m/>
    <m/>
    <n v="5560582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1"/>
    <s v="Vencim. e Vantagens Fixas - Pessoal Civil"/>
    <s v="0100000000"/>
    <s v="Recursos ordinários - recursos do tesouro - RLD"/>
    <x v="0"/>
    <n v="850"/>
    <m/>
    <m/>
    <n v="84580837"/>
    <m/>
    <x v="0"/>
    <x v="0"/>
  </r>
  <r>
    <s v="470030"/>
    <s v="00001"/>
    <s v="Fundação Escola de Governo - ENA"/>
    <s v="Gestão Geral"/>
    <x v="1"/>
    <x v="1"/>
    <x v="206"/>
    <s v="Levantamento de assuntos"/>
    <x v="391"/>
    <x v="394"/>
    <x v="10"/>
    <n v="571"/>
    <s v="339020"/>
    <s v="Auxílio Financeiro a Pesquisadores"/>
    <s v="0240000000"/>
    <s v="Recursos de serviços - recursos de outras fontes - exercício corrente"/>
    <x v="0"/>
    <n v="230"/>
    <n v="2000"/>
    <n v="2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6"/>
    <s v="Outros Serviços Terceiros-Pessoa Física"/>
    <s v="0283000000"/>
    <s v="Remuneração de depósitos bancários da conta única  do Tribunal de Justiça"/>
    <x v="0"/>
    <n v="931"/>
    <m/>
    <m/>
    <n v="947455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6"/>
    <s v="Outros Serviços Terceiros-Pessoa Física"/>
    <s v="0111000000"/>
    <s v="Taxas da Segurança Pública - recursos do tesouro - exercício corrente"/>
    <x v="0"/>
    <n v="704"/>
    <m/>
    <m/>
    <n v="34400"/>
    <m/>
    <x v="0"/>
    <x v="0"/>
  </r>
  <r>
    <s v="270025"/>
    <s v="00001"/>
    <s v="Instituto de Metrologia de Santa Catarina"/>
    <s v="Gestão Geral"/>
    <x v="1"/>
    <x v="1"/>
    <x v="75"/>
    <s v="Encargos com estagiários"/>
    <x v="398"/>
    <x v="401"/>
    <x v="3"/>
    <n v="128"/>
    <s v="339036"/>
    <s v="Outros Serviços Terceiros-Pessoa Física"/>
    <s v="0228000000"/>
    <s v="Outros convênios, ajustes e acordos administrativos - rec outras fontes-exercício corrente"/>
    <x v="0"/>
    <n v="211"/>
    <n v="84000"/>
    <n v="84000"/>
    <m/>
    <m/>
    <x v="0"/>
    <x v="0"/>
  </r>
  <r>
    <s v="030001"/>
    <s v="00001"/>
    <s v="Tribunal de Justiça do Estado"/>
    <s v="Gestão Geral"/>
    <x v="9"/>
    <x v="8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m/>
    <m/>
    <m/>
    <x v="0"/>
    <x v="2"/>
  </r>
  <r>
    <s v="470001"/>
    <s v="00001"/>
    <s v="Secretaria de Estado da Administração"/>
    <s v="Gestão Geral"/>
    <x v="1"/>
    <x v="1"/>
    <x v="80"/>
    <s v="Pagamento de pensão"/>
    <x v="701"/>
    <x v="704"/>
    <x v="3"/>
    <n v="274"/>
    <s v="339059"/>
    <s v="Pensões Especiais"/>
    <s v="0100000000"/>
    <s v="Recursos ordinários - recursos do tesouro - RLD"/>
    <x v="0"/>
    <n v="870"/>
    <n v="2970113"/>
    <n v="2970113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905"/>
    <x v="908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8"/>
    <x v="671"/>
    <x v="0"/>
    <n v="782"/>
    <s v="449051"/>
    <s v="Obras e Instalações"/>
    <s v="0191000000"/>
    <s v="Operações de crédito interna - recursos do tesouro - exercício corrente"/>
    <x v="0"/>
    <n v="101"/>
    <n v="1880000"/>
    <n v="188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476"/>
    <x v="479"/>
    <x v="7"/>
    <n v="61"/>
    <s v="449051"/>
    <s v="Obras e Instalações"/>
    <s v="0219000000"/>
    <s v="Outras Taxas Vinculadas - Recursos de Outras Fontes - Exercício Corrente"/>
    <x v="0"/>
    <n v="931"/>
    <m/>
    <m/>
    <n v="5425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0"/>
    <n v="910"/>
    <m/>
    <m/>
    <n v="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854"/>
    <x v="857"/>
    <x v="0"/>
    <n v="782"/>
    <s v="449051"/>
    <s v="Obras e Instalações"/>
    <s v="0100000000"/>
    <s v="Recursos ordinários - recursos do tesouro - RLD"/>
    <x v="0"/>
    <n v="145"/>
    <m/>
    <m/>
    <n v="3700000"/>
    <m/>
    <x v="0"/>
    <x v="0"/>
  </r>
  <r>
    <s v="530001"/>
    <s v="00001"/>
    <s v="Secretaria de Estado da Infraestrutura e Mobilidade"/>
    <s v="Gestão Geral"/>
    <x v="0"/>
    <x v="0"/>
    <x v="238"/>
    <s v="Implantação e melhoria de infraestrutura"/>
    <x v="479"/>
    <x v="482"/>
    <x v="0"/>
    <n v="784"/>
    <s v="449051"/>
    <s v="Obras e Instalações"/>
    <s v="0261000000"/>
    <s v="Receitas diversas - FUNDOSOCIAL - recursos de outras fontes - exercício corrente"/>
    <x v="0"/>
    <n v="120"/>
    <m/>
    <m/>
    <n v="30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191000000"/>
    <s v="Operações de crédito interna - recursos do tesouro - exercício corrente"/>
    <x v="0"/>
    <n v="101"/>
    <m/>
    <m/>
    <n v="15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4"/>
    <x v="527"/>
    <x v="0"/>
    <n v="782"/>
    <s v="449051"/>
    <s v="Obras e Instalações"/>
    <s v="0191000000"/>
    <s v="Operações de crédito interna - recursos do tesouro - exercício corrente"/>
    <x v="0"/>
    <n v="101"/>
    <m/>
    <m/>
    <n v="92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45"/>
    <x v="948"/>
    <x v="15"/>
    <n v="421"/>
    <s v="449051"/>
    <s v="Obras e Instalações"/>
    <s v="0219000000"/>
    <s v="Outras Taxas Vinculadas - Recursos de Outras Fontes - Exercício Corrente"/>
    <x v="0"/>
    <n v="750"/>
    <m/>
    <m/>
    <n v="1900000"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1"/>
    <s v="Obras e Instalações"/>
    <s v="0261000000"/>
    <s v="Receitas diversas - FUNDOSOCIAL - recursos de outras fontes - exercício corrente"/>
    <x v="0"/>
    <n v="665"/>
    <n v="100000"/>
    <n v="1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2"/>
    <s v="Equipamentos e Material Permanente"/>
    <s v="0100000000"/>
    <s v="Recursos ordinários - recursos do tesouro - RLD"/>
    <x v="0"/>
    <n v="925"/>
    <n v="1500000"/>
    <n v="1500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52"/>
    <s v="Equipamentos e Material Permanente"/>
    <s v="0100000000"/>
    <s v="Recursos ordinários - recursos do tesouro - RLD"/>
    <x v="0"/>
    <n v="922"/>
    <m/>
    <m/>
    <n v="15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449052"/>
    <s v="Equipamentos e Material Permanente"/>
    <s v="0283000000"/>
    <s v="Remuneração de depósitos bancários da conta única  do Tribunal de Justiça"/>
    <x v="0"/>
    <n v="930"/>
    <m/>
    <m/>
    <n v="1143400"/>
    <m/>
    <x v="0"/>
    <x v="0"/>
  </r>
  <r>
    <s v="410009"/>
    <s v="00001"/>
    <s v="Fundação Catarinense de Cultura"/>
    <s v="Gestão Geral"/>
    <x v="0"/>
    <x v="0"/>
    <x v="20"/>
    <s v="Atividades culturais"/>
    <x v="527"/>
    <x v="530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25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28000000"/>
    <s v="Outros convênios, ajustes e acordos administrativos - rec outras fontes-exercício corrente"/>
    <x v="0"/>
    <n v="310"/>
    <m/>
    <m/>
    <n v="331363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449052"/>
    <s v="Equipamentos e Material Permanente"/>
    <s v="0219000000"/>
    <s v="Outras Taxas Vinculadas - Recursos de Outras Fontes - Exercício Corrente"/>
    <x v="0"/>
    <n v="930"/>
    <n v="380000"/>
    <n v="38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5000000"/>
    <s v="Remuneração de disp bancária - Executivo - rec vinculados - rec tesouro - exerc corrente"/>
    <x v="0"/>
    <n v="610"/>
    <n v="1500000"/>
    <n v="15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1"/>
    <s v="Sentenças Judiciais"/>
    <s v="0100000000"/>
    <s v="Recursos ordinários - recursos do tesouro - RLD"/>
    <x v="0"/>
    <n v="310"/>
    <m/>
    <m/>
    <n v="182342"/>
    <m/>
    <x v="0"/>
    <x v="0"/>
  </r>
  <r>
    <s v="410002"/>
    <s v="00001"/>
    <s v="Procuradoria Geral do Estado"/>
    <s v="Gestão Geral"/>
    <x v="1"/>
    <x v="1"/>
    <x v="6"/>
    <s v="Administração e manutenção dos serviços administrativos gerais"/>
    <x v="792"/>
    <x v="795"/>
    <x v="8"/>
    <n v="122"/>
    <s v="339039"/>
    <s v="Outros Serviços Terceiros - Pessoa Jurídica"/>
    <s v="0100000000"/>
    <s v="Recursos ordinários - recursos do tesouro - RLD"/>
    <x v="0"/>
    <n v="875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457002"/>
    <m/>
    <x v="0"/>
    <x v="0"/>
  </r>
  <r>
    <s v="410009"/>
    <s v="00001"/>
    <s v="Fundação Catarinense de Cultura"/>
    <s v="Gestão Geral"/>
    <x v="0"/>
    <x v="0"/>
    <x v="20"/>
    <s v="Atividades culturais"/>
    <x v="527"/>
    <x v="530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66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9"/>
    <s v="Outros Serviços Terceiros - Pessoa Jurídica"/>
    <s v="0124000000"/>
    <s v="Convênio - Programas de 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9"/>
    <s v="Outros Serviços Terceiros - Pessoa Jurídica"/>
    <s v="0100000000"/>
    <s v="Recursos ordinários - recursos do tesouro - RLD"/>
    <x v="0"/>
    <n v="900"/>
    <m/>
    <m/>
    <n v="3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102928"/>
    <m/>
    <x v="0"/>
    <x v="0"/>
  </r>
  <r>
    <s v="470022"/>
    <s v="00001"/>
    <s v="Instituto de Previdência do Estado de Santa Catarina"/>
    <s v="Gestão Geral"/>
    <x v="0"/>
    <x v="0"/>
    <x v="89"/>
    <s v="Manutenção, aquisição e ampliação de imóvel"/>
    <x v="159"/>
    <x v="161"/>
    <x v="14"/>
    <n v="122"/>
    <s v="339039"/>
    <s v="Outros Serviços Terceiros - Pessoa Jurídica"/>
    <s v="0285000000"/>
    <s v="Remuneração de disp bancária - Executivo - rec vinculados-rec outras fontes-exerc corrente"/>
    <x v="0"/>
    <n v="900"/>
    <m/>
    <m/>
    <n v="106274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100000000"/>
    <s v="Recursos ordinários - recursos do tesouro - RLD"/>
    <x v="0"/>
    <n v="900"/>
    <m/>
    <m/>
    <n v="23201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40000000"/>
    <s v="Recursos de serviços - recursos de outras fontes - exercício corrente"/>
    <x v="0"/>
    <n v="900"/>
    <m/>
    <m/>
    <n v="10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000000"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9"/>
    <s v="Outros Serviços Terceiros - Pessoa Jurídica"/>
    <s v="0111000000"/>
    <s v="Taxas da Segurança Pública - recursos do tesouro - exercício corrente"/>
    <x v="0"/>
    <n v="704"/>
    <n v="900000"/>
    <n v="9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n v="24547150"/>
    <n v="2454715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39"/>
    <s v="Outros Serviços Terceiros - Pessoa Jurídica"/>
    <s v="0100000000"/>
    <s v="Recursos ordinários - recursos do tesouro - RLD"/>
    <x v="0"/>
    <n v="400"/>
    <n v="10000"/>
    <n v="1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960000"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7"/>
    <s v="Locação de Mão-de-Obra"/>
    <s v="0100000000"/>
    <s v="Recursos ordinários - recursos do tesouro - RLD"/>
    <x v="0"/>
    <n v="925"/>
    <m/>
    <m/>
    <n v="5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7"/>
    <s v="Locação de Mão-de-Obra"/>
    <s v="0111000000"/>
    <s v="Taxas da Segurança Pública - recursos do tesouro - exercício corrente"/>
    <x v="0"/>
    <n v="704"/>
    <m/>
    <m/>
    <n v="744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7"/>
    <s v="Locação de Mão-de-Obra"/>
    <s v="0120000000"/>
    <s v="Cota-parte da contribuição do Salário-Educação - recursos do tesouro - exercício corrente"/>
    <x v="0"/>
    <n v="520"/>
    <m/>
    <m/>
    <n v="1700000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-289000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20000000"/>
    <s v="Cota-parte da contribuição do Salário-Educação - recursos do tesouro - exercício corrente"/>
    <x v="0"/>
    <n v="610"/>
    <m/>
    <m/>
    <n v="2000000"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1913933.53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40"/>
    <s v="Serviços de Tecnologia da Informação e Comunicação - Pessoa Jurídica"/>
    <s v="0100000000"/>
    <s v="Recursos ordinários - recursos do tesouro - RLD"/>
    <x v="0"/>
    <n v="900"/>
    <n v="80000"/>
    <n v="8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2"/>
    <s v="Material, Bem ou Serviço de Distribuição Gratuita"/>
    <s v="0111000000"/>
    <s v="Taxas da Segurança Pública - recursos do tesouro - exercício corrente"/>
    <x v="0"/>
    <n v="704"/>
    <m/>
    <m/>
    <n v="16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3"/>
    <s v="Obrigações Patronais"/>
    <s v="0100000000"/>
    <s v="Recursos ordinários - recursos do tesouro - RLD"/>
    <x v="0"/>
    <n v="850"/>
    <m/>
    <m/>
    <n v="195318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1"/>
    <s v="Premiações Culturais, Artísticas, Científicas, Desportivas e Outras"/>
    <s v="0100000000"/>
    <s v="Recursos ordinários - recursos do tesouro - RLD"/>
    <x v="0"/>
    <n v="921"/>
    <m/>
    <m/>
    <n v="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7"/>
    <s v="Contrib. Entid. Fechadas de Previdência"/>
    <s v="0100000000"/>
    <s v="Recursos ordinários - recursos do tesouro - RLD"/>
    <x v="0"/>
    <n v="625"/>
    <n v="700"/>
    <n v="7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80000000"/>
    <s v="Remuneração de disponibilidade bancária - Executivo - rec tesouro - exercício corrente"/>
    <x v="0"/>
    <n v="990"/>
    <m/>
    <m/>
    <n v="40000000"/>
    <m/>
    <x v="0"/>
    <x v="0"/>
  </r>
  <r>
    <s v="520002"/>
    <s v="00001"/>
    <s v="Encargos Gerais do Estado"/>
    <s v="Gestão Geral"/>
    <x v="0"/>
    <x v="0"/>
    <x v="121"/>
    <s v="Participação no capital social"/>
    <x v="917"/>
    <x v="920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1"/>
    <x v="1"/>
    <x v="121"/>
    <s v="Participação no capital social"/>
    <x v="838"/>
    <x v="84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30"/>
    <s v="Material de Consumo"/>
    <s v="0111000000"/>
    <s v="Taxas da Segurança Pública - recursos do tesouro - exercício corrente"/>
    <x v="0"/>
    <n v="704"/>
    <n v="60100"/>
    <n v="60100"/>
    <m/>
    <m/>
    <x v="0"/>
    <x v="0"/>
  </r>
  <r>
    <s v="030001"/>
    <s v="00001"/>
    <s v="Tribunal de Justiça do Estado"/>
    <s v="Gestão Geral"/>
    <x v="0"/>
    <x v="0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3"/>
    <n v="860"/>
    <m/>
    <m/>
    <n v="20556605.370000001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289000000"/>
    <s v="Remuneração de disponibilidade bancária - recursos vinculados - Fundos IPREV"/>
    <x v="0"/>
    <n v="860"/>
    <n v="1105925"/>
    <n v="1105925"/>
    <m/>
    <m/>
    <x v="0"/>
    <x v="0"/>
  </r>
  <r>
    <s v="030001"/>
    <s v="00001"/>
    <s v="Tribunal de Justiça do Estado"/>
    <s v="Gestão Geral"/>
    <x v="0"/>
    <x v="0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3"/>
    <n v="860"/>
    <m/>
    <m/>
    <n v="877.1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4"/>
    <s v="Contratação por Tempo Determinado"/>
    <s v="0100000000"/>
    <s v="Recursos ordinários - recursos do tesouro - RLD"/>
    <x v="0"/>
    <n v="625"/>
    <m/>
    <m/>
    <n v="3832658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7"/>
    <s v="Obrigações Tributárias e Contributivas"/>
    <s v="0269000000"/>
    <s v="Outros recursos primários - recursos de outras fontes - exercício corrente"/>
    <x v="0"/>
    <n v="900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47"/>
    <s v="Obrigações Tributárias e Contributivas"/>
    <s v="0269000000"/>
    <s v="Outros recursos primários - recursos de outras fontes - exercício corrente"/>
    <x v="0"/>
    <n v="875"/>
    <m/>
    <m/>
    <n v="3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113"/>
    <s v="Obrigações Patronais"/>
    <s v="0100000000"/>
    <s v="Recursos ordinários - recursos do tesouro - RLD"/>
    <x v="0"/>
    <n v="625"/>
    <n v="2015000"/>
    <n v="2015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113"/>
    <s v="Obrigações Patronais"/>
    <s v="0100000000"/>
    <s v="Recursos ordinários - recursos do tesouro - RLD"/>
    <x v="0"/>
    <n v="310"/>
    <m/>
    <m/>
    <n v="4048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113"/>
    <s v="Obrigações Patronais"/>
    <s v="0131000000"/>
    <s v="Recursos do FUNDEB"/>
    <x v="0"/>
    <n v="625"/>
    <m/>
    <m/>
    <n v="4827986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0"/>
    <s v="Material de Consumo"/>
    <s v="0111000000"/>
    <s v="Taxas da Segurança Pública - recursos do tesouro - exercício corrente"/>
    <x v="0"/>
    <n v="704"/>
    <n v="438441"/>
    <n v="438441"/>
    <m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0"/>
    <s v="Material de Consumo"/>
    <s v="0169000000"/>
    <s v="Outros Recursos Primários - Recursos do Tesouro"/>
    <x v="0"/>
    <n v="130"/>
    <m/>
    <m/>
    <n v="200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00000000"/>
    <s v="Recursos ordinários - recursos do tesouro - RLD"/>
    <x v="0"/>
    <n v="130"/>
    <m/>
    <m/>
    <n v="2000000"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0"/>
    <s v="Material de Consumo"/>
    <s v="0261000000"/>
    <s v="Receitas diversas - FUNDOSOCIAL - recursos de outras fontes - exercício corrente"/>
    <x v="0"/>
    <n v="855"/>
    <n v="5000"/>
    <n v="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0"/>
    <s v="Material de Consumo"/>
    <s v="0111000000"/>
    <s v="Taxas da Segurança Pública - recursos do tesouro - exercício corrente"/>
    <x v="0"/>
    <n v="750"/>
    <n v="30482508"/>
    <n v="30482508"/>
    <m/>
    <m/>
    <x v="0"/>
    <x v="0"/>
  </r>
  <r>
    <s v="030091"/>
    <s v="03091"/>
    <s v="Fundo de Reaparelhamento da Justiça"/>
    <s v="Fundo de Reaparelhamento da Justiça"/>
    <x v="5"/>
    <x v="5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n v="-5000"/>
    <m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m/>
    <m/>
    <m/>
    <m/>
    <x v="6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49"/>
    <s v="Auxílio-Transporte"/>
    <s v="0100000000"/>
    <s v="Recursos ordinários - recursos do tesouro - RLD"/>
    <x v="0"/>
    <n v="704"/>
    <n v="65000"/>
    <n v="65000"/>
    <m/>
    <m/>
    <x v="0"/>
    <x v="0"/>
  </r>
  <r>
    <s v="270024"/>
    <s v="00001"/>
    <s v="Fundação de Amparo à Pesquisa e Inovação do Estado de Santa Catarina"/>
    <s v="Gestão Geral"/>
    <x v="0"/>
    <x v="0"/>
    <x v="75"/>
    <s v="Encargos com estagiários"/>
    <x v="251"/>
    <x v="254"/>
    <x v="10"/>
    <n v="128"/>
    <s v="339049"/>
    <s v="Auxílio-Transporte"/>
    <s v="0100000000"/>
    <s v="Recursos ordinários - recursos do tesouro - RLD"/>
    <x v="0"/>
    <n v="850"/>
    <m/>
    <m/>
    <n v="6555"/>
    <m/>
    <x v="0"/>
    <x v="0"/>
  </r>
  <r>
    <s v="470022"/>
    <s v="00001"/>
    <s v="Instituto de Previdência do Estado de Santa Catarina"/>
    <s v="Gestão Geral"/>
    <x v="0"/>
    <x v="0"/>
    <x v="75"/>
    <s v="Encargos com estagiários"/>
    <x v="141"/>
    <x v="143"/>
    <x v="14"/>
    <n v="128"/>
    <s v="339049"/>
    <s v="Auxílio-Transporte"/>
    <s v="0250000000"/>
    <s v="Contribuição previdenciária - recursos de outras fontes - exercício corrente"/>
    <x v="0"/>
    <n v="850"/>
    <m/>
    <m/>
    <n v="175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80000000"/>
    <s v="Remuneração de disponibilidade bancária - Executivo - rec outras fontes-exercício corrente"/>
    <x v="0"/>
    <n v="900"/>
    <m/>
    <m/>
    <n v="5000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92"/>
    <s v="Despesas de Exercícios Anteriores"/>
    <s v="0100000000"/>
    <s v="Recursos ordinários - recursos do tesouro - RLD"/>
    <x v="0"/>
    <n v="704"/>
    <m/>
    <m/>
    <n v="130617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96"/>
    <s v="Ressarcimento Despesa Pessoal Requisitado"/>
    <s v="0228000000"/>
    <s v="Outros convênios, ajustes e acordos administrativos - rec outras fontes-exercício corrente"/>
    <x v="0"/>
    <n v="211"/>
    <m/>
    <m/>
    <n v="300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5"/>
    <s v="Serviços de Consultoria"/>
    <s v="0100000000"/>
    <s v="Recursos ordinários - recursos do tesouro - RLD"/>
    <x v="0"/>
    <n v="935"/>
    <m/>
    <m/>
    <n v="300000"/>
    <m/>
    <x v="0"/>
    <x v="0"/>
  </r>
  <r>
    <s v="480091"/>
    <s v="48091"/>
    <s v="Fundo Estadual de Saúde"/>
    <s v="Fundo Estadual de Saúde"/>
    <x v="0"/>
    <x v="0"/>
    <x v="333"/>
    <s v="Incentivo financeiro"/>
    <x v="732"/>
    <x v="735"/>
    <x v="6"/>
    <n v="302"/>
    <s v="334141"/>
    <s v="Contribuições"/>
    <s v="0100000000"/>
    <s v="Recursos ordinários - recursos do tesouro - RLD"/>
    <x v="0"/>
    <n v="420"/>
    <m/>
    <m/>
    <n v="15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113"/>
    <s v="Obrigações Patronais"/>
    <s v="0100000000"/>
    <s v="Recursos ordinários - recursos do tesouro - RLD"/>
    <x v="0"/>
    <n v="930"/>
    <m/>
    <m/>
    <n v="984650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39113"/>
    <s v="Obrigações Patronais"/>
    <s v="0100000000"/>
    <s v="Recursos ordinários - recursos do tesouro - RLD"/>
    <x v="0"/>
    <n v="850"/>
    <m/>
    <m/>
    <n v="5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14"/>
    <s v="Diárias - Civil"/>
    <s v="0100000000"/>
    <s v="Recursos ordinários - recursos do tesouro - RLD"/>
    <x v="0"/>
    <n v="925"/>
    <n v="200000"/>
    <n v="2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0000000"/>
    <s v="Recursos ordinários - recursos do tesouro - RLD"/>
    <x v="0"/>
    <n v="990"/>
    <m/>
    <m/>
    <n v="38595148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93"/>
    <s v="Indenizações e Restituições"/>
    <s v="0283000000"/>
    <s v="Remuneração de depósitos bancários da conta única  do Tribunal de Justiça"/>
    <x v="0"/>
    <n v="931"/>
    <m/>
    <m/>
    <n v="154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3"/>
    <s v="Indenizações e Restituições"/>
    <s v="0219000000"/>
    <s v="Outras Taxas Vinculadas - Recursos de Outras Fontes - Exercício Corrente"/>
    <x v="0"/>
    <n v="315"/>
    <m/>
    <m/>
    <n v="238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93"/>
    <s v="Indenizações e Restituições"/>
    <s v="0240000000"/>
    <s v="Recursos de serviços - recursos de outras fontes - exercício corrente"/>
    <x v="0"/>
    <n v="310"/>
    <m/>
    <m/>
    <n v="250252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93"/>
    <s v="Indenizações e Restituições"/>
    <s v="0100000000"/>
    <s v="Recursos ordinários - recursos do tesouro - RLD"/>
    <x v="0"/>
    <n v="900"/>
    <m/>
    <m/>
    <n v="10035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1"/>
    <s v="Vencim. e Vantagens Fixas - Pessoal Civil"/>
    <s v="0100000000"/>
    <s v="Recursos ordinários - recursos do tesouro - RLD"/>
    <x v="0"/>
    <n v="850"/>
    <m/>
    <m/>
    <n v="213397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1"/>
    <s v="Vencim. e Vantagens Fixas - Pessoal Civil"/>
    <s v="0131000000"/>
    <s v="Recursos do FUNDEB"/>
    <x v="0"/>
    <n v="625"/>
    <m/>
    <m/>
    <n v="7811092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1"/>
    <s v="Vencim. e Vantagens Fixas - Pessoal Civil"/>
    <s v="0100000000"/>
    <s v="Recursos ordinários - recursos do tesouro - RLD"/>
    <x v="0"/>
    <n v="850"/>
    <m/>
    <m/>
    <n v="24770756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1"/>
    <s v="Vencim. e Vantagens Fixas - Pessoal Civil"/>
    <s v="0131000000"/>
    <s v="Recursos do FUNDEB"/>
    <x v="0"/>
    <n v="625"/>
    <n v="22965483"/>
    <n v="22965483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2"/>
    <s v="Vencim. e Vantagens Fixas - Pessoal Militar"/>
    <s v="0100000000"/>
    <s v="Recursos ordinários - recursos do tesouro - RLD"/>
    <x v="0"/>
    <n v="704"/>
    <m/>
    <m/>
    <n v="868257663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100000000"/>
    <s v="Recursos ordinários - recursos do tesouro - RLD"/>
    <x v="0"/>
    <n v="230"/>
    <m/>
    <m/>
    <n v="1525026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675"/>
    <x v="678"/>
    <x v="5"/>
    <n v="571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410010"/>
    <s v="00001"/>
    <s v="Fundação Catarinense de Esporte"/>
    <s v="Gestão Geral"/>
    <x v="0"/>
    <x v="0"/>
    <x v="140"/>
    <s v="Apoio a atletas"/>
    <x v="252"/>
    <x v="255"/>
    <x v="5"/>
    <n v="811"/>
    <s v="339036"/>
    <s v="Outros Serviços Terceiros-Pessoa Física"/>
    <s v="0100000000"/>
    <s v="Recursos ordinários - recursos do tesouro - RLD"/>
    <x v="0"/>
    <n v="635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m/>
    <m/>
    <n v="4016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6"/>
    <s v="Outros Serviços Terceiros-Pessoa Física"/>
    <s v="0111000000"/>
    <s v="Taxas da Segurança Pública - recursos do tesouro - exercício corrente"/>
    <x v="0"/>
    <n v="704"/>
    <n v="23000"/>
    <n v="23000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139"/>
    <s v="Outros Serviços Terceiros Pessoa Jurídica"/>
    <s v="0240000000"/>
    <s v="Recursos de serviços - recursos de outras fontes - exercício corrente"/>
    <x v="0"/>
    <n v="900"/>
    <m/>
    <m/>
    <n v="10000"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46"/>
    <x v="949"/>
    <x v="5"/>
    <n v="364"/>
    <s v="449051"/>
    <s v="Obras e Instalações"/>
    <s v="0100000000"/>
    <s v="Recursos ordinários - recursos do tesouro - RLD"/>
    <x v="0"/>
    <n v="630"/>
    <n v="1198471"/>
    <n v="1198471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11"/>
    <x v="714"/>
    <x v="0"/>
    <n v="782"/>
    <s v="449051"/>
    <s v="Obras e Instalações"/>
    <s v="0192000000"/>
    <s v="Operações de crédito externa - recursos do tesouro - exercício corrente"/>
    <x v="0"/>
    <n v="140"/>
    <n v="18000000"/>
    <n v="18000000"/>
    <m/>
    <m/>
    <x v="0"/>
    <x v="0"/>
  </r>
  <r>
    <s v="530001"/>
    <s v="00001"/>
    <s v="Secretaria de Estado da Infraestrutura e Mobilidade"/>
    <s v="Gestão Geral"/>
    <x v="1"/>
    <x v="1"/>
    <x v="231"/>
    <s v="Reforma, manutenção e conservação de barragens"/>
    <x v="682"/>
    <x v="685"/>
    <x v="12"/>
    <n v="544"/>
    <s v="449051"/>
    <s v="Obras e Instalações"/>
    <s v="0100000000"/>
    <s v="Recursos ordinários - recursos do tesouro - RLD"/>
    <x v="0"/>
    <n v="350"/>
    <n v="100000"/>
    <n v="1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449051"/>
    <s v="Obras e Instalações"/>
    <s v="0100000000"/>
    <s v="Recursos ordinários - recursos do tesouro - RLD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480"/>
    <x v="483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28000000"/>
    <s v="Outros convênios, ajustes e acordos administrativos - rec outras fontes-exercício corrente"/>
    <x v="0"/>
    <n v="310"/>
    <m/>
    <m/>
    <n v="310644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2"/>
    <s v="Equipamentos e Material Permanente"/>
    <s v="0131000000"/>
    <s v="Recursos do FUNDEB"/>
    <x v="0"/>
    <n v="610"/>
    <m/>
    <m/>
    <n v="19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34"/>
    <s v="Outras Desp. Pessoal Decor. Contr. Terceirização"/>
    <s v="0128000000"/>
    <s v="Outros convênios, ajustes e acordos administrativos - rec tesouro - exercício corrente"/>
    <x v="0"/>
    <n v="105"/>
    <m/>
    <m/>
    <n v="550000"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2100000000"/>
    <s v="Contrapartida - BID - recursos do tesouro - exercício corrente"/>
    <x v="0"/>
    <n v="110"/>
    <m/>
    <m/>
    <n v="20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339039"/>
    <s v="Outros Serviços Terceiros - Pessoa Jurídica"/>
    <s v="0100000000"/>
    <s v="Recursos ordinários - recursos do tesouro - RLD"/>
    <x v="0"/>
    <n v="925"/>
    <m/>
    <m/>
    <n v="6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39"/>
    <s v="Outros Serviços Terceiros - Pessoa Jurídica"/>
    <s v="0283000000"/>
    <s v="Remuneração de depósitos bancários da conta única  do Tribunal de Justiça"/>
    <x v="0"/>
    <n v="930"/>
    <m/>
    <m/>
    <n v="172398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9"/>
    <s v="Outros Serviços Terceiros - Pessoa Jurídica"/>
    <s v="0219000000"/>
    <s v="Outras Taxas Vinculadas - Recursos de Outras Fontes - Exercício Corrente"/>
    <x v="0"/>
    <n v="931"/>
    <m/>
    <m/>
    <n v="83474.78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m/>
    <m/>
    <n v="3487199.11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111000000"/>
    <s v="Taxas da Segurança Pública - recursos do tesouro - exercício corrente"/>
    <x v="0"/>
    <n v="702"/>
    <m/>
    <m/>
    <n v="3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219000000"/>
    <s v="Outras Taxas Vinculadas - Recursos de Outras Fontes - Exercício Corrente"/>
    <x v="0"/>
    <n v="702"/>
    <m/>
    <m/>
    <n v="690000"/>
    <m/>
    <x v="0"/>
    <x v="0"/>
  </r>
  <r>
    <s v="410007"/>
    <s v="00001"/>
    <s v="Controladoria Geral do Estado"/>
    <s v="Gestão Geral"/>
    <x v="0"/>
    <x v="0"/>
    <x v="388"/>
    <s v="Saúde e segurança no contexto ocupacional"/>
    <x v="907"/>
    <x v="910"/>
    <x v="3"/>
    <n v="331"/>
    <s v="339039"/>
    <s v="Outros Serviços Terceiros - Pessoa Jurídica"/>
    <s v="0100000000"/>
    <s v="Recursos ordinários - recursos do tesouro - RLD"/>
    <x v="0"/>
    <n v="855"/>
    <m/>
    <m/>
    <n v="100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9039"/>
    <s v="Outros Serviços Terceiros - Pessoa Jurídica"/>
    <s v="0131000000"/>
    <s v="Recursos do FUNDEB"/>
    <x v="0"/>
    <n v="610"/>
    <m/>
    <m/>
    <n v="20000000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39"/>
    <s v="Outros Serviços Terceiros - Pessoa Jurídica"/>
    <s v="0100000000"/>
    <s v="Recursos ordinários - recursos do tesouro - RLD"/>
    <x v="0"/>
    <n v="850"/>
    <m/>
    <m/>
    <n v="39413"/>
    <m/>
    <x v="0"/>
    <x v="0"/>
  </r>
  <r>
    <s v="470030"/>
    <s v="00001"/>
    <s v="Fundação Escola de Governo - ENA"/>
    <s v="Gestão Geral"/>
    <x v="0"/>
    <x v="0"/>
    <x v="14"/>
    <s v="Saúde e segurança no contexto ocupacional"/>
    <x v="947"/>
    <x v="950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339039"/>
    <s v="Outros Serviços Terceiros - Pessoa Jurídica"/>
    <s v="0100000000"/>
    <s v="Recursos ordinários - recursos do tesouro - RLD"/>
    <x v="0"/>
    <n v="400"/>
    <m/>
    <m/>
    <n v="500000"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1723752.9"/>
    <m/>
    <m/>
    <x v="0"/>
    <x v="0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111000000"/>
    <s v="Taxas da Segurança Pública - recursos do tesouro - exercício corrente"/>
    <x v="0"/>
    <n v="770"/>
    <m/>
    <m/>
    <n v="12989301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4042"/>
    <s v="Auxílios"/>
    <s v="0284000000"/>
    <s v="Remuneração de disp bancária - Ministério Público - rec outras fontes - exercício corrente"/>
    <x v="0"/>
    <n v="915"/>
    <m/>
    <m/>
    <n v="197887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192"/>
    <s v="Despesas de Exercícios Anteriores"/>
    <s v="0100000000"/>
    <s v="Recursos ordinários - recursos do tesouro - RLD"/>
    <x v="0"/>
    <n v="930"/>
    <m/>
    <m/>
    <n v="6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147"/>
    <s v="Obrigações Tributárias e Contributivas"/>
    <s v="0219000000"/>
    <s v="Outras Taxas Vinculadas - Recursos de Outras Fontes - Exercício Corrente"/>
    <x v="0"/>
    <n v="315"/>
    <m/>
    <m/>
    <n v="8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47"/>
    <s v="Obrigações Tributárias e Contributivas"/>
    <s v="0100000000"/>
    <s v="Recursos ordinários - recursos do tesouro - RLD"/>
    <x v="0"/>
    <n v="900"/>
    <m/>
    <m/>
    <n v="59164"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801990.72"/>
    <m/>
    <x v="0"/>
    <x v="0"/>
  </r>
  <r>
    <s v="270024"/>
    <s v="00001"/>
    <s v="Fundação de Amparo à Pesquisa e Inovação do Estado de Santa Catarina"/>
    <s v="Gestão Geral"/>
    <x v="0"/>
    <x v="0"/>
    <x v="401"/>
    <s v="Manter e modernizar os serviços de TI"/>
    <x v="948"/>
    <x v="951"/>
    <x v="5"/>
    <n v="126"/>
    <s v="339040"/>
    <s v="Serviços de Tecnologia da Informação e Comunicação - Pessoa Jurídica"/>
    <s v="0100000000"/>
    <s v="Recursos ordinários - recursos do tesouro - RLD"/>
    <x v="0"/>
    <n v="230"/>
    <m/>
    <m/>
    <n v="15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3"/>
    <x v="3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m/>
    <n v="1345954.44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16"/>
    <s v="Outras Despesas Variáveis-Pessoal Civil"/>
    <s v="0212000000"/>
    <s v="Selos de Fiscalização de Atos Notariais e Registrais - Recursos de Outras Fontes - Exercício Corrente"/>
    <x v="0"/>
    <n v="930"/>
    <m/>
    <m/>
    <n v="781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3"/>
    <s v="Obrigações Patronais"/>
    <s v="0131000000"/>
    <s v="Recursos do FUNDEB"/>
    <x v="0"/>
    <n v="625"/>
    <n v="557902"/>
    <n v="557902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5041"/>
    <s v="Contribuições"/>
    <s v="0265000000"/>
    <s v="Receitas diversas - recursos de outras fontes - manutenção do ensino superior"/>
    <x v="0"/>
    <n v="627"/>
    <m/>
    <m/>
    <n v="40000000"/>
    <m/>
    <x v="0"/>
    <x v="0"/>
  </r>
  <r>
    <s v="520002"/>
    <s v="00001"/>
    <s v="Encargos Gerais do Estado"/>
    <s v="Gestão Geral"/>
    <x v="0"/>
    <x v="0"/>
    <x v="121"/>
    <s v="Participação no capital social"/>
    <x v="213"/>
    <x v="215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4"/>
    <s v="Indenizações e Restituições Trabalhistas"/>
    <s v="0250000000"/>
    <s v="Contribuição previdenciária - recursos de outras fontes - exercício corrente"/>
    <x v="0"/>
    <n v="850"/>
    <m/>
    <m/>
    <n v="20000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15"/>
    <s v="Diárias - Militar"/>
    <s v="0100000000"/>
    <s v="Recursos ordinários - recursos do tesouro - RLD"/>
    <x v="0"/>
    <n v="920"/>
    <m/>
    <m/>
    <n v="300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1"/>
    <n v="910"/>
    <m/>
    <m/>
    <n v="0"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75288697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2"/>
    <s v="Despesas de Exercícios Anteriores"/>
    <s v="0100000000"/>
    <s v="Recursos ordinários - recursos do tesouro - RLD"/>
    <x v="0"/>
    <n v="935"/>
    <m/>
    <m/>
    <n v="200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4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39046"/>
    <s v="Auxílio-Alimentação"/>
    <s v="0100000000"/>
    <s v="Recursos ordinários - recursos do tesouro - RLD"/>
    <x v="0"/>
    <n v="625"/>
    <m/>
    <m/>
    <n v="2500000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113"/>
    <s v="Obrigações Patronais"/>
    <s v="0111000000"/>
    <s v="Taxas da Segurança Pública - recursos do tesouro - exercício corrente"/>
    <x v="0"/>
    <n v="850"/>
    <m/>
    <m/>
    <n v="42722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113"/>
    <s v="Obrigações Patronais"/>
    <s v="0131000000"/>
    <s v="Recursos do FUNDEB"/>
    <x v="0"/>
    <n v="625"/>
    <m/>
    <m/>
    <n v="86050000"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0"/>
    <s v="Material de Consumo"/>
    <s v="0100000000"/>
    <s v="Recursos ordinários - recursos do tesouro - RLD"/>
    <x v="0"/>
    <n v="430"/>
    <n v="427600"/>
    <n v="4276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0"/>
    <s v="Material de Consumo"/>
    <s v="0100000000"/>
    <s v="Recursos ordinários - recursos do tesouro - RLD"/>
    <x v="0"/>
    <n v="900"/>
    <m/>
    <m/>
    <n v="339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0"/>
    <s v="Material de Consumo"/>
    <s v="0100000000"/>
    <s v="Recursos ordinários - recursos do tesouro - RLD"/>
    <x v="0"/>
    <n v="855"/>
    <m/>
    <m/>
    <n v="25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0"/>
    <s v="Material de Consumo"/>
    <s v="0219000000"/>
    <s v="Outras Taxas Vinculadas - Recursos de Outras Fontes - Exercício Corrente"/>
    <x v="0"/>
    <n v="315"/>
    <m/>
    <m/>
    <n v="50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0"/>
    <s v="Material de Consumo"/>
    <s v="0100000000"/>
    <s v="Recursos ordinários - recursos do tesouro - RLD"/>
    <x v="0"/>
    <n v="900"/>
    <m/>
    <m/>
    <n v="3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0"/>
    <s v="Material de Consumo"/>
    <s v="0100000000"/>
    <s v="Recursos ordinários - recursos do tesouro - RLD"/>
    <x v="0"/>
    <n v="430"/>
    <m/>
    <m/>
    <n v="5000"/>
    <m/>
    <x v="0"/>
    <x v="0"/>
  </r>
  <r>
    <s v="030001"/>
    <s v="00001"/>
    <s v="Tribunal de Justiça do Estado"/>
    <s v="Gestão Geral"/>
    <x v="8"/>
    <x v="7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m/>
    <n v="228665.2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m/>
    <n v="-4185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33"/>
    <s v="Passagens e Despesas com Locomoção"/>
    <s v="0283000000"/>
    <s v="Remuneração de depósitos bancários da conta única  do Tribunal de Justiça"/>
    <x v="0"/>
    <n v="931"/>
    <m/>
    <m/>
    <n v="2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3"/>
    <s v="Passagens e Despesas com Locomoção"/>
    <s v="0219000000"/>
    <s v="Outras Taxas Vinculadas - Recursos de Outras Fontes - Exercício Corrente"/>
    <x v="0"/>
    <n v="890"/>
    <m/>
    <m/>
    <n v="100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92"/>
    <s v="Despesas de Exercícios Anteriores"/>
    <s v="0111000000"/>
    <s v="Taxas da Segurança Pública - recursos do tesouro - exercício corrente"/>
    <x v="0"/>
    <n v="704"/>
    <m/>
    <m/>
    <n v="2000"/>
    <m/>
    <x v="0"/>
    <x v="0"/>
  </r>
  <r>
    <s v="530001"/>
    <s v="00001"/>
    <s v="Secretaria de Estado da Infraestrutura e Mobilidade"/>
    <s v="Gestão Geral"/>
    <x v="0"/>
    <x v="0"/>
    <x v="225"/>
    <s v="Contratação de consultoria"/>
    <x v="433"/>
    <x v="436"/>
    <x v="0"/>
    <n v="782"/>
    <s v="339034"/>
    <s v="Outras Desp. Pessoal Decor. Contr. Terceirização"/>
    <s v="0160000000"/>
    <s v="Recursos Patrimoniais Primários - recursos do tesouro - Exercício Corrente"/>
    <x v="0"/>
    <n v="145"/>
    <m/>
    <m/>
    <n v="1013477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113"/>
    <s v="Obrigações Patronais"/>
    <s v="0100000000"/>
    <s v="Recursos ordinários - recursos do tesouro - RLD"/>
    <x v="0"/>
    <n v="850"/>
    <n v="30131626"/>
    <n v="3013162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113"/>
    <s v="Obrigações Patronais"/>
    <s v="0100000000"/>
    <s v="Recursos ordinários - recursos do tesouro - RLD"/>
    <x v="0"/>
    <n v="920"/>
    <m/>
    <m/>
    <n v="1458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113"/>
    <s v="Obrigações Patronais"/>
    <s v="0100000000"/>
    <s v="Recursos ordinários - recursos do tesouro - RLD"/>
    <x v="0"/>
    <n v="915"/>
    <m/>
    <m/>
    <n v="1600474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113"/>
    <s v="Obrigações Patronais"/>
    <s v="0100000000"/>
    <s v="Recursos ordinários - recursos do tesouro - RLD"/>
    <x v="0"/>
    <n v="704"/>
    <m/>
    <m/>
    <n v="51261357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14"/>
    <s v="Diárias - Civil"/>
    <s v="0219000000"/>
    <s v="Outras Taxas Vinculadas - Recursos de Outras Fontes - Exercício Corrente"/>
    <x v="0"/>
    <n v="89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14"/>
    <s v="Diárias - Civil"/>
    <s v="0100000000"/>
    <s v="Recursos ordinários - recursos do tesouro - RLD"/>
    <x v="0"/>
    <n v="935"/>
    <m/>
    <m/>
    <n v="4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14"/>
    <s v="Diárias - Civil"/>
    <s v="0283000000"/>
    <s v="Remuneração de depósitos bancários da conta única  do Tribunal de Justiça"/>
    <x v="0"/>
    <n v="930"/>
    <m/>
    <m/>
    <n v="30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192"/>
    <s v="Despesas de Exercícios Anteriores"/>
    <s v="0240000000"/>
    <s v="Recursos de serviços - recursos de outras fontes - exercício corrente"/>
    <x v="0"/>
    <n v="900"/>
    <m/>
    <m/>
    <n v="94818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11"/>
    <s v="Vencim. e Vantagens Fixas - Pessoal Civil"/>
    <s v="0212000000"/>
    <s v="Selos de Fiscalização de Atos Notariais e Registrais - Recursos de Outras Fontes - Exercício Corrente"/>
    <x v="0"/>
    <n v="930"/>
    <n v="6172000"/>
    <n v="6172000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11"/>
    <s v="Vencim. e Vantagens Fixas - Pessoal Civil"/>
    <s v="0100000000"/>
    <s v="Recursos ordinários - recursos do tesouro - RLD"/>
    <x v="0"/>
    <n v="880"/>
    <m/>
    <m/>
    <n v="19666337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1"/>
    <s v="Vencim. e Vantagens Fixas - Pessoal Civil"/>
    <s v="0100000000"/>
    <s v="Recursos ordinários - recursos do tesouro - RLD"/>
    <x v="0"/>
    <n v="625"/>
    <m/>
    <m/>
    <n v="69400000"/>
    <m/>
    <x v="0"/>
    <x v="0"/>
  </r>
  <r>
    <s v="470001"/>
    <s v="00001"/>
    <s v="Secretaria de Estado da Administração"/>
    <s v="Gestão Geral"/>
    <x v="3"/>
    <x v="3"/>
    <x v="36"/>
    <s v="Administração de pessoal e encargos sociais"/>
    <x v="47"/>
    <x v="48"/>
    <x v="3"/>
    <n v="122"/>
    <s v="319011"/>
    <s v="Vencim. e Vantagens Fixas - Pessoal Civil"/>
    <s v="0100000000"/>
    <s v="Recursos ordinários - recursos do tesouro - RLD"/>
    <x v="0"/>
    <n v="850"/>
    <m/>
    <n v="75109245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228000000"/>
    <s v="Outros convênios, ajustes e acordos administrativos - rec outras fontes-exercício corrente"/>
    <x v="0"/>
    <n v="230"/>
    <m/>
    <m/>
    <n v="375000"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6"/>
    <s v="Outros Serviços Terceiros-Pessoa Física"/>
    <s v="0100000000"/>
    <s v="Recursos ordinários - recursos do tesouro - RLD"/>
    <x v="0"/>
    <n v="630"/>
    <m/>
    <m/>
    <n v="38903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m/>
    <m/>
    <m/>
    <n v="380000"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39"/>
    <s v="Outros Serviços Terceiros Pessoa Jurídica"/>
    <s v="0100000000"/>
    <s v="Recursos ordinários - recursos do tesouro - RLD"/>
    <x v="0"/>
    <n v="920"/>
    <m/>
    <m/>
    <n v="40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39"/>
    <s v="Outros Serviços Terceiros Pessoa Jurídica"/>
    <s v="0100000000"/>
    <s v="Recursos ordinários - recursos do tesouro - RLD"/>
    <x v="0"/>
    <n v="300"/>
    <m/>
    <m/>
    <n v="200000"/>
    <m/>
    <x v="0"/>
    <x v="0"/>
  </r>
  <r>
    <s v="470022"/>
    <s v="00001"/>
    <s v="Instituto de Previdência do Estado de Santa Catarina"/>
    <s v="Gestão Geral"/>
    <x v="0"/>
    <x v="0"/>
    <x v="89"/>
    <s v="Manutenção, aquisição e ampliação de imóvel"/>
    <x v="159"/>
    <x v="161"/>
    <x v="14"/>
    <n v="122"/>
    <s v="449051"/>
    <s v="Obras e Instalações"/>
    <s v="0285000000"/>
    <s v="Remuneração de disp bancária - Executivo - rec vinculados-rec outras fontes-exerc corrente"/>
    <x v="0"/>
    <n v="900"/>
    <m/>
    <m/>
    <n v="80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949"/>
    <x v="952"/>
    <x v="6"/>
    <n v="302"/>
    <s v="449051"/>
    <s v="Obras e Instalações"/>
    <s v="0191000000"/>
    <s v="Operações de crédito interna - recursos do tesouro - exercício corrente"/>
    <x v="0"/>
    <n v="101"/>
    <m/>
    <m/>
    <n v="10000000"/>
    <m/>
    <x v="0"/>
    <x v="0"/>
  </r>
  <r>
    <s v="520001"/>
    <s v="00001"/>
    <s v="Secretaria de Estado da Fazenda"/>
    <s v="Gestão Geral"/>
    <x v="0"/>
    <x v="0"/>
    <x v="177"/>
    <s v="Adequação de ambiente"/>
    <x v="338"/>
    <x v="341"/>
    <x v="3"/>
    <n v="122"/>
    <s v="449051"/>
    <s v="Obras e Instalações"/>
    <s v="0100000000"/>
    <s v="Recursos ordinários - recursos do tesouro - RLD"/>
    <x v="0"/>
    <n v="900"/>
    <m/>
    <m/>
    <n v="1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5"/>
    <x v="448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366"/>
    <s v="Revitalização de rodovias"/>
    <x v="852"/>
    <x v="855"/>
    <x v="0"/>
    <n v="782"/>
    <s v="449051"/>
    <s v="Obras e Instalações"/>
    <s v="0100000000"/>
    <s v="Recursos ordinários - recursos do tesouro - RLD"/>
    <x v="0"/>
    <n v="130"/>
    <m/>
    <m/>
    <n v="4000000"/>
    <m/>
    <x v="0"/>
    <x v="0"/>
  </r>
  <r>
    <s v="040001"/>
    <s v="00001"/>
    <s v="Ministério Público do Estado de Santa Catarina"/>
    <s v="Gestão Geral"/>
    <x v="4"/>
    <x v="4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2"/>
    <n v="910"/>
    <m/>
    <n v="191000"/>
    <m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449052"/>
    <s v="Equipamentos e Material Permanente"/>
    <s v="0283000000"/>
    <s v="Remuneração de depósitos bancários da conta única  do Tribunal de Justiça"/>
    <x v="0"/>
    <n v="931"/>
    <n v="320734"/>
    <n v="320734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449052"/>
    <s v="Equipamentos e Material Permanente"/>
    <s v="0269000000"/>
    <s v="Outros recursos primários - recursos de outras fontes - exercício corrente"/>
    <x v="0"/>
    <n v="703"/>
    <m/>
    <m/>
    <n v="2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449052"/>
    <s v="Equipamentos e Material Permanente"/>
    <s v="0219000000"/>
    <s v="Outras Taxas Vinculadas - Recursos de Outras Fontes - Exercício Corrente"/>
    <x v="0"/>
    <n v="315"/>
    <m/>
    <m/>
    <n v="136925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100000000"/>
    <s v="Recursos ordinários - recursos do tesouro - RLD"/>
    <x v="0"/>
    <n v="400"/>
    <n v="232000000"/>
    <n v="232000000"/>
    <m/>
    <m/>
    <x v="0"/>
    <x v="0"/>
  </r>
  <r>
    <s v="450001"/>
    <s v="00001"/>
    <s v="Secretaria de Estado da Educação"/>
    <s v="Gestão Geral"/>
    <x v="0"/>
    <x v="0"/>
    <x v="103"/>
    <s v="Encargos com precatórios"/>
    <x v="569"/>
    <x v="572"/>
    <x v="5"/>
    <n v="846"/>
    <s v="339091"/>
    <s v="Sentenças Judiciais"/>
    <s v="0100000000"/>
    <s v="Recursos ordinários - recursos do tesouro - RLD"/>
    <x v="0"/>
    <n v="990"/>
    <m/>
    <m/>
    <n v="1000000"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34"/>
    <s v="Outras Desp. Pessoal Decor. Contr. Terceirização"/>
    <s v="0191000000"/>
    <s v="Operações de crédito interna - recursos do tesouro - exercício corrente"/>
    <x v="0"/>
    <n v="101"/>
    <n v="900000"/>
    <n v="9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34"/>
    <s v="Outras Desp. Pessoal Decor. Contr. Terceirização"/>
    <s v="0191000000"/>
    <s v="Operações de crédito interna - recursos do tesouro - exercício corrente"/>
    <x v="0"/>
    <n v="130"/>
    <n v="300000"/>
    <n v="300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9"/>
    <s v="Outros Serviços Terceiros - Pessoa Jurídica"/>
    <s v="0100000000"/>
    <s v="Recursos ordinários - recursos do tesouro - RLD"/>
    <x v="0"/>
    <n v="935"/>
    <n v="650000"/>
    <n v="650000"/>
    <m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n v="33500"/>
    <n v="33500"/>
    <m/>
    <m/>
    <x v="0"/>
    <x v="0"/>
  </r>
  <r>
    <s v="410001"/>
    <s v="00001"/>
    <s v="Casa Civil"/>
    <s v="Gestão Geral"/>
    <x v="1"/>
    <x v="1"/>
    <x v="7"/>
    <s v="Capacitação profissional dos agentes públicos"/>
    <x v="950"/>
    <x v="953"/>
    <x v="3"/>
    <n v="128"/>
    <s v="339039"/>
    <s v="Outros Serviços Terceiros - Pessoa Jurídica"/>
    <s v="0100000000"/>
    <s v="Recursos ordinários - recursos do tesouro - RLD"/>
    <x v="0"/>
    <n v="850"/>
    <n v="179775"/>
    <n v="179775"/>
    <m/>
    <m/>
    <x v="0"/>
    <x v="0"/>
  </r>
  <r>
    <s v="410001"/>
    <s v="00001"/>
    <s v="Casa Civil"/>
    <s v="Gestão Geral"/>
    <x v="1"/>
    <x v="1"/>
    <x v="14"/>
    <s v="Saúde e segurança no contexto ocupacional"/>
    <x v="951"/>
    <x v="954"/>
    <x v="3"/>
    <n v="331"/>
    <s v="339039"/>
    <s v="Outros Serviços Terceiros - Pessoa Jurídica"/>
    <s v="0100000000"/>
    <s v="Recursos ordinários - recursos do tesouro - RLD"/>
    <x v="0"/>
    <n v="855"/>
    <n v="12000"/>
    <n v="12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40000000"/>
    <s v="Recursos de serviços - recursos de outras fontes - exercício corrente"/>
    <x v="0"/>
    <n v="900"/>
    <n v="167756"/>
    <n v="167756"/>
    <m/>
    <m/>
    <x v="0"/>
    <x v="0"/>
  </r>
  <r>
    <s v="440001"/>
    <s v="00001"/>
    <s v="Secretaria de Estado da Agricultura, Pesca e Desenvolvimento Rural"/>
    <s v="Gestão Geral"/>
    <x v="1"/>
    <x v="1"/>
    <x v="14"/>
    <s v="Saúde e segurança no contexto ocupacional"/>
    <x v="896"/>
    <x v="899"/>
    <x v="3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450022"/>
    <s v="00001"/>
    <s v="Fundação Universidade do Estado de Santa Catarina"/>
    <s v="Gestão Geral"/>
    <x v="1"/>
    <x v="1"/>
    <x v="264"/>
    <s v="Saúde e segurança no contexto ocupacional"/>
    <x v="534"/>
    <x v="537"/>
    <x v="3"/>
    <n v="331"/>
    <s v="339039"/>
    <s v="Outros Serviços Terceiros - Pessoa Jurídica"/>
    <s v="0100000000"/>
    <s v="Recursos ordinários - recursos do tesouro - RLD"/>
    <x v="0"/>
    <n v="855"/>
    <n v="100000"/>
    <n v="1000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40000000"/>
    <s v="Outros serviços - recursos do tesouro - exercício corrente"/>
    <x v="0"/>
    <n v="115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39"/>
    <s v="Outros Serviços Terceiros - Pessoa Jurídica"/>
    <s v="0219000000"/>
    <s v="Outras Taxas Vinculadas - Recursos de Outras Fontes - Exercício Corrente"/>
    <x v="0"/>
    <n v="930"/>
    <m/>
    <m/>
    <n v="0.38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9"/>
    <s v="Outros Serviços Terceiros - Pessoa Jurídica"/>
    <s v="0269000000"/>
    <s v="Outros recursos primários - recursos de outras fontes - exercício corrente"/>
    <x v="0"/>
    <n v="702"/>
    <m/>
    <m/>
    <n v="3000000"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39"/>
    <s v="Outros Serviços Terceiros - Pessoa Jurídica"/>
    <s v="0100000000"/>
    <s v="Recursos ordinários - recursos do tesouro - RLD"/>
    <x v="0"/>
    <n v="560"/>
    <m/>
    <m/>
    <n v="430000"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339039"/>
    <s v="Outros Serviços Terceiros - Pessoa Jurídica"/>
    <s v="0100000000"/>
    <s v="Recursos ordinários - recursos do tesouro - RLD"/>
    <x v="0"/>
    <n v="665"/>
    <m/>
    <m/>
    <n v="512952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1052036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9"/>
    <s v="Outros Serviços Terceiros - Pessoa Jurídica"/>
    <s v="0100000000"/>
    <s v="Recursos ordinários - recursos do tesouro - RLD"/>
    <x v="0"/>
    <n v="900"/>
    <m/>
    <m/>
    <n v="83261"/>
    <m/>
    <x v="0"/>
    <x v="0"/>
  </r>
  <r>
    <s v="480091"/>
    <s v="48091"/>
    <s v="Fundo Estadual de Saúde"/>
    <s v="Fundo Estadual de Saúde"/>
    <x v="0"/>
    <x v="0"/>
    <x v="395"/>
    <s v="Manutenção do incentivo da política de atenção hospitalar"/>
    <x v="933"/>
    <x v="936"/>
    <x v="6"/>
    <n v="302"/>
    <s v="339039"/>
    <s v="Outros Serviços Terceiros - Pessoa Jurídica"/>
    <s v="0100000000"/>
    <s v="Recursos ordinários - recursos do tesouro - RLD"/>
    <x v="0"/>
    <n v="430"/>
    <m/>
    <m/>
    <n v="14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60000000"/>
    <s v="Recursos Patrimoniais Primários - recursos do tesouro - Exercício Corrente"/>
    <x v="0"/>
    <n v="900"/>
    <m/>
    <m/>
    <n v="70000"/>
    <m/>
    <x v="0"/>
    <x v="0"/>
  </r>
  <r>
    <s v="160085"/>
    <s v="16085"/>
    <s v="Fundo de Melhoria do Corpo de Bombeiros Militar"/>
    <s v="Fundo de Melhoria do Corpo de Bombeiros Militar"/>
    <x v="1"/>
    <x v="1"/>
    <x v="393"/>
    <s v="Ampliação e manutenção de programas"/>
    <x v="928"/>
    <x v="931"/>
    <x v="11"/>
    <n v="182"/>
    <s v="339039"/>
    <s v="Outros Serviços Terceiros - Pessoa Jurídica"/>
    <s v="0111000000"/>
    <s v="Taxas da Segurança Pública - recursos do tesouro - exercício corrente"/>
    <x v="0"/>
    <n v="703"/>
    <n v="5000"/>
    <n v="5000"/>
    <m/>
    <m/>
    <x v="0"/>
    <x v="0"/>
  </r>
  <r>
    <s v="270024"/>
    <s v="00001"/>
    <s v="Fundação de Amparo à Pesquisa e Inovação do Estado de Santa Catarina"/>
    <s v="Gestão Geral"/>
    <x v="1"/>
    <x v="1"/>
    <x v="7"/>
    <s v="Capacitação profissional dos agentes públicos"/>
    <x v="849"/>
    <x v="852"/>
    <x v="10"/>
    <n v="128"/>
    <s v="339039"/>
    <s v="Outros Serviços Terceiros - Pessoa Jurídica"/>
    <s v="0100000000"/>
    <s v="Recursos ordinários - recursos do tesouro - RLD"/>
    <x v="0"/>
    <n v="850"/>
    <n v="120000"/>
    <n v="120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9"/>
    <s v="Outros Serviços Terceiros - Pessoa Jurídica"/>
    <s v="0228000000"/>
    <s v="Outros convênios, ajustes e acordos administrativos - rec outras fontes-exercício corrente"/>
    <x v="0"/>
    <n v="211"/>
    <n v="2517060"/>
    <n v="251706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111000000"/>
    <s v="Taxas da Segurança Pública - recursos do tesouro - exercício corrente"/>
    <x v="0"/>
    <n v="770"/>
    <n v="200000"/>
    <n v="200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9039"/>
    <s v="Outros Serviços Terceiros - Pessoa Jurídica"/>
    <s v="0124000000"/>
    <s v="Convênio - Programas de Educação - recursos do tesouro - exercício corrente"/>
    <x v="0"/>
    <n v="610"/>
    <n v="500000"/>
    <n v="500000"/>
    <m/>
    <m/>
    <x v="0"/>
    <x v="0"/>
  </r>
  <r>
    <s v="040001"/>
    <s v="00001"/>
    <s v="Ministério Público do Estado de Santa Catarina"/>
    <s v="Gestão Geral"/>
    <x v="2"/>
    <x v="2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m/>
    <m/>
    <m/>
    <x v="7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7"/>
    <s v="Locação de Mão-de-Obra"/>
    <s v="0284000000"/>
    <s v="Remuneração de disp bancária - Ministério Público - rec outras fontes - exercício corrente"/>
    <x v="0"/>
    <n v="910"/>
    <n v="2000000"/>
    <n v="200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7"/>
    <s v="Locação de Mão-de-Obra"/>
    <s v="0299000000"/>
    <s v="Outras receitas não primárias - recursos de outras fontes - exercício corrente"/>
    <x v="0"/>
    <n v="900"/>
    <m/>
    <m/>
    <n v="335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7"/>
    <s v="Locação de Mão-de-Obra"/>
    <s v="0240000000"/>
    <s v="Recursos de serviços - recursos de outras fontes - exercício corrente"/>
    <x v="0"/>
    <n v="900"/>
    <m/>
    <m/>
    <n v="2259614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7"/>
    <s v="Locação de Mão-de-Obra"/>
    <s v="0100000000"/>
    <s v="Recursos ordinários - recursos do tesouro - RLD"/>
    <x v="0"/>
    <n v="900"/>
    <m/>
    <m/>
    <n v="90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7"/>
    <s v="Locação de Mão-de-Obra"/>
    <s v="0100000000"/>
    <s v="Recursos ordinários - recursos do tesouro - RLD"/>
    <x v="0"/>
    <n v="900"/>
    <m/>
    <m/>
    <n v="5000000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7"/>
    <s v="Locação de Mão-de-Obra"/>
    <s v="0100000000"/>
    <s v="Recursos ordinários - recursos do tesouro - RLD"/>
    <x v="0"/>
    <n v="921"/>
    <n v="15000"/>
    <n v="15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705"/>
    <x v="708"/>
    <x v="0"/>
    <n v="782"/>
    <s v="444042"/>
    <s v="Auxílios"/>
    <s v="0140000000"/>
    <s v="Outros serviços - recursos do tesouro - exercício corrente"/>
    <x v="0"/>
    <n v="115"/>
    <n v="49000"/>
    <n v="49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344"/>
    <x v="347"/>
    <x v="0"/>
    <n v="782"/>
    <s v="444042"/>
    <s v="Auxílios"/>
    <s v="0140000000"/>
    <s v="Outros serviços - recursos do tesouro - exercício corrente"/>
    <x v="0"/>
    <n v="115"/>
    <n v="19000"/>
    <n v="1900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93"/>
    <s v="Indenizações e Restituições"/>
    <s v="0269000000"/>
    <s v="Outros recursos primários - recursos de outras fontes - exercício corrente"/>
    <x v="0"/>
    <n v="704"/>
    <n v="88000"/>
    <n v="88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147"/>
    <s v="Obrigações Tributárias e Contributivas"/>
    <s v="0285000000"/>
    <s v="Remuneração de disp bancária - Executivo - rec vinculados-rec outras fontes-exerc corrente"/>
    <x v="0"/>
    <n v="340"/>
    <m/>
    <m/>
    <n v="238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100000000"/>
    <s v="Recursos ordinários - recursos do tesouro - RLD"/>
    <x v="0"/>
    <n v="900"/>
    <n v="10000"/>
    <n v="1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40"/>
    <s v="Serviços de Tecnologia da Informação e Comunicação - Pessoa Jurídica"/>
    <s v="0100000000"/>
    <s v="Recursos ordinários - recursos do tesouro - RLD"/>
    <x v="0"/>
    <n v="900"/>
    <n v="2000000"/>
    <n v="2000000"/>
    <m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805534.8"/>
    <m/>
    <x v="0"/>
    <x v="0"/>
  </r>
  <r>
    <s v="030001"/>
    <s v="00001"/>
    <s v="Tribunal de Justiça do Estado"/>
    <s v="Gestão Geral"/>
    <x v="5"/>
    <x v="5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190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140"/>
    <s v="Serviços de Tecnologia da Informação e Comunicação - Pessoa Jurídica"/>
    <s v="0240000000"/>
    <s v="Recursos de serviços - recursos de outras fontes - exercício corrente"/>
    <x v="0"/>
    <n v="900"/>
    <n v="10000"/>
    <n v="10000"/>
    <m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343404"/>
    <n v="2343404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772000"/>
    <n v="2772000"/>
    <m/>
    <m/>
    <x v="0"/>
    <x v="0"/>
  </r>
  <r>
    <s v="410010"/>
    <s v="00001"/>
    <s v="Fundação Catarinense de Esporte"/>
    <s v="Gestão Geral"/>
    <x v="1"/>
    <x v="1"/>
    <x v="3"/>
    <s v="Manutenção e modernização dos serviços de tecnologia da informação e comunicação"/>
    <x v="765"/>
    <x v="768"/>
    <x v="3"/>
    <n v="126"/>
    <s v="445092"/>
    <s v="Despesas de Exercícios Anteriores"/>
    <s v="0100000000"/>
    <s v="Recursos ordinários - recursos do tesouro - RLD"/>
    <x v="0"/>
    <n v="900"/>
    <n v="60000"/>
    <n v="6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2"/>
    <s v="Material, Bem ou Serviço de Distribuição Gratuita"/>
    <s v="0100000000"/>
    <s v="Recursos ordinários - recursos do tesouro - RLD"/>
    <x v="0"/>
    <n v="935"/>
    <m/>
    <m/>
    <n v="150000"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445042"/>
    <s v="Auxílios"/>
    <s v="0219000000"/>
    <s v="Outras Taxas Vinculadas - Recursos de Outras Fontes - Exercício Corrente"/>
    <x v="0"/>
    <n v="348"/>
    <m/>
    <m/>
    <n v="4025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6"/>
    <s v="Outras Despesas Variáveis-Pessoal Civil"/>
    <s v="0100000000"/>
    <s v="Recursos ordinários - recursos do tesouro - RLD"/>
    <x v="0"/>
    <n v="625"/>
    <m/>
    <m/>
    <n v="2248359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3"/>
    <s v="Obrigações Patronais"/>
    <s v="0131000000"/>
    <s v="Recursos do FUNDEB"/>
    <x v="0"/>
    <n v="625"/>
    <n v="3790262"/>
    <n v="3790262"/>
    <m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5041"/>
    <s v="Contribuições"/>
    <s v="0100000000"/>
    <s v="Recursos ordinários - recursos do tesouro - RLD"/>
    <x v="0"/>
    <n v="627"/>
    <n v="129000000"/>
    <n v="1290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228000000"/>
    <s v="Outros convênios, ajustes e acordos administrativos - rec outras fontes-exercício corrente"/>
    <x v="0"/>
    <n v="230"/>
    <n v="45000"/>
    <n v="45000"/>
    <m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30"/>
    <s v="Material de Consumo"/>
    <s v="0100000000"/>
    <s v="Recursos ordinários - recursos do tesouro - RLD"/>
    <x v="0"/>
    <n v="900"/>
    <m/>
    <m/>
    <n v="2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0"/>
    <s v="Material de Consumo"/>
    <s v="0120000000"/>
    <s v="Cota-parte da contribuição do Salário-Educação - recursos do tesouro - exercício corrente"/>
    <x v="0"/>
    <n v="610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91"/>
    <s v="Sentenças Judiciais"/>
    <s v="0100000000"/>
    <s v="Recursos ordinários - recursos do tesouro - RLD"/>
    <x v="0"/>
    <n v="900"/>
    <m/>
    <m/>
    <n v="200000"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n v="-4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07"/>
    <s v="Contrib. Entid. Fechadas de Previdência"/>
    <s v="0100000000"/>
    <s v="Recursos ordinários - recursos do tesouro - RLD"/>
    <x v="0"/>
    <n v="935"/>
    <n v="500000"/>
    <n v="500000"/>
    <m/>
    <m/>
    <x v="0"/>
    <x v="0"/>
  </r>
  <r>
    <s v="520002"/>
    <s v="00001"/>
    <s v="Encargos Gerais do Estado"/>
    <s v="Gestão Geral"/>
    <x v="0"/>
    <x v="0"/>
    <x v="121"/>
    <s v="Participação no capital social"/>
    <x v="918"/>
    <x v="92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60215990"/>
    <m/>
    <x v="0"/>
    <x v="0"/>
  </r>
  <r>
    <s v="470076"/>
    <s v="47076"/>
    <s v="Fundo Financeiro"/>
    <s v="Fundo Financeiro"/>
    <x v="1"/>
    <x v="1"/>
    <x v="44"/>
    <s v="Encargos com inativos"/>
    <x v="698"/>
    <x v="701"/>
    <x v="14"/>
    <n v="272"/>
    <s v="319001"/>
    <s v="Aposentadorias, Reserva Remunerada e Reformas"/>
    <s v="0250000000"/>
    <s v="Contribuição previdenciária - recursos de outras fontes - exercício corrente"/>
    <x v="0"/>
    <n v="860"/>
    <n v="1600000"/>
    <n v="1600000"/>
    <m/>
    <m/>
    <x v="0"/>
    <x v="0"/>
  </r>
  <r>
    <s v="470076"/>
    <s v="47076"/>
    <s v="Fundo Financeiro"/>
    <s v="Fundo Financeiro"/>
    <x v="1"/>
    <x v="1"/>
    <x v="44"/>
    <s v="Encargos com inativos"/>
    <x v="68"/>
    <x v="70"/>
    <x v="14"/>
    <n v="272"/>
    <s v="319001"/>
    <s v="Aposentadorias, Reserva Remunerada e Reformas"/>
    <s v="0250000000"/>
    <s v="Contribuição previdenciária - recursos de outras fontes - exercício corrente"/>
    <x v="0"/>
    <n v="860"/>
    <n v="9260000"/>
    <n v="926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2"/>
    <s v="Despesas de Exercícios Anteriores"/>
    <s v="0100000000"/>
    <s v="Recursos ordinários - recursos do tesouro - RLD"/>
    <x v="0"/>
    <n v="850"/>
    <n v="153113"/>
    <n v="153113"/>
    <m/>
    <m/>
    <x v="0"/>
    <x v="0"/>
  </r>
  <r>
    <s v="470076"/>
    <s v="47076"/>
    <s v="Fundo Financeiro"/>
    <s v="Fundo Financeiro"/>
    <x v="1"/>
    <x v="1"/>
    <x v="44"/>
    <s v="Encargos com inativos"/>
    <x v="63"/>
    <x v="65"/>
    <x v="14"/>
    <n v="272"/>
    <s v="319092"/>
    <s v="Despesas de Exercícios Anteriores"/>
    <s v="0250000000"/>
    <s v="Contribuição previdenciária - recursos de outras fontes - exercício corrente"/>
    <x v="0"/>
    <n v="860"/>
    <n v="160000"/>
    <n v="16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092"/>
    <s v="Despesas de Exercícios Anteriores"/>
    <s v="0100000000"/>
    <s v="Recursos ordinários - recursos do tesouro - RLD"/>
    <x v="0"/>
    <n v="930"/>
    <n v="50000"/>
    <n v="5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151"/>
    <s v="Obras e Instalações"/>
    <s v="0219000000"/>
    <s v="Outras Taxas Vinculadas - Recursos de Outras Fontes - Exercício Corrente"/>
    <x v="0"/>
    <n v="910"/>
    <m/>
    <m/>
    <n v="757077"/>
    <m/>
    <x v="0"/>
    <x v="0"/>
  </r>
  <r>
    <s v="470022"/>
    <s v="00001"/>
    <s v="Instituto de Previdência do Estado de Santa Catarina"/>
    <s v="Gestão Geral"/>
    <x v="0"/>
    <x v="0"/>
    <x v="125"/>
    <s v="Sentenças judiciais"/>
    <x v="789"/>
    <x v="792"/>
    <x v="14"/>
    <n v="272"/>
    <s v="319091"/>
    <s v="Sentenças Judiciais"/>
    <s v="0250000000"/>
    <s v="Contribuição previdenciária - recursos de outras fontes - exercício corrente"/>
    <x v="0"/>
    <n v="860"/>
    <m/>
    <m/>
    <n v="10000"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046"/>
    <s v="Auxílio-Alimentação"/>
    <s v="0100000000"/>
    <s v="Recursos ordinários - recursos do tesouro - RLD"/>
    <x v="0"/>
    <n v="880"/>
    <n v="272004"/>
    <n v="272004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m/>
    <m/>
    <n v="187251.1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046"/>
    <s v="Auxílio-Alimentação"/>
    <s v="0100000000"/>
    <s v="Recursos ordinários - recursos do tesouro - RLD"/>
    <x v="0"/>
    <n v="300"/>
    <m/>
    <m/>
    <n v="10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046"/>
    <s v="Auxílio-Alimentação"/>
    <s v="0100000000"/>
    <s v="Recursos ordinários - recursos do tesouro - RLD"/>
    <x v="0"/>
    <n v="850"/>
    <n v="2386425"/>
    <n v="2386425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6961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47"/>
    <s v="Obrigações Tributárias e Contributivas"/>
    <s v="0261000000"/>
    <s v="Receitas diversas - FUNDOSOCIAL - recursos de outras fontes - exercício corrente"/>
    <x v="0"/>
    <n v="850"/>
    <m/>
    <m/>
    <n v="1000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47"/>
    <s v="Obrigações Tributárias e Contributivas"/>
    <s v="0269000000"/>
    <s v="Outros recursos primários - recursos de outras fontes - exercício corrente"/>
    <x v="0"/>
    <n v="900"/>
    <m/>
    <m/>
    <n v="15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113"/>
    <s v="Obrigações Patronais"/>
    <s v="0100000000"/>
    <s v="Recursos ordinários - recursos do tesouro - RLD"/>
    <x v="0"/>
    <n v="625"/>
    <n v="26695321"/>
    <n v="26695321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113"/>
    <s v="Obrigações Patronais"/>
    <s v="0100000000"/>
    <s v="Recursos ordinários - recursos do tesouro - RLD"/>
    <x v="0"/>
    <n v="850"/>
    <m/>
    <m/>
    <n v="2424863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113"/>
    <s v="Obrigações Patronais"/>
    <s v="0100000000"/>
    <s v="Recursos ordinários - recursos do tesouro - RLD"/>
    <x v="0"/>
    <n v="850"/>
    <n v="187836447"/>
    <n v="187836447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0"/>
    <s v="Material de Consumo"/>
    <s v="0261000000"/>
    <s v="Receitas diversas - FUNDOSOCIAL - recursos de outras fontes - exercício corrente"/>
    <x v="0"/>
    <n v="665"/>
    <n v="8000"/>
    <n v="8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260000000"/>
    <s v="Recursos patrimoniais primários - recursos de outras fontes - exercício corrente"/>
    <x v="0"/>
    <n v="90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30"/>
    <s v="Material de Consumo"/>
    <s v="0100000000"/>
    <s v="Recursos ordinários - recursos do tesouro - RLD"/>
    <x v="0"/>
    <n v="315"/>
    <n v="90000"/>
    <n v="9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n v="0"/>
    <m/>
    <x v="0"/>
    <x v="0"/>
  </r>
  <r>
    <s v="530001"/>
    <s v="00001"/>
    <s v="Secretaria de Estado da Infraestrutura e Mobilidade"/>
    <s v="Gestão Geral"/>
    <x v="0"/>
    <x v="0"/>
    <x v="14"/>
    <s v="Saúde e segurança no contexto ocupacional"/>
    <x v="796"/>
    <x v="799"/>
    <x v="3"/>
    <n v="331"/>
    <s v="339030"/>
    <s v="Material de Consumo"/>
    <s v="0100000000"/>
    <s v="Recursos ordinários - recursos do tesouro - RLD"/>
    <x v="0"/>
    <n v="855"/>
    <m/>
    <m/>
    <n v="2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0"/>
    <s v="Material de Consumo"/>
    <s v="0131000000"/>
    <s v="Recursos do FUNDEB"/>
    <x v="0"/>
    <n v="703"/>
    <n v="500000"/>
    <n v="500000"/>
    <m/>
    <m/>
    <x v="0"/>
    <x v="0"/>
  </r>
  <r>
    <s v="480091"/>
    <s v="48091"/>
    <s v="Fundo Estadual de Saúde"/>
    <s v="Fundo Estadual de Saúde"/>
    <x v="1"/>
    <x v="1"/>
    <x v="65"/>
    <s v="Implantação de rede"/>
    <x v="546"/>
    <x v="549"/>
    <x v="6"/>
    <n v="302"/>
    <s v="339030"/>
    <s v="Material de Consumo"/>
    <s v="0223000000"/>
    <s v="Convênio - Sistema Único Saúde - recursos de outras fontes - Exercício Corrente"/>
    <x v="0"/>
    <n v="450"/>
    <n v="150000"/>
    <n v="15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0"/>
    <s v="Material de Consumo"/>
    <s v="0160000000"/>
    <s v="Recursos Patrimoniais Primários - recursos do tesouro - Exercício Corrente"/>
    <x v="0"/>
    <n v="115"/>
    <n v="282802"/>
    <n v="282802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3"/>
    <s v="Passagens e Despesas com Locomoção"/>
    <s v="0100000000"/>
    <s v="Recursos ordinários - recursos do tesouro - RLD"/>
    <x v="0"/>
    <n v="930"/>
    <m/>
    <m/>
    <n v="4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3"/>
    <s v="Passagens e Despesas com Locomoção"/>
    <s v="0111000000"/>
    <s v="Taxas da Segurança Pública - recursos do tesouro - exercício corrente"/>
    <x v="0"/>
    <n v="704"/>
    <m/>
    <m/>
    <n v="126696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3"/>
    <s v="Passagens e Despesas com Locomoção"/>
    <s v="0240000000"/>
    <s v="Recursos de serviços - recursos de outras fontes - exercício corrente"/>
    <x v="0"/>
    <n v="310"/>
    <m/>
    <m/>
    <n v="39715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3"/>
    <s v="Passagens e Despesas com Locomoção"/>
    <s v="0100000000"/>
    <s v="Recursos ordinários - recursos do tesouro - RLD"/>
    <x v="0"/>
    <n v="900"/>
    <n v="240000"/>
    <n v="24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9"/>
    <s v="Auxílio-Transporte"/>
    <s v="0269000000"/>
    <s v="Outros recursos primários - recursos de outras fontes - exercício corrente"/>
    <x v="0"/>
    <n v="90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n v="25000"/>
    <n v="25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92"/>
    <s v="Despesas de Exercícios Anteriore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00000000"/>
    <s v="Recursos ordinários - recursos do tesouro - RLD"/>
    <x v="0"/>
    <n v="900"/>
    <n v="150000"/>
    <n v="150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92"/>
    <s v="Despesas de Exercícios Anteriores"/>
    <s v="0283000000"/>
    <s v="Remuneração de depósitos bancários da conta única  do Tribunal de Justiça"/>
    <x v="0"/>
    <n v="931"/>
    <m/>
    <m/>
    <n v="24246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92"/>
    <s v="Despesas de Exercícios Anteriores"/>
    <s v="0100000000"/>
    <s v="Recursos ordinários - recursos do tesouro - RLD"/>
    <x v="0"/>
    <n v="925"/>
    <n v="50000"/>
    <n v="50000"/>
    <m/>
    <m/>
    <x v="0"/>
    <x v="0"/>
  </r>
  <r>
    <s v="450001"/>
    <s v="00001"/>
    <s v="Secretaria de Estado da Educação"/>
    <s v="Gestão Geral"/>
    <x v="1"/>
    <x v="1"/>
    <x v="75"/>
    <s v="Encargos com estagiários"/>
    <x v="903"/>
    <x v="906"/>
    <x v="5"/>
    <n v="128"/>
    <s v="339092"/>
    <s v="Despesas de Exercícios Anteriores"/>
    <s v="0100000000"/>
    <s v="Recursos ordinários - recursos do tesouro - RLD"/>
    <x v="0"/>
    <n v="850"/>
    <n v="1600"/>
    <n v="1600"/>
    <m/>
    <m/>
    <x v="0"/>
    <x v="0"/>
  </r>
  <r>
    <s v="030091"/>
    <s v="03091"/>
    <s v="Fundo de Reaparelhamento da Justiça"/>
    <s v="Fundo de Reaparelhamento da Justiça"/>
    <x v="8"/>
    <x v="7"/>
    <x v="402"/>
    <s v="Prestação de assistência judiciária gratuita"/>
    <x v="952"/>
    <x v="955"/>
    <x v="7"/>
    <n v="61"/>
    <s v="339092"/>
    <s v="Despesas de Exercícios Anteriores"/>
    <s v="0219000000"/>
    <s v="Outras Taxas Vinculadas - Recursos de Outras Fontes - Exercício Corrente"/>
    <x v="0"/>
    <n v="930"/>
    <m/>
    <n v="400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m/>
    <m/>
    <m/>
    <x v="0"/>
    <x v="2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5"/>
    <s v="Serviços de Consultoria"/>
    <s v="0261000000"/>
    <s v="Receitas diversas - FUNDOSOCIAL - recursos de outras fontes - exercício corrente"/>
    <x v="0"/>
    <n v="660"/>
    <n v="20000"/>
    <n v="2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14"/>
    <s v="Diárias - Civil"/>
    <s v="0100000000"/>
    <s v="Recursos ordinários - recursos do tesouro - RLD"/>
    <x v="0"/>
    <n v="900"/>
    <n v="80080"/>
    <n v="8008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14"/>
    <s v="Diárias - Civil"/>
    <s v="0228000000"/>
    <s v="Outros convênios, ajustes e acordos administrativos - rec outras fontes-exercício corrente"/>
    <x v="0"/>
    <n v="230"/>
    <n v="152638"/>
    <n v="152638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14"/>
    <s v="Diárias - Civil"/>
    <s v="0129000000"/>
    <s v="Outras transferências - recursos do tesouro - exercício corrente"/>
    <x v="0"/>
    <n v="348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3"/>
    <s v="Indenizações e Restituições"/>
    <s v="0100000000"/>
    <s v="Recursos ordinários - recursos do tesouro - RLD"/>
    <x v="0"/>
    <n v="704"/>
    <n v="1308092"/>
    <n v="1308092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3"/>
    <s v="Indenizações e Restituições"/>
    <s v="0100000000"/>
    <s v="Recursos ordinários - recursos do tesouro - RLD"/>
    <x v="0"/>
    <n v="704"/>
    <m/>
    <m/>
    <n v="1308092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93"/>
    <s v="Indenizações e Restituições"/>
    <s v="0100000000"/>
    <s v="Recursos ordinários - recursos do tesouro - RLD"/>
    <x v="0"/>
    <n v="635"/>
    <m/>
    <m/>
    <n v="23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m/>
    <m/>
    <n v="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93"/>
    <s v="Indenizações e Restituições"/>
    <s v="0100000000"/>
    <s v="Recursos ordinários - recursos do tesouro - RLD"/>
    <x v="0"/>
    <n v="850"/>
    <m/>
    <m/>
    <n v="288934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3"/>
    <s v="Indenizações e Restituições"/>
    <s v="0240000000"/>
    <s v="Recursos de serviços - recursos de outras fontes - exercício corrente"/>
    <x v="0"/>
    <n v="900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m/>
    <m/>
    <n v="84000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93"/>
    <s v="Indenizações e Restituições"/>
    <s v="0283000000"/>
    <s v="Remuneração de depósitos bancários da conta única  do Tribunal de Justiça"/>
    <x v="0"/>
    <n v="930"/>
    <n v="1000"/>
    <n v="1000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093"/>
    <s v="Indenizações e Restituições"/>
    <s v="0100000000"/>
    <s v="Recursos ordinários - recursos do tesouro - RLD"/>
    <x v="0"/>
    <n v="745"/>
    <n v="6295300"/>
    <n v="62953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093"/>
    <s v="Indenizações e Restituições"/>
    <s v="0100000000"/>
    <s v="Recursos ordinários - recursos do tesouro - RLD"/>
    <x v="0"/>
    <n v="850"/>
    <n v="24557"/>
    <n v="24557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093"/>
    <s v="Indenizações e Restituições"/>
    <s v="0100000000"/>
    <s v="Recursos ordinários - recursos do tesouro - RLD"/>
    <x v="0"/>
    <n v="850"/>
    <n v="759555"/>
    <n v="759555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11"/>
    <s v="Vencim. e Vantagens Fixas - Pessoal Civil"/>
    <s v="0111000000"/>
    <s v="Taxas da Segurança Pública - recursos do tesouro - exercício corrente"/>
    <x v="0"/>
    <n v="704"/>
    <n v="44424319"/>
    <n v="44424319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1"/>
    <s v="Vencim. e Vantagens Fixas - Pessoal Civil"/>
    <s v="0100000000"/>
    <s v="Recursos ordinários - recursos do tesouro - RLD"/>
    <x v="0"/>
    <n v="750"/>
    <m/>
    <m/>
    <n v="343193998"/>
    <m/>
    <x v="0"/>
    <x v="0"/>
  </r>
  <r>
    <s v="470030"/>
    <s v="00001"/>
    <s v="Fundação Escola de Governo - ENA"/>
    <s v="Gestão Geral"/>
    <x v="0"/>
    <x v="0"/>
    <x v="206"/>
    <s v="Levantamento de assuntos"/>
    <x v="391"/>
    <x v="394"/>
    <x v="10"/>
    <n v="571"/>
    <s v="339020"/>
    <s v="Auxílio Financeiro a Pesquisadores"/>
    <s v="0240000000"/>
    <s v="Recursos de serviços - recursos de outras fontes - exercício corrente"/>
    <x v="0"/>
    <n v="230"/>
    <m/>
    <m/>
    <n v="2000"/>
    <m/>
    <x v="0"/>
    <x v="0"/>
  </r>
  <r>
    <s v="270023"/>
    <s v="00001"/>
    <s v="Junta Comercial do Estado de Santa Catarina"/>
    <s v="Gestão Geral"/>
    <x v="1"/>
    <x v="1"/>
    <x v="75"/>
    <s v="Encargos com estagiários"/>
    <x v="873"/>
    <x v="876"/>
    <x v="4"/>
    <n v="128"/>
    <s v="339036"/>
    <s v="Outros Serviços Terceiros-Pessoa Física"/>
    <s v="0240000000"/>
    <s v="Recursos de serviços - recursos de outras fontes - exercício corrente"/>
    <x v="0"/>
    <n v="850"/>
    <n v="75600"/>
    <n v="75600"/>
    <m/>
    <m/>
    <x v="0"/>
    <x v="0"/>
  </r>
  <r>
    <s v="430001"/>
    <s v="00001"/>
    <s v="Procuradoria-Geral junto ao Tribunal de Contas"/>
    <s v="Gestão Geral"/>
    <x v="1"/>
    <x v="1"/>
    <x v="7"/>
    <s v="Capacitação profissional dos agentes públicos"/>
    <x v="953"/>
    <x v="956"/>
    <x v="3"/>
    <n v="128"/>
    <s v="339036"/>
    <s v="Outros Serviços Terceiros-Pessoa Física"/>
    <s v="0100000000"/>
    <s v="Recursos ordinários - recursos do tesouro - RLD"/>
    <x v="0"/>
    <n v="850"/>
    <n v="5000"/>
    <n v="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6"/>
    <s v="Outros Serviços Terceiros-Pessoa Física"/>
    <s v="0240000000"/>
    <s v="Recursos de serviços - recursos de outras fontes - exercício corrente"/>
    <x v="0"/>
    <n v="310"/>
    <n v="5219"/>
    <n v="5219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6"/>
    <s v="Outros Serviços Terceiros-Pessoa Física"/>
    <s v="0100000000"/>
    <s v="Recursos ordinários - recursos do tesouro - RLD"/>
    <x v="0"/>
    <n v="630"/>
    <n v="38903"/>
    <n v="38903"/>
    <m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410012"/>
    <s v="00001"/>
    <s v="Departamento Estadual de Trânsito"/>
    <s v="Gestão Geral"/>
    <x v="1"/>
    <x v="1"/>
    <x v="75"/>
    <s v="Encargos com estagiários"/>
    <x v="751"/>
    <x v="754"/>
    <x v="11"/>
    <n v="122"/>
    <s v="339036"/>
    <s v="Outros Serviços Terceiros-Pessoa Física"/>
    <s v="0111000000"/>
    <s v="Taxas da Segurança Pública - recursos do tesouro - exercício corrente"/>
    <x v="0"/>
    <n v="770"/>
    <n v="5000"/>
    <n v="5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6"/>
    <s v="Outros Serviços Terceiros-Pessoa Física"/>
    <s v="0269000000"/>
    <s v="Outros recursos primários - recursos de outras fontes - exercício corrente"/>
    <x v="0"/>
    <n v="875"/>
    <n v="10000"/>
    <n v="1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6"/>
    <s v="Outros Serviços Terceiros-Pessoa Física"/>
    <s v="0100000000"/>
    <s v="Recursos ordinários - recursos do tesouro - RLD"/>
    <x v="0"/>
    <n v="900"/>
    <n v="10000"/>
    <n v="10000"/>
    <m/>
    <m/>
    <x v="0"/>
    <x v="0"/>
  </r>
  <r>
    <s v="470001"/>
    <s v="00001"/>
    <s v="Secretaria de Estado da Administração"/>
    <s v="Gestão Geral"/>
    <x v="1"/>
    <x v="1"/>
    <x v="80"/>
    <s v="Pagamento de pensão"/>
    <x v="831"/>
    <x v="834"/>
    <x v="3"/>
    <n v="274"/>
    <s v="339059"/>
    <s v="Pensões Especiais"/>
    <s v="0100000000"/>
    <s v="Recursos ordinários - recursos do tesouro - RLD"/>
    <x v="0"/>
    <n v="870"/>
    <n v="565430"/>
    <n v="56543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39"/>
    <s v="Outros Serviços Terceiros Pessoa Jurídica"/>
    <s v="0100000000"/>
    <s v="Recursos ordinários - recursos do tesouro - RLD"/>
    <x v="0"/>
    <n v="900"/>
    <n v="416837"/>
    <n v="416837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139"/>
    <s v="Outros Serviços Terceiros Pessoa Jurídica"/>
    <s v="0100000000"/>
    <s v="Recursos ordinários - recursos do tesouro - RLD"/>
    <x v="0"/>
    <n v="900"/>
    <m/>
    <m/>
    <n v="28000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139"/>
    <s v="Outros Serviços Terceiros Pessoa Jurídica"/>
    <s v="0100000000"/>
    <s v="Recursos ordinários - recursos do tesouro - RLD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m/>
    <n v="1827446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449051"/>
    <s v="Obras e Instalações"/>
    <s v="0111000000"/>
    <s v="Taxas da Segurança Pública - recursos do tesouro - exercício corrente"/>
    <x v="0"/>
    <n v="704"/>
    <m/>
    <m/>
    <n v="2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632"/>
    <x v="635"/>
    <x v="5"/>
    <n v="364"/>
    <s v="449051"/>
    <s v="Obras e Instalações"/>
    <s v="0100000000"/>
    <s v="Recursos ordinários - recursos do tesouro - RLD"/>
    <x v="0"/>
    <n v="630"/>
    <m/>
    <m/>
    <n v="354389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86"/>
    <x v="789"/>
    <x v="5"/>
    <n v="364"/>
    <s v="449051"/>
    <s v="Obras e Instalações"/>
    <s v="0100000000"/>
    <s v="Recursos ordinários - recursos do tesouro - RLD"/>
    <x v="0"/>
    <n v="630"/>
    <m/>
    <m/>
    <n v="1604437"/>
    <m/>
    <x v="0"/>
    <x v="0"/>
  </r>
  <r>
    <s v="530001"/>
    <s v="00001"/>
    <s v="Secretaria de Estado da Infraestrutura e Mobilidade"/>
    <s v="Gestão Geral"/>
    <x v="0"/>
    <x v="0"/>
    <x v="231"/>
    <s v="Reforma, manutenção e conservação de barragens"/>
    <x v="682"/>
    <x v="685"/>
    <x v="12"/>
    <n v="544"/>
    <s v="449051"/>
    <s v="Obras e Instalações"/>
    <s v="0100000000"/>
    <s v="Recursos ordinários - recursos do tesouro - RLD"/>
    <x v="0"/>
    <n v="350"/>
    <m/>
    <m/>
    <n v="1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1"/>
    <s v="Obras e Instalações"/>
    <s v="0119000000"/>
    <s v="Recursos do Tesouro - Exercício Corrente - Outras Taxas - Vinculadas"/>
    <x v="0"/>
    <n v="900"/>
    <m/>
    <m/>
    <n v="13774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954"/>
    <x v="957"/>
    <x v="0"/>
    <n v="782"/>
    <s v="449051"/>
    <s v="Obras e Instalações"/>
    <s v="0191000000"/>
    <s v="Operações de crédito interna - recursos do tesouro - exercício corrente"/>
    <x v="0"/>
    <n v="101"/>
    <m/>
    <m/>
    <n v="46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55"/>
    <x v="758"/>
    <x v="7"/>
    <n v="61"/>
    <s v="449051"/>
    <s v="Obras e Instalações"/>
    <s v="0219000000"/>
    <s v="Outras Taxas Vinculadas - Recursos de Outras Fontes - Exercício Corrente"/>
    <x v="0"/>
    <n v="931"/>
    <n v="125806"/>
    <n v="12580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955"/>
    <x v="958"/>
    <x v="0"/>
    <n v="782"/>
    <s v="449051"/>
    <s v="Obras e Instalações"/>
    <s v="0192000000"/>
    <s v="Operações de crédito externa - recursos do tesouro - exercício corrente"/>
    <x v="0"/>
    <n v="140"/>
    <n v="100000"/>
    <n v="1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03"/>
    <x v="406"/>
    <x v="12"/>
    <n v="541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52"/>
    <s v="Equipamentos e Material Permanente"/>
    <s v="0298000000"/>
    <s v="Receita da alienação de bens - recursos de outras fontes - exercício corrente"/>
    <x v="0"/>
    <n v="310"/>
    <n v="50720"/>
    <n v="5072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449052"/>
    <s v="Equipamentos e Material Permanente"/>
    <s v="0100000000"/>
    <s v="Recursos ordinários - recursos do tesouro - RLD"/>
    <x v="0"/>
    <n v="900"/>
    <n v="2300000"/>
    <n v="230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52"/>
    <s v="Equipamentos e Material Permanente"/>
    <s v="0285000000"/>
    <s v="Remuneração de disp bancária - Executivo - rec vinculados-rec outras fontes-exerc corrente"/>
    <x v="0"/>
    <n v="702"/>
    <m/>
    <m/>
    <n v="300000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449052"/>
    <s v="Equipamentos e Material Permanente"/>
    <s v="0111000000"/>
    <s v="Taxas da Segurança Pública - recursos do tesouro - exercício corrente"/>
    <x v="0"/>
    <n v="701"/>
    <m/>
    <m/>
    <n v="50000"/>
    <m/>
    <x v="0"/>
    <x v="0"/>
  </r>
  <r>
    <s v="410092"/>
    <s v="41092"/>
    <s v="Fundo Estadual de Defesa Civil"/>
    <s v="Fundo Estadual da Defesa Civil"/>
    <x v="0"/>
    <x v="0"/>
    <x v="3"/>
    <s v="Manutenção e modernização dos serviços de tecnologia da informação e comunicação"/>
    <x v="731"/>
    <x v="734"/>
    <x v="11"/>
    <n v="126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2"/>
    <s v="Equipamentos e Material Permanente"/>
    <s v="0119000000"/>
    <s v="Recursos do Tesouro - Exercício Corrente - Outras Taxas - Vinculadas"/>
    <x v="0"/>
    <n v="90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52"/>
    <s v="Equipamentos e Material Permanente"/>
    <s v="0111000000"/>
    <s v="Taxas da Segurança Pública - recursos do tesouro - exercício corrente"/>
    <x v="0"/>
    <n v="704"/>
    <n v="329490"/>
    <n v="32949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449052"/>
    <s v="Equipamentos e Material Permanente"/>
    <s v="0100000000"/>
    <s v="Recursos ordinários - recursos do tesouro - RLD"/>
    <x v="0"/>
    <n v="900"/>
    <n v="1000000"/>
    <n v="100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n v="1306000"/>
    <n v="1306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31000000"/>
    <s v="Recursos do FUNDEB"/>
    <x v="0"/>
    <n v="610"/>
    <n v="13000000"/>
    <n v="13000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449052"/>
    <s v="Equipamentos e Material Permanente"/>
    <s v="0100000000"/>
    <s v="Recursos ordinários - recursos do tesouro - RLD"/>
    <x v="0"/>
    <n v="400"/>
    <n v="100000"/>
    <n v="1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34"/>
    <s v="Outras Desp. Pessoal Decor. Contr. Terceirização"/>
    <s v="0261000000"/>
    <s v="Receitas diversas - FUNDOSOCIAL - recursos de outras fontes - exercício corrente"/>
    <x v="0"/>
    <n v="110"/>
    <m/>
    <m/>
    <n v="300000"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9"/>
    <s v="Outros Serviços Terceiros - Pessoa Jurídica"/>
    <s v="0283000000"/>
    <s v="Remuneração de depósitos bancários da conta única  do Tribunal de Justiça"/>
    <x v="0"/>
    <n v="930"/>
    <n v="20000"/>
    <n v="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n v="1341314"/>
    <n v="1341314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339039"/>
    <s v="Outros Serviços Terceiros - Pessoa Jurídica"/>
    <s v="0228000000"/>
    <s v="Outros convênios, ajustes e acordos administrativos - rec outras fontes-exercício corrente"/>
    <x v="0"/>
    <n v="703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9"/>
    <s v="Outros Serviços Terceiros - Pessoa Jurídica"/>
    <s v="0124000000"/>
    <s v="Convênio - Programas de Educação - recursos do tesouro - exercício corrente"/>
    <x v="0"/>
    <n v="610"/>
    <n v="1000000"/>
    <n v="10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60000000"/>
    <s v="Recursos patrimoniais primários - recursos de outras fontes - exercício corrente"/>
    <x v="0"/>
    <n v="900"/>
    <n v="362856"/>
    <n v="362856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9"/>
    <s v="Outros Serviços Terceiros - Pessoa Jurídica"/>
    <s v="0219000000"/>
    <s v="Outras Taxas Vinculadas - Recursos de Outras Fontes - Exercício Corrente"/>
    <x v="0"/>
    <n v="931"/>
    <m/>
    <m/>
    <n v="348295.7"/>
    <m/>
    <x v="0"/>
    <x v="0"/>
  </r>
  <r>
    <s v="270029"/>
    <s v="00001"/>
    <s v="Agência de Regulação de Serviços Públicos de Santa Catarina - Aresc"/>
    <s v="Gestão Geral"/>
    <x v="0"/>
    <x v="0"/>
    <x v="7"/>
    <s v="Capacitação profissional dos agentes públicos"/>
    <x v="769"/>
    <x v="772"/>
    <x v="3"/>
    <n v="128"/>
    <s v="339039"/>
    <s v="Outros Serviços Terceiros - Pessoa Jurídica"/>
    <s v="0219000000"/>
    <s v="Outras Taxas Vinculadas - Recursos de Outras Fontes - Exercício Corrente"/>
    <x v="0"/>
    <n v="890"/>
    <m/>
    <m/>
    <n v="90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9"/>
    <s v="Outros Serviços Terceiros - Pessoa Jurídica"/>
    <s v="0261000000"/>
    <s v="Receitas diversas - FUNDOSOCIAL - recursos de outras fontes - exercício corrente"/>
    <x v="0"/>
    <n v="665"/>
    <m/>
    <m/>
    <n v="15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100000000"/>
    <s v="Recursos ordinários - recursos do tesouro - RLD"/>
    <x v="0"/>
    <n v="900"/>
    <m/>
    <m/>
    <n v="2058962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9"/>
    <s v="Outros Serviços Terceiros - Pessoa Jurídica"/>
    <s v="0229000000"/>
    <s v="Outras transferências - recursos de outras fontes - exercício corrente"/>
    <x v="0"/>
    <n v="650"/>
    <m/>
    <m/>
    <n v="1000000"/>
    <m/>
    <x v="0"/>
    <x v="0"/>
  </r>
  <r>
    <s v="410092"/>
    <s v="41092"/>
    <s v="Fundo Estadual de Defesa Civil"/>
    <s v="Fundo Estadual da Defesa Civil"/>
    <x v="0"/>
    <x v="0"/>
    <x v="403"/>
    <s v="Contratação de consultoria, estudos e projetos"/>
    <x v="956"/>
    <x v="959"/>
    <x v="11"/>
    <n v="182"/>
    <s v="339039"/>
    <s v="Outros Serviços Terceiros - Pessoa Jurídica"/>
    <s v="0100000000"/>
    <s v="Recursos ordinários - recursos do tesouro - RLD"/>
    <x v="0"/>
    <n v="730"/>
    <m/>
    <m/>
    <n v="20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9"/>
    <s v="Outros Serviços Terceiros - Pessoa Jurídica"/>
    <s v="0111000000"/>
    <s v="Taxas da Segurança Pública - recursos do tesouro - exercício corrente"/>
    <x v="0"/>
    <n v="900"/>
    <m/>
    <m/>
    <n v="64780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9"/>
    <s v="Outros Serviços Terceiros - Pessoa Jurídica"/>
    <s v="0120000000"/>
    <s v="Cota-parte da contribuição do Salário-Educação - recursos do tesouro - exercício corrente"/>
    <x v="0"/>
    <n v="623"/>
    <m/>
    <m/>
    <n v="8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31000000"/>
    <s v="Recursos do FUNDEB"/>
    <x v="0"/>
    <n v="610"/>
    <m/>
    <m/>
    <n v="2000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9"/>
    <s v="Outros Serviços Terceiros - Pessoa Jurídica"/>
    <s v="0131000000"/>
    <s v="Recursos do FUNDEB"/>
    <x v="0"/>
    <n v="610"/>
    <m/>
    <m/>
    <n v="500000"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9"/>
    <s v="Outros Serviços Terceiros - Pessoa Jurídica"/>
    <s v="0100000000"/>
    <s v="Recursos ordinários - recursos do tesouro - RLD"/>
    <x v="0"/>
    <n v="626"/>
    <m/>
    <m/>
    <n v="5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9"/>
    <s v="Outros Serviços Terceiros - Pessoa Jurídica"/>
    <s v="0269000000"/>
    <s v="Outros recursos primários - recursos de outras fontes - exercício corrente"/>
    <x v="0"/>
    <n v="900"/>
    <m/>
    <m/>
    <n v="3740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000000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339039"/>
    <s v="Outros Serviços Terceiros - Pessoa Jurídica"/>
    <s v="0219000000"/>
    <s v="Outras Taxas Vinculadas - Recursos de Outras Fontes - Exercício Corrente"/>
    <x v="0"/>
    <n v="931"/>
    <n v="509000"/>
    <n v="5090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9"/>
    <s v="Outros Serviços Terceiros - Pessoa Jurídica"/>
    <s v="0269000000"/>
    <s v="Outros recursos primários - recursos de outras fontes - exercício corrente"/>
    <x v="0"/>
    <n v="915"/>
    <n v="1256747"/>
    <n v="1256747"/>
    <m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039"/>
    <s v="Outros Serviços Terceiros - Pessoa Jurídica"/>
    <s v="0111000000"/>
    <s v="Taxas da Segurança Pública - recursos do tesouro - exercício corrente"/>
    <x v="0"/>
    <n v="704"/>
    <n v="501357"/>
    <n v="501357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9"/>
    <s v="Outros Serviços Terceiros - Pessoa Jurídica"/>
    <s v="0100000000"/>
    <s v="Recursos ordinários - recursos do tesouro - RLD"/>
    <x v="0"/>
    <n v="850"/>
    <n v="10000"/>
    <n v="10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228000000"/>
    <s v="Outros convênios, ajustes e acordos administrativos - rec outras fontes-exercício corrente"/>
    <x v="0"/>
    <n v="770"/>
    <n v="1600000"/>
    <n v="1600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9"/>
    <s v="Outros Serviços Terceiros - Pessoa Jurídica"/>
    <s v="0111000000"/>
    <s v="Taxas da Segurança Pública - recursos do tesouro - exercício corrente"/>
    <x v="0"/>
    <n v="770"/>
    <n v="492765"/>
    <n v="492765"/>
    <m/>
    <m/>
    <x v="0"/>
    <x v="0"/>
  </r>
  <r>
    <s v="410092"/>
    <s v="41092"/>
    <s v="Fundo Estadual de Defesa Civil"/>
    <s v="Fundo Estadual da Defesa Civil"/>
    <x v="1"/>
    <x v="1"/>
    <x v="7"/>
    <s v="Capacitação profissional dos agentes públicos"/>
    <x v="643"/>
    <x v="646"/>
    <x v="11"/>
    <n v="128"/>
    <s v="339039"/>
    <s v="Outros Serviços Terceiros - Pessoa Jurídica"/>
    <s v="0111000000"/>
    <s v="Taxas da Segurança Pública - recursos do tesouro - exercício corrente"/>
    <x v="0"/>
    <n v="850"/>
    <n v="30000"/>
    <n v="3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9"/>
    <s v="Outros Serviços Terceiros - Pessoa Jurídica"/>
    <s v="0240000000"/>
    <s v="Recursos de serviços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9"/>
    <s v="Outros Serviços Terceiros - Pessoa Jurídica"/>
    <s v="0100000000"/>
    <s v="Recursos ordinários - recursos do tesouro - RLD"/>
    <x v="0"/>
    <n v="830"/>
    <n v="5620000"/>
    <n v="562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7"/>
    <s v="Locação de Mão-de-Obra"/>
    <s v="0100000000"/>
    <s v="Recursos ordinários - recursos do tesouro - RLD"/>
    <x v="0"/>
    <n v="935"/>
    <n v="17050000"/>
    <n v="1705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n v="16495134"/>
    <n v="16495134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957"/>
    <x v="960"/>
    <x v="7"/>
    <n v="122"/>
    <s v="339037"/>
    <s v="Locação de Mão-de-Obra"/>
    <s v="0283000000"/>
    <s v="Remuneração de depósitos bancários da conta única  do Tribunal de Justiça"/>
    <x v="0"/>
    <n v="930"/>
    <n v="1278475"/>
    <n v="1278475"/>
    <m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7"/>
    <s v="Locação de Mão-de-Obra"/>
    <s v="0111000000"/>
    <s v="Taxas da Segurança Pública - recursos do tesouro - exercício corrente"/>
    <x v="0"/>
    <n v="704"/>
    <n v="74400"/>
    <n v="74400"/>
    <m/>
    <m/>
    <x v="0"/>
    <x v="0"/>
  </r>
  <r>
    <s v="410094"/>
    <s v="41094"/>
    <s v="Fundo de Desenvolvimento Social"/>
    <s v="Fundo de Desenvolvimento Social"/>
    <x v="0"/>
    <x v="0"/>
    <x v="396"/>
    <s v="Apoio financeiro às ações de incentivo à atividade cultural"/>
    <x v="935"/>
    <x v="938"/>
    <x v="9"/>
    <n v="392"/>
    <s v="444042"/>
    <s v="Auxílios"/>
    <s v="0261000000"/>
    <s v="Receitas diversas - FUNDOSOCIAL - recursos de outras fontes - exercício corrente"/>
    <x v="0"/>
    <n v="660"/>
    <m/>
    <m/>
    <n v="289170"/>
    <m/>
    <x v="0"/>
    <x v="0"/>
  </r>
  <r>
    <s v="480091"/>
    <s v="48091"/>
    <s v="Fundo Estadual de Saúde"/>
    <s v="Fundo Estadual de Saúde"/>
    <x v="0"/>
    <x v="0"/>
    <x v="42"/>
    <s v="Realização de convênios"/>
    <x v="958"/>
    <x v="961"/>
    <x v="6"/>
    <n v="301"/>
    <s v="444042"/>
    <s v="Auxílios"/>
    <s v="0100000000"/>
    <s v="Recursos ordinários - recursos do tesouro - RLD"/>
    <x v="0"/>
    <n v="400"/>
    <m/>
    <m/>
    <n v="45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147"/>
    <s v="Obrigações Tributárias e Contributivas"/>
    <s v="0285000000"/>
    <s v="Remuneração de disp bancária - Executivo - rec vinculados-rec outras fontes-exerc corrente"/>
    <x v="0"/>
    <n v="340"/>
    <n v="238"/>
    <n v="238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7"/>
    <s v="Obrigações Tributárias e Contributivas"/>
    <s v="0100000000"/>
    <s v="Recursos ordinários - recursos do tesouro - RLD"/>
    <x v="0"/>
    <n v="310"/>
    <n v="115402"/>
    <n v="115402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n v="1081200"/>
    <n v="1081200"/>
    <m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40"/>
    <s v="Serviços de Tecnologia da Informação e Comunicação - Pessoa Jurídica"/>
    <s v="0100000000"/>
    <s v="Recursos ordinários - recursos do tesouro - RLD"/>
    <x v="0"/>
    <n v="830"/>
    <m/>
    <m/>
    <n v="5060000"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40"/>
    <s v="Serviços de Tecnologia da Informação e Comunicação - Pessoa Jurídica"/>
    <s v="0100000000"/>
    <s v="Recursos ordinários - recursos do tesouro - RLD"/>
    <x v="0"/>
    <n v="900"/>
    <n v="8321"/>
    <n v="8321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2"/>
    <s v="Material, Bem ou Serviço de Distribuição Gratuita"/>
    <s v="0100000000"/>
    <s v="Recursos ordinários - recursos do tesouro - RLD"/>
    <x v="0"/>
    <n v="900"/>
    <m/>
    <m/>
    <n v="175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3"/>
    <s v="Obrigações Patronais"/>
    <s v="0100000000"/>
    <s v="Recursos ordinários - recursos do tesouro - RLD"/>
    <x v="0"/>
    <n v="625"/>
    <m/>
    <m/>
    <n v="109852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335041"/>
    <s v="Contribuições"/>
    <s v="0223000000"/>
    <s v="Convênio - Sistema Único Saúde - recursos de outras fontes - Exercício Corrente"/>
    <x v="0"/>
    <n v="430"/>
    <m/>
    <m/>
    <n v="3367991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1"/>
    <s v="Premiações Culturais, Artísticas, Científicas, Desportivas e Outras"/>
    <s v="0100000000"/>
    <s v="Recursos ordinários - recursos do tesouro - RLD"/>
    <x v="0"/>
    <n v="921"/>
    <n v="15000"/>
    <n v="15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07"/>
    <s v="Contrib. Entid. Fechadas de Previdência"/>
    <s v="0100000000"/>
    <s v="Recursos ordinários - recursos do tesouro - RLD"/>
    <x v="0"/>
    <n v="880"/>
    <n v="29955"/>
    <n v="29955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07"/>
    <s v="Contrib. Entid. Fechadas de Previdência"/>
    <s v="0100000000"/>
    <s v="Recursos ordinários - recursos do tesouro - RLD"/>
    <x v="0"/>
    <n v="930"/>
    <n v="1980294"/>
    <n v="1980294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0000000"/>
    <s v="Recursos ordinários - recursos do tesouro - RLD"/>
    <x v="0"/>
    <n v="990"/>
    <n v="136945621"/>
    <n v="136945621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60000000"/>
    <s v="Recursos Patrimoniais Primários - recursos do tesouro - Exercício Corrente"/>
    <x v="0"/>
    <n v="990"/>
    <n v="4000000"/>
    <n v="40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4"/>
    <s v="Indenizações e Restituições Trabalhistas"/>
    <s v="0100000000"/>
    <s v="Recursos ordinários - recursos do tesouro - RLD"/>
    <x v="0"/>
    <n v="850"/>
    <m/>
    <m/>
    <n v="749136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94"/>
    <s v="Indenizações e Restituições Trabalhistas"/>
    <s v="0100000000"/>
    <s v="Recursos ordinários - recursos do tesouro - RLD"/>
    <x v="0"/>
    <n v="704"/>
    <n v="75801"/>
    <n v="75801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4"/>
    <s v="Indenizações e Restituições Trabalhistas"/>
    <s v="0100000000"/>
    <s v="Recursos ordinários - recursos do tesouro - RLD"/>
    <x v="0"/>
    <n v="850"/>
    <n v="10000"/>
    <n v="10000"/>
    <m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15"/>
    <s v="Diárias - Militar"/>
    <s v="0111000000"/>
    <s v="Taxas da Segurança Pública - recursos do tesouro - exercício corrente"/>
    <x v="0"/>
    <n v="703"/>
    <n v="108000"/>
    <n v="108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228000000"/>
    <s v="Outros convênios, ajustes e acordos administrativos - rec outras fontes-exercício corrente"/>
    <x v="0"/>
    <n v="230"/>
    <n v="450000"/>
    <n v="4500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n v="5000"/>
    <n v="5000"/>
    <m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1105925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92"/>
    <s v="Despesas de Exercícios Anteriores"/>
    <s v="0100000000"/>
    <s v="Recursos ordinários - recursos do tesouro - RLD"/>
    <x v="0"/>
    <n v="930"/>
    <n v="4445200"/>
    <n v="44452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19092"/>
    <s v="Despesas de Exercícios Anteriores"/>
    <s v="0283000000"/>
    <s v="Remuneração de depósitos bancários da conta única  do Tribunal de Justiça"/>
    <x v="0"/>
    <n v="931"/>
    <n v="874773"/>
    <n v="874773"/>
    <m/>
    <m/>
    <x v="0"/>
    <x v="0"/>
  </r>
  <r>
    <s v="470076"/>
    <s v="47076"/>
    <s v="Fundo Financeiro"/>
    <s v="Fundo Financeiro"/>
    <x v="1"/>
    <x v="1"/>
    <x v="255"/>
    <s v="Pensões"/>
    <x v="819"/>
    <x v="822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470076"/>
    <s v="47076"/>
    <s v="Fundo Financeiro"/>
    <s v="Fundo Financeiro"/>
    <x v="1"/>
    <x v="1"/>
    <x v="255"/>
    <s v="Pensões"/>
    <x v="780"/>
    <x v="783"/>
    <x v="14"/>
    <n v="272"/>
    <s v="319092"/>
    <s v="Despesas de Exercícios Anteriores"/>
    <s v="0250000000"/>
    <s v="Contribuição previdenciária - recursos de outras fontes - exercício corrente"/>
    <x v="0"/>
    <n v="860"/>
    <n v="1000000"/>
    <n v="1000000"/>
    <m/>
    <m/>
    <x v="0"/>
    <x v="0"/>
  </r>
  <r>
    <s v="410002"/>
    <s v="00001"/>
    <s v="Procuradoria Geral do Estado"/>
    <s v="Gestão Geral"/>
    <x v="1"/>
    <x v="1"/>
    <x v="46"/>
    <s v="Pagamento de encargos"/>
    <x v="927"/>
    <x v="930"/>
    <x v="8"/>
    <n v="92"/>
    <s v="319091"/>
    <s v="Sentenças Judiciais"/>
    <s v="0100000000"/>
    <s v="Recursos ordinários - recursos do tesouro - RLD"/>
    <x v="0"/>
    <n v="875"/>
    <n v="34408827"/>
    <n v="34408827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47"/>
    <s v="Obrigações Tributárias e Contributivas"/>
    <s v="0111000000"/>
    <s v="Taxas da Segurança Pública - recursos do tesouro - exercício corrente"/>
    <x v="0"/>
    <n v="704"/>
    <n v="24000"/>
    <n v="24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47"/>
    <s v="Obrigações Tributárias e Contributivas"/>
    <s v="0219000025"/>
    <s v="Recursos de Outras Fontes - Exercício Corrente - Outras Taxas Vinculadas - Custas Judiciais e Extrajudiciais"/>
    <x v="0"/>
    <n v="930"/>
    <m/>
    <m/>
    <n v="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7"/>
    <s v="Obrigações Tributárias e Contributivas"/>
    <s v="0100000000"/>
    <s v="Recursos ordinários - recursos do tesouro - RLD"/>
    <x v="0"/>
    <n v="900"/>
    <n v="500"/>
    <n v="5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113"/>
    <s v="Obrigações Patronais"/>
    <s v="0100000000"/>
    <s v="Recursos ordinários - recursos do tesouro - RLD"/>
    <x v="0"/>
    <n v="850"/>
    <n v="8573261"/>
    <n v="8573261"/>
    <m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0"/>
    <s v="Material de Consumo"/>
    <s v="0283000000"/>
    <s v="Remuneração de depósitos bancários da conta única  do Tribunal de Justiça"/>
    <x v="0"/>
    <n v="931"/>
    <n v="105"/>
    <n v="105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30"/>
    <s v="Material de Consumo"/>
    <s v="0111000000"/>
    <s v="Taxas da Segurança Pública - recursos do tesouro - exercício corrente"/>
    <x v="0"/>
    <n v="702"/>
    <n v="10000"/>
    <n v="1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0"/>
    <s v="Material de Consumo"/>
    <s v="0111000000"/>
    <s v="Taxas da Segurança Pública - recursos do tesouro - exercício corrente"/>
    <x v="0"/>
    <n v="855"/>
    <n v="2000"/>
    <n v="2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69000000"/>
    <s v="Outros recursos primários - recursos de outras fontes - exercício corrente"/>
    <x v="0"/>
    <n v="702"/>
    <n v="600000"/>
    <n v="600000"/>
    <m/>
    <m/>
    <x v="0"/>
    <x v="0"/>
  </r>
  <r>
    <s v="470030"/>
    <s v="00001"/>
    <s v="Fundação Escola de Governo - ENA"/>
    <s v="Gestão Geral"/>
    <x v="1"/>
    <x v="1"/>
    <x v="236"/>
    <s v="Ações educativas"/>
    <x v="936"/>
    <x v="939"/>
    <x v="5"/>
    <n v="364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480091"/>
    <s v="48091"/>
    <s v="Fundo Estadual de Saúde"/>
    <s v="Fundo Estadual de Saúde"/>
    <x v="1"/>
    <x v="1"/>
    <x v="199"/>
    <s v="Realização de exame"/>
    <x v="380"/>
    <x v="383"/>
    <x v="6"/>
    <n v="301"/>
    <s v="339030"/>
    <s v="Material de Consumo"/>
    <s v="0100000000"/>
    <s v="Recursos ordinários - recursos do tesouro - RLD"/>
    <x v="0"/>
    <n v="420"/>
    <n v="243146"/>
    <n v="243146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60000000"/>
    <s v="Recursos Patrimoniais Primários - recursos do tesouro - Exercício Corrente"/>
    <x v="0"/>
    <n v="130"/>
    <n v="1000000"/>
    <n v="1000000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0"/>
    <s v="Material de Consumo"/>
    <s v="0260000000"/>
    <s v="Recursos patrimoniais primários - recursos de outras fontes - exercício corrente"/>
    <x v="0"/>
    <n v="704"/>
    <m/>
    <m/>
    <n v="180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60000000"/>
    <s v="Recursos patrimoniais primários - recursos de outras fontes - exercício corrente"/>
    <x v="0"/>
    <n v="900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0"/>
    <s v="Material de Consumo"/>
    <s v="0240000000"/>
    <s v="Recursos de serviços - recursos de outras fontes - exercício corrente"/>
    <x v="0"/>
    <n v="310"/>
    <m/>
    <m/>
    <n v="558795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0"/>
    <s v="Material de Consumo"/>
    <s v="0100000000"/>
    <s v="Recursos ordinários - recursos do tesouro - RLD"/>
    <x v="0"/>
    <n v="630"/>
    <m/>
    <m/>
    <n v="94686"/>
    <m/>
    <x v="0"/>
    <x v="0"/>
  </r>
  <r>
    <s v="530001"/>
    <s v="00001"/>
    <s v="Secretaria de Estado da Infraestrutura e Mobilidade"/>
    <s v="Gestão Geral"/>
    <x v="0"/>
    <x v="0"/>
    <x v="7"/>
    <s v="Capacitação profissional dos agentes públicos"/>
    <x v="672"/>
    <x v="675"/>
    <x v="0"/>
    <n v="128"/>
    <s v="339030"/>
    <s v="Material de Consumo"/>
    <s v="0100000000"/>
    <s v="Recursos ordinários - recursos do tesouro - RLD"/>
    <x v="0"/>
    <n v="850"/>
    <m/>
    <m/>
    <n v="50000"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0"/>
    <s v="Material de Consumo"/>
    <s v="0219000000"/>
    <s v="Outras Taxas Vinculadas - Recursos de Outras Fontes - Exercício Corrente"/>
    <x v="0"/>
    <n v="348"/>
    <n v="30000"/>
    <n v="3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0"/>
    <s v="Material de Consumo"/>
    <s v="0100000000"/>
    <s v="Recursos ordinários - recursos do tesouro - RLD"/>
    <x v="0"/>
    <n v="650"/>
    <n v="500000"/>
    <n v="5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30"/>
    <s v="Material de Consumo"/>
    <s v="0269000000"/>
    <s v="Outros recursos primários - recursos de outras fontes - exercício corrente"/>
    <x v="0"/>
    <n v="900"/>
    <n v="5000"/>
    <n v="5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3"/>
    <s v="Passagens e Despesas com Locomoção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3"/>
    <s v="Passagens e Despesas com Locomoção"/>
    <s v="0100000000"/>
    <s v="Recursos ordinários - recursos do tesouro - RLD"/>
    <x v="0"/>
    <n v="630"/>
    <m/>
    <m/>
    <n v="67228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33"/>
    <s v="Passagens e Despesas com Locomoção"/>
    <s v="0100000000"/>
    <s v="Recursos ordinários - recursos do tesouro - RLD"/>
    <x v="0"/>
    <n v="830"/>
    <m/>
    <m/>
    <n v="150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3"/>
    <s v="Passagens e Despesas com Locomoção"/>
    <s v="0100000000"/>
    <s v="Recursos ordinários - recursos do tesouro - RLD"/>
    <x v="0"/>
    <n v="745"/>
    <n v="70000"/>
    <n v="7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3"/>
    <s v="Passagens e Despesas com Locomoção"/>
    <s v="0100000000"/>
    <s v="Recursos ordinários - recursos do tesouro - RLD"/>
    <x v="0"/>
    <n v="900"/>
    <n v="253000"/>
    <n v="253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49"/>
    <s v="Auxílio-Transporte"/>
    <s v="0240000000"/>
    <s v="Recursos de serviços - recursos de outras fontes - exercício corrente"/>
    <x v="0"/>
    <n v="900"/>
    <n v="4788"/>
    <n v="4788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92"/>
    <s v="Despesas de Exercícios Anteriores"/>
    <s v="0100000000"/>
    <s v="Recursos ordinários - recursos do tesouro - RLD"/>
    <x v="0"/>
    <n v="900"/>
    <n v="1005"/>
    <n v="1005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92"/>
    <s v="Despesas de Exercícios Anteriores"/>
    <s v="0100000000"/>
    <s v="Recursos ordinários - recursos do tesouro - RLD"/>
    <x v="0"/>
    <n v="900"/>
    <n v="38749"/>
    <n v="3874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92"/>
    <s v="Despesas de Exercícios Anteriores"/>
    <s v="0100000000"/>
    <s v="Recursos ordinários - recursos do tesouro - RLD"/>
    <x v="0"/>
    <n v="625"/>
    <n v="819000"/>
    <n v="819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92"/>
    <s v="Despesas de Exercícios Anteriores"/>
    <s v="0219000000"/>
    <s v="Outras Taxas Vinculadas - Recursos de Outras Fontes - Exercício Corrente"/>
    <x v="0"/>
    <n v="930"/>
    <m/>
    <m/>
    <n v="15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92"/>
    <s v="Despesas de Exercícios Anteriores"/>
    <s v="0100000000"/>
    <s v="Recursos ordinários - recursos do tesouro - RLD"/>
    <x v="0"/>
    <n v="900"/>
    <m/>
    <m/>
    <n v="20702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2"/>
    <s v="Despesas de Exercícios Anteriores"/>
    <s v="0219000000"/>
    <s v="Outras Taxas Vinculadas - Recursos de Outras Fontes - Exercício Corrente"/>
    <x v="0"/>
    <n v="315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2"/>
    <s v="Despesas de Exercícios Anteriores"/>
    <s v="0100000000"/>
    <s v="Recursos ordinários - recursos do tesouro - RLD"/>
    <x v="0"/>
    <n v="310"/>
    <n v="42566"/>
    <n v="4256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6"/>
    <s v="Ressarcimento Despesa Pessoal Requisitado"/>
    <s v="0100000000"/>
    <s v="Recursos ordinários - recursos do tesouro - RLD"/>
    <x v="0"/>
    <n v="850"/>
    <n v="1172438"/>
    <n v="1172438"/>
    <m/>
    <m/>
    <x v="0"/>
    <x v="0"/>
  </r>
  <r>
    <s v="520002"/>
    <s v="00001"/>
    <s v="Encargos Gerais do Estado"/>
    <s v="Gestão Geral"/>
    <x v="0"/>
    <x v="0"/>
    <x v="46"/>
    <s v="Pagamento de encargos"/>
    <x v="594"/>
    <x v="597"/>
    <x v="5"/>
    <n v="846"/>
    <s v="329021"/>
    <s v="Juros sobre a Dívida por Contrato"/>
    <s v="0100000000"/>
    <s v="Recursos ordinários - recursos do tesouro - RLD"/>
    <x v="0"/>
    <n v="990"/>
    <m/>
    <m/>
    <n v="24000000"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4"/>
    <s v="Outras Desp. Pessoal Decor. Contr. Terceirização"/>
    <s v="0100000000"/>
    <s v="Recursos ordinários - recursos do tesouro - RLD"/>
    <x v="0"/>
    <n v="750"/>
    <n v="27500000"/>
    <n v="27500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5"/>
    <s v="Serviços de Consultoria"/>
    <s v="0261000000"/>
    <s v="Receitas diversas - FUNDOSOCIAL - recursos de outras fontes - exercício corrente"/>
    <x v="0"/>
    <n v="665"/>
    <n v="30016"/>
    <n v="30016"/>
    <m/>
    <m/>
    <x v="0"/>
    <x v="0"/>
  </r>
  <r>
    <s v="480091"/>
    <s v="48091"/>
    <s v="Fundo Estadual de Saúde"/>
    <s v="Fundo Estadual de Saúde"/>
    <x v="1"/>
    <x v="1"/>
    <x v="369"/>
    <s v="Incrementar valor do cofinanciamento"/>
    <x v="860"/>
    <x v="863"/>
    <x v="6"/>
    <n v="301"/>
    <s v="334141"/>
    <s v="Contribuições"/>
    <s v="0100000000"/>
    <s v="Recursos ordinários - recursos do tesouro - RLD"/>
    <x v="0"/>
    <n v="420"/>
    <n v="9000000"/>
    <n v="9000000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113"/>
    <s v="Obrigações Patronais"/>
    <s v="0100000000"/>
    <s v="Recursos ordinários - recursos do tesouro - RLD"/>
    <x v="0"/>
    <n v="850"/>
    <n v="47629"/>
    <n v="4762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113"/>
    <s v="Obrigações Patronais"/>
    <s v="0131000000"/>
    <s v="Recursos do FUNDEB"/>
    <x v="0"/>
    <n v="625"/>
    <n v="870680"/>
    <n v="87068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113"/>
    <s v="Obrigações Patronais"/>
    <s v="0100000000"/>
    <s v="Recursos ordinários - recursos do tesouro - RLD"/>
    <x v="0"/>
    <n v="704"/>
    <n v="51261357"/>
    <n v="51261357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08"/>
    <s v="Outros Benefícios Assistenciais"/>
    <s v="0100000000"/>
    <s v="Recursos ordinários - recursos do tesouro - RLD"/>
    <x v="0"/>
    <n v="900"/>
    <n v="80000"/>
    <n v="80000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08"/>
    <s v="Outros Benefícios Assistenciais"/>
    <s v="0240000000"/>
    <s v="Recursos de serviços - recursos de outras fontes - exercício corrente"/>
    <x v="0"/>
    <n v="900"/>
    <m/>
    <m/>
    <n v="1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08"/>
    <s v="Outros Benefícios Assistenciais"/>
    <s v="0100000000"/>
    <s v="Recursos ordinários - recursos do tesouro - RLD"/>
    <x v="0"/>
    <n v="935"/>
    <n v="2700000"/>
    <n v="27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14"/>
    <s v="Diárias - Civil"/>
    <s v="0100000000"/>
    <s v="Recursos ordinários - recursos do tesouro - RLD"/>
    <x v="0"/>
    <n v="880"/>
    <n v="64482"/>
    <n v="64482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14"/>
    <s v="Diárias - Civil"/>
    <s v="0219000000"/>
    <s v="Outras Taxas Vinculadas - Recursos de Outras Fontes - Exercício Corrente"/>
    <x v="0"/>
    <n v="315"/>
    <n v="20000"/>
    <n v="2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14"/>
    <s v="Diárias - Civil"/>
    <s v="0100000000"/>
    <s v="Recursos ordinários - recursos do tesouro - RLD"/>
    <x v="0"/>
    <n v="90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14"/>
    <s v="Diárias - Civil"/>
    <s v="0219000000"/>
    <s v="Outras Taxas Vinculadas - Recursos de Outras Fontes - Exercício Corrente"/>
    <x v="0"/>
    <n v="340"/>
    <m/>
    <m/>
    <n v="415921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14"/>
    <s v="Diárias - Civil"/>
    <s v="0223000000"/>
    <s v="Convênio - Sistema Único Saúde - recursos de outras fontes - Exercício Corrente"/>
    <x v="0"/>
    <n v="410"/>
    <m/>
    <m/>
    <n v="100000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192"/>
    <s v="Despesas de Exercícios Anteriores"/>
    <s v="0100000000"/>
    <s v="Recursos ordinários - recursos do tesouro - RLD"/>
    <x v="0"/>
    <n v="930"/>
    <n v="504000"/>
    <n v="504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93"/>
    <s v="Indenizações e Restituições"/>
    <s v="0100000000"/>
    <s v="Recursos ordinários - recursos do tesouro - RLD"/>
    <x v="0"/>
    <n v="625"/>
    <n v="450450"/>
    <n v="45045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93"/>
    <s v="Indenizações e Restituições"/>
    <s v="0100000000"/>
    <s v="Recursos ordinários - recursos do tesouro - RLD"/>
    <x v="0"/>
    <n v="935"/>
    <m/>
    <m/>
    <n v="6832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93"/>
    <s v="Indenizações e Restituições"/>
    <s v="0261000000"/>
    <s v="Receitas diversas - FUNDOSOCIAL - recursos de outras fontes - exercício corrente"/>
    <x v="0"/>
    <n v="702"/>
    <m/>
    <m/>
    <n v="15000000"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19000000"/>
    <s v="Outras Taxas Vinculadas - Recursos de Outras Fontes - Exercício Corrente"/>
    <x v="0"/>
    <n v="315"/>
    <n v="1540000"/>
    <n v="154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3"/>
    <s v="Indenizações e Restituições"/>
    <s v="0100000000"/>
    <s v="Recursos ordinários - recursos do tesouro - RLD"/>
    <x v="0"/>
    <n v="900"/>
    <n v="1237"/>
    <n v="1237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1"/>
    <s v="Vencim. e Vantagens Fixas - Pessoal Civil"/>
    <s v="0131000000"/>
    <s v="Recursos do FUNDEB"/>
    <x v="0"/>
    <n v="625"/>
    <m/>
    <m/>
    <n v="366469136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1"/>
    <s v="Vencim. e Vantagens Fixas - Pessoal Civil"/>
    <s v="0100000000"/>
    <s v="Recursos ordinários - recursos do tesouro - RLD"/>
    <x v="0"/>
    <n v="850"/>
    <n v="17561973"/>
    <n v="17561973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n v="700000"/>
    <n v="7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69000000"/>
    <s v="Outros recursos primários - recursos de outras fontes - exercício corrente"/>
    <x v="0"/>
    <n v="230"/>
    <n v="67335"/>
    <n v="67335"/>
    <m/>
    <m/>
    <x v="0"/>
    <x v="0"/>
  </r>
  <r>
    <s v="410094"/>
    <s v="41094"/>
    <s v="Fundo de Desenvolvimento Social"/>
    <s v="Fundo de Desenvolvimento Social"/>
    <x v="0"/>
    <x v="0"/>
    <x v="159"/>
    <s v="Apoio ao sistema viário"/>
    <x v="291"/>
    <x v="294"/>
    <x v="0"/>
    <n v="782"/>
    <s v="334041"/>
    <s v="Contribuições"/>
    <s v="0261000000"/>
    <s v="Receitas diversas - FUNDOSOCIAL - recursos de outras fontes - exercício corrente"/>
    <x v="0"/>
    <n v="110"/>
    <m/>
    <m/>
    <n v="100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6"/>
    <s v="Outros Serviços Terceiros-Pessoa Física"/>
    <s v="0240000000"/>
    <s v="Recursos de serviços - recursos de outras fontes - exercício corrente"/>
    <x v="0"/>
    <n v="900"/>
    <n v="40402"/>
    <n v="40402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6"/>
    <s v="Outros Serviços Terceiros-Pessoa Física"/>
    <s v="0240000000"/>
    <s v="Recursos de serviços - recursos de outras fontes - exercício corrente"/>
    <x v="0"/>
    <n v="760"/>
    <n v="200000"/>
    <n v="200000"/>
    <m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6"/>
    <s v="Outros Serviços Terceiros-Pessoa Física"/>
    <s v="0100000000"/>
    <s v="Recursos ordinários - recursos do tesouro - RLD"/>
    <x v="0"/>
    <n v="921"/>
    <m/>
    <m/>
    <n v="10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6"/>
    <s v="Outros Serviços Terceiros-Pessoa Física"/>
    <s v="0100000000"/>
    <s v="Recursos ordinários - recursos do tesouro - RLD"/>
    <x v="0"/>
    <n v="925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6"/>
    <s v="Outros Serviços Terceiros-Pessoa Física"/>
    <s v="0219000000"/>
    <s v="Outras Taxas Vinculadas - Recursos de Outras Fontes - Exercício Corrente"/>
    <x v="0"/>
    <n v="930"/>
    <m/>
    <m/>
    <n v="26864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6"/>
    <s v="Outros Serviços Terceiros-Pessoa Física"/>
    <s v="0100000000"/>
    <s v="Recursos ordinários - recursos do tesouro - RLD"/>
    <x v="0"/>
    <n v="745"/>
    <m/>
    <m/>
    <n v="83000"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6"/>
    <s v="Outros Serviços Terceiros-Pessoa Física"/>
    <s v="0100000000"/>
    <s v="Recursos ordinários - recursos do tesouro - RLD"/>
    <x v="0"/>
    <n v="560"/>
    <m/>
    <m/>
    <n v="50000"/>
    <m/>
    <x v="0"/>
    <x v="0"/>
  </r>
  <r>
    <s v="270024"/>
    <s v="00001"/>
    <s v="Fundação de Amparo à Pesquisa e Inovação do Estado de Santa Catarina"/>
    <s v="Gestão Geral"/>
    <x v="0"/>
    <x v="0"/>
    <x v="75"/>
    <s v="Encargos com estagiários"/>
    <x v="251"/>
    <x v="254"/>
    <x v="10"/>
    <n v="128"/>
    <s v="339036"/>
    <s v="Outros Serviços Terceiros-Pessoa Física"/>
    <s v="0100000000"/>
    <s v="Recursos ordinários - recursos do tesouro - RLD"/>
    <x v="0"/>
    <n v="850"/>
    <m/>
    <m/>
    <n v="37145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6"/>
    <s v="Outros Serviços Terceiros-Pessoa Física"/>
    <s v="0100000000"/>
    <s v="Recursos ordinários - recursos do tesouro - RLD"/>
    <x v="0"/>
    <n v="900"/>
    <m/>
    <m/>
    <n v="1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30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6"/>
    <s v="Outros Serviços Terceiros-Pessoa Física"/>
    <s v="0283000000"/>
    <s v="Remuneração de depósitos bancários da conta única  do Tribunal de Justiça"/>
    <x v="0"/>
    <n v="931"/>
    <n v="947455"/>
    <n v="947455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6"/>
    <s v="Outros Serviços Terceiros-Pessoa Física"/>
    <s v="0100000000"/>
    <s v="Recursos ordinários - recursos do tesouro - RLD"/>
    <x v="0"/>
    <n v="850"/>
    <n v="40144"/>
    <n v="40144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39"/>
    <s v="Outros Serviços Terceiros Pessoa Jurídica"/>
    <s v="0100000000"/>
    <s v="Recursos ordinários - recursos do tesouro - RLD"/>
    <x v="0"/>
    <n v="920"/>
    <n v="600000"/>
    <n v="60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39"/>
    <s v="Outros Serviços Terceiros Pessoa Jurídica"/>
    <s v="0100000000"/>
    <s v="Recursos ordinários - recursos do tesouro - RLD"/>
    <x v="0"/>
    <n v="745"/>
    <n v="350000"/>
    <n v="35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39"/>
    <s v="Outros Serviços Terceiros Pessoa Jurídica"/>
    <s v="0100000000"/>
    <s v="Recursos ordinários - recursos do tesouro - RLD"/>
    <x v="0"/>
    <n v="900"/>
    <n v="182850"/>
    <n v="18285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2850138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51"/>
    <s v="Obras e Instalações"/>
    <s v="0100000000"/>
    <s v="Recursos ordinários - recursos do tesouro - RLD"/>
    <x v="0"/>
    <n v="93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16"/>
    <s v="Reforma de imóvel"/>
    <x v="736"/>
    <x v="739"/>
    <x v="3"/>
    <n v="122"/>
    <s v="449051"/>
    <s v="Obras e Instalações"/>
    <s v="0219000000"/>
    <s v="Outras Taxas Vinculadas - Recursos de Outras Fontes - Exercício Corrente"/>
    <x v="0"/>
    <n v="910"/>
    <n v="4200550"/>
    <n v="420055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20000000"/>
    <s v="Cota-parte da contribuição do Salário-Educação - recursos do tesouro - exercício corrente"/>
    <x v="0"/>
    <n v="610"/>
    <n v="16000000"/>
    <n v="160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88000000"/>
    <s v="Remuneração de disponibilidade bancária - CIDE"/>
    <x v="0"/>
    <n v="1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0"/>
    <x v="523"/>
    <x v="0"/>
    <n v="782"/>
    <s v="449051"/>
    <s v="Obras e Instalações"/>
    <s v="0191000000"/>
    <s v="Operações de crédito interna - recursos do tesouro - exercício corrente"/>
    <x v="0"/>
    <n v="105"/>
    <n v="920000"/>
    <n v="92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m/>
    <n v="440753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59"/>
    <x v="962"/>
    <x v="7"/>
    <n v="61"/>
    <s v="449051"/>
    <s v="Obras e Instalações"/>
    <s v="0219000000"/>
    <s v="Outras Taxas Vinculadas - Recursos de Outras Fontes - Exercício Corrente"/>
    <x v="0"/>
    <n v="931"/>
    <m/>
    <m/>
    <n v="15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60"/>
    <x v="963"/>
    <x v="7"/>
    <n v="61"/>
    <s v="449051"/>
    <s v="Obras e Instalações"/>
    <s v="0219000000"/>
    <s v="Outras Taxas Vinculadas - Recursos de Outras Fontes - Exercício Corrente"/>
    <x v="0"/>
    <n v="931"/>
    <m/>
    <m/>
    <n v="1649544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449051"/>
    <s v="Obras e Instalações"/>
    <s v="0240000000"/>
    <s v="Recursos de serviços - recursos de outras fontes - exercício corrente"/>
    <x v="0"/>
    <n v="900"/>
    <m/>
    <m/>
    <n v="230014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9"/>
    <x v="662"/>
    <x v="5"/>
    <n v="368"/>
    <s v="449051"/>
    <s v="Obras e Instalações"/>
    <s v="0191000000"/>
    <s v="Operações de crédito interna - recursos do tesouro - exercício corrente"/>
    <x v="0"/>
    <n v="101"/>
    <m/>
    <m/>
    <n v="2935048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21000000"/>
    <s v="Cota-parte contrib intervenção no domínio econ CIDE-Estadual - rec tesouro -exerc corrente"/>
    <x v="0"/>
    <n v="130"/>
    <m/>
    <m/>
    <n v="12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69000000"/>
    <s v="Outros Recursos Primários - Recursos do Tesouro"/>
    <x v="0"/>
    <n v="130"/>
    <m/>
    <m/>
    <n v="4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955"/>
    <x v="958"/>
    <x v="0"/>
    <n v="782"/>
    <s v="449051"/>
    <s v="Obras e Instalações"/>
    <s v="0192000000"/>
    <s v="Operações de crédito externa - recursos do tesouro - exercício corrente"/>
    <x v="0"/>
    <n v="140"/>
    <m/>
    <m/>
    <n v="1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51"/>
    <s v="Obras e Instalações"/>
    <s v="0191000000"/>
    <s v="Operações de crédito interna - recursos do tesouro - exercício corrente"/>
    <x v="0"/>
    <n v="140"/>
    <m/>
    <m/>
    <n v="92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887"/>
    <x v="890"/>
    <x v="0"/>
    <n v="785"/>
    <s v="449051"/>
    <s v="Obras e Instalações"/>
    <s v="0128000000"/>
    <s v="Outros convênios, ajustes e acordos administrativos - rec tesouro - exercício corrente"/>
    <x v="0"/>
    <n v="145"/>
    <m/>
    <m/>
    <n v="100000"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2"/>
    <s v="Equipamentos e Material Permanente"/>
    <s v="0100000000"/>
    <s v="Recursos ordinários - recursos do tesouro - RLD"/>
    <x v="0"/>
    <n v="640"/>
    <n v="50000"/>
    <n v="5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228000000"/>
    <s v="Outros convênios, ajustes e acordos administrativos - rec outras fontes-exercício corrente"/>
    <x v="0"/>
    <n v="701"/>
    <m/>
    <m/>
    <n v="947685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449052"/>
    <s v="Equipamentos e Material Permanente"/>
    <s v="0100000000"/>
    <s v="Recursos ordinários - recursos do tesouro - RLD"/>
    <x v="0"/>
    <n v="900"/>
    <m/>
    <m/>
    <n v="300000"/>
    <m/>
    <x v="0"/>
    <x v="0"/>
  </r>
  <r>
    <s v="410012"/>
    <s v="00001"/>
    <s v="Departamento Estadual de Trânsito"/>
    <s v="Gestão Geral"/>
    <x v="0"/>
    <x v="0"/>
    <x v="367"/>
    <s v="Comunicação social e relação com a sociedade"/>
    <x v="857"/>
    <x v="860"/>
    <x v="11"/>
    <n v="131"/>
    <s v="449052"/>
    <s v="Equipamentos e Material Permanente"/>
    <s v="0111000000"/>
    <s v="Taxas da Segurança Pública - recursos do tesouro - exercício corrente"/>
    <x v="0"/>
    <n v="77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40000000"/>
    <s v="Recursos de serviços - recursos de outras fontes - exercício corrente"/>
    <x v="0"/>
    <n v="310"/>
    <m/>
    <m/>
    <n v="62232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449052"/>
    <s v="Equipamentos e Material Permanente"/>
    <s v="0120000000"/>
    <s v="Cota-parte da contribuição do Salário-Educação - recursos do tesouro - exercício corrente"/>
    <x v="0"/>
    <n v="520"/>
    <m/>
    <m/>
    <n v="200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449052"/>
    <s v="Equipamentos e Material Permanente"/>
    <s v="0219000000"/>
    <s v="Outras Taxas Vinculadas - Recursos de Outras Fontes - Exercício Corrente"/>
    <x v="0"/>
    <n v="315"/>
    <n v="50000"/>
    <n v="50000"/>
    <m/>
    <m/>
    <x v="0"/>
    <x v="0"/>
  </r>
  <r>
    <s v="520002"/>
    <s v="00001"/>
    <s v="Encargos Gerais do Estado"/>
    <s v="Gestão Geral"/>
    <x v="1"/>
    <x v="1"/>
    <x v="103"/>
    <s v="Encargos com precatórios"/>
    <x v="858"/>
    <x v="861"/>
    <x v="18"/>
    <n v="846"/>
    <s v="339091"/>
    <s v="Sentenças Judiciais"/>
    <s v="0100000000"/>
    <s v="Recursos ordinários - recursos do tesouro - RLD"/>
    <x v="0"/>
    <n v="990"/>
    <n v="141691886"/>
    <n v="14169188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1"/>
    <x v="264"/>
    <x v="0"/>
    <n v="782"/>
    <s v="449034"/>
    <s v="Outras Desp. Pessoal Decor. Contr. Terceirização"/>
    <s v="0100000000"/>
    <s v="Recursos ordinários - recursos do tesouro - RLD"/>
    <x v="0"/>
    <n v="140"/>
    <n v="50000"/>
    <n v="5000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9"/>
    <s v="Outros Serviços Terceiros - Pessoa Jurídica"/>
    <s v="0100000000"/>
    <s v="Recursos ordinários - recursos do tesouro - RLD"/>
    <x v="0"/>
    <n v="745"/>
    <n v="600000"/>
    <n v="6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9"/>
    <s v="Outros Serviços Terceiros - Pessoa Jurídica"/>
    <s v="0111000000"/>
    <s v="Taxas da Segurança Pública - recursos do tesouro - exercício corrente"/>
    <x v="0"/>
    <n v="703"/>
    <n v="22018"/>
    <n v="22018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885"/>
    <x v="888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00000"/>
    <n v="200000"/>
    <m/>
    <m/>
    <x v="0"/>
    <x v="0"/>
  </r>
  <r>
    <s v="410001"/>
    <s v="00001"/>
    <s v="Casa Civil"/>
    <s v="Gestão Geral"/>
    <x v="1"/>
    <x v="1"/>
    <x v="348"/>
    <s v="Fornecimento de transporte aéreo"/>
    <x v="795"/>
    <x v="798"/>
    <x v="3"/>
    <n v="781"/>
    <s v="339039"/>
    <s v="Outros Serviços Terceiros - Pessoa Jurídica"/>
    <s v="0100000000"/>
    <s v="Recursos ordinários - recursos do tesouro - RLD"/>
    <x v="0"/>
    <n v="900"/>
    <n v="4515347"/>
    <n v="4515347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39"/>
    <s v="Outros Serviços Terceiros - Pessoa Jurídica"/>
    <s v="0100000000"/>
    <s v="Recursos ordinários - recursos do tesouro - RLD"/>
    <x v="0"/>
    <n v="880"/>
    <n v="44294"/>
    <n v="44294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n v="76000"/>
    <n v="76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n v="1000000"/>
    <n v="1000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9"/>
    <s v="Outros Serviços Terceiros - Pessoa Jurídica"/>
    <s v="0120000000"/>
    <s v="Cota-parte da contribuição do Salário-Educação - recursos do tesouro - exercício corrente"/>
    <x v="0"/>
    <n v="623"/>
    <n v="8000000"/>
    <n v="8000000"/>
    <m/>
    <m/>
    <x v="0"/>
    <x v="0"/>
  </r>
  <r>
    <s v="480091"/>
    <s v="48091"/>
    <s v="Fundo Estadual de Saúde"/>
    <s v="Fundo Estadual de Saúde"/>
    <x v="1"/>
    <x v="1"/>
    <x v="404"/>
    <s v="Fomentar pesquisa"/>
    <x v="961"/>
    <x v="964"/>
    <x v="6"/>
    <n v="571"/>
    <s v="339039"/>
    <s v="Outros Serviços Terceiros - Pessoa Jurídica"/>
    <s v="0100000000"/>
    <s v="Recursos ordinários - recursos do tesouro - RLD"/>
    <x v="0"/>
    <n v="400"/>
    <n v="10000"/>
    <n v="10000"/>
    <m/>
    <m/>
    <x v="0"/>
    <x v="0"/>
  </r>
  <r>
    <s v="480091"/>
    <s v="48091"/>
    <s v="Fundo Estadual de Saúde"/>
    <s v="Fundo Estadual de Saúde"/>
    <x v="1"/>
    <x v="1"/>
    <x v="65"/>
    <s v="Implantação de rede"/>
    <x v="546"/>
    <x v="549"/>
    <x v="6"/>
    <n v="302"/>
    <s v="339039"/>
    <s v="Outros Serviços Terceiros - Pessoa Jurídica"/>
    <s v="0223000000"/>
    <s v="Convênio - Sistema Único Saúde - recursos de outras fontes - Exercício Corrente"/>
    <x v="0"/>
    <n v="450"/>
    <n v="592000"/>
    <n v="592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9"/>
    <s v="Outros Serviços Terceiros - Pessoa Jurídica"/>
    <s v="0100000000"/>
    <s v="Recursos ordinários - recursos do tesouro - RLD"/>
    <x v="0"/>
    <n v="850"/>
    <n v="15000"/>
    <n v="15000"/>
    <m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9"/>
    <s v="Outros Serviços Terceiros - Pessoa Jurídica"/>
    <s v="0111000000"/>
    <s v="Taxas da Segurança Pública - recursos do tesouro - exercício corrente"/>
    <x v="0"/>
    <n v="855"/>
    <m/>
    <m/>
    <n v="10000"/>
    <m/>
    <x v="0"/>
    <x v="0"/>
  </r>
  <r>
    <s v="270021"/>
    <s v="00001"/>
    <s v="Instituto do Meio Ambiente do Estado de Santa Catarina - IMA"/>
    <s v="Gestão Geral"/>
    <x v="0"/>
    <x v="0"/>
    <x v="3"/>
    <s v="Manutenção e modernização dos serviços de tecnologia da informação e comunicação"/>
    <x v="962"/>
    <x v="965"/>
    <x v="12"/>
    <n v="126"/>
    <s v="339039"/>
    <s v="Outros Serviços Terceiros - Pessoa Jurídica"/>
    <s v="0219000000"/>
    <s v="Outras Taxas Vinculadas - Recursos de Outras Fontes - Exercício Corrente"/>
    <x v="0"/>
    <n v="900"/>
    <m/>
    <m/>
    <n v="229190"/>
    <m/>
    <x v="0"/>
    <x v="0"/>
  </r>
  <r>
    <s v="440001"/>
    <s v="00001"/>
    <s v="Secretaria de Estado da Agricultura, Pesca e Desenvolvimento Rural"/>
    <s v="Gestão Geral"/>
    <x v="0"/>
    <x v="0"/>
    <x v="213"/>
    <s v="Regularização fundiária"/>
    <x v="410"/>
    <x v="413"/>
    <x v="13"/>
    <n v="606"/>
    <s v="339039"/>
    <s v="Outros Serviços Terceiros - Pessoa Jurídica"/>
    <s v="0100000000"/>
    <s v="Recursos ordinários - recursos do tesouro - RLD"/>
    <x v="0"/>
    <n v="300"/>
    <m/>
    <m/>
    <n v="20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260000000"/>
    <s v="Recursos patrimoniais primários - recursos de outras fontes - exercício corrente"/>
    <x v="0"/>
    <n v="310"/>
    <m/>
    <m/>
    <n v="151845"/>
    <m/>
    <x v="0"/>
    <x v="0"/>
  </r>
  <r>
    <s v="470022"/>
    <s v="00001"/>
    <s v="Instituto de Previdência do Estado de Santa Catarina"/>
    <s v="Gestão Geral"/>
    <x v="0"/>
    <x v="0"/>
    <x v="249"/>
    <s v="Contratação de serviços"/>
    <x v="503"/>
    <x v="506"/>
    <x v="14"/>
    <n v="122"/>
    <s v="339039"/>
    <s v="Outros Serviços Terceiros - Pessoa Jurídica"/>
    <s v="0250000000"/>
    <s v="Contribuição previdenciária - recursos de outras fontes - exercício corrente"/>
    <x v="0"/>
    <n v="860"/>
    <m/>
    <m/>
    <n v="7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60000000"/>
    <s v="Recursos Patrimoniais Primários - recursos do tesouro - Exercício Corrente"/>
    <x v="0"/>
    <n v="115"/>
    <m/>
    <m/>
    <n v="1500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039"/>
    <s v="Outros Serviços Terceiros - Pessoa Jurídica"/>
    <s v="0100000000"/>
    <s v="Recursos ordinários - recursos do tesouro - RLD"/>
    <x v="0"/>
    <n v="130"/>
    <m/>
    <m/>
    <n v="600000"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9"/>
    <s v="Outros Serviços Terceiros - Pessoa Jurídica"/>
    <s v="0219000000"/>
    <s v="Outras Taxas Vinculadas - Recursos de Outras Fontes - Exercício Corrente"/>
    <x v="0"/>
    <n v="930"/>
    <n v="26885"/>
    <n v="26885"/>
    <m/>
    <m/>
    <x v="0"/>
    <x v="0"/>
  </r>
  <r>
    <s v="270025"/>
    <s v="00001"/>
    <s v="Instituto de Metrologia de Santa Catarina"/>
    <s v="Gestão Geral"/>
    <x v="1"/>
    <x v="1"/>
    <x v="3"/>
    <s v="Manutenção e modernização dos serviços de tecnologia da informação e comunicação"/>
    <x v="670"/>
    <x v="673"/>
    <x v="3"/>
    <n v="126"/>
    <s v="339039"/>
    <s v="Outros Serviços Terceiros - Pessoa Jurídica"/>
    <s v="0228000000"/>
    <s v="Outros convênios, ajustes e acordos administrativos - rec outras fontes-exercício corrente"/>
    <x v="0"/>
    <n v="211"/>
    <n v="50000"/>
    <n v="50000"/>
    <m/>
    <m/>
    <x v="0"/>
    <x v="0"/>
  </r>
  <r>
    <s v="410011"/>
    <s v="00001"/>
    <s v="Agência de Desenvolvimento do Turismo de Santa Catarina"/>
    <s v="Gestão Geral"/>
    <x v="1"/>
    <x v="1"/>
    <x v="239"/>
    <s v="Realização de jornadas de familizarização"/>
    <x v="484"/>
    <x v="487"/>
    <x v="4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7100000000"/>
    <s v="Contrapartida de Conv.-Recursos Ordinários-Recursos do Tesouro-Exercício Corrente"/>
    <x v="0"/>
    <n v="610"/>
    <n v="100000"/>
    <n v="1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727"/>
    <x v="730"/>
    <x v="5"/>
    <n v="331"/>
    <s v="339039"/>
    <s v="Outros Serviços Terceiros - Pessoa Jurídica"/>
    <s v="0100000000"/>
    <s v="Recursos ordinários - recursos do tesouro - RLD"/>
    <x v="0"/>
    <n v="625"/>
    <n v="500000"/>
    <n v="5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9"/>
    <s v="Outros Serviços Terceiros - Pessoa Jurídica"/>
    <s v="0223000000"/>
    <s v="Convênio - Sistema Único Saúde - recursos de outras fontes - Exercício Corrente"/>
    <x v="0"/>
    <n v="410"/>
    <n v="2650000"/>
    <n v="2650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m/>
    <m/>
    <m/>
    <n v="76000"/>
    <x v="0"/>
    <x v="0"/>
  </r>
  <r>
    <s v="040001"/>
    <s v="00001"/>
    <s v="Ministério Público do Estado de Santa Catarina"/>
    <s v="Gestão Geral"/>
    <x v="4"/>
    <x v="4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5"/>
    <n v="915"/>
    <m/>
    <n v="14205.06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n v="2160000"/>
    <n v="2160000"/>
    <m/>
    <m/>
    <x v="0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111000000"/>
    <s v="Taxas da Segurança Pública - recursos do tesouro - exercício corrente"/>
    <x v="0"/>
    <n v="770"/>
    <n v="12989301"/>
    <n v="1298930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7"/>
    <s v="Locação de Mão-de-Obra"/>
    <s v="0240000000"/>
    <s v="Recursos de serviços - recursos de outras fontes - exercício corrente"/>
    <x v="0"/>
    <n v="310"/>
    <n v="92210"/>
    <n v="9221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7"/>
    <s v="Locação de Mão-de-Obra"/>
    <s v="0240000000"/>
    <s v="Recursos de serviços - recursos de outras fontes - exercício corrente"/>
    <x v="0"/>
    <n v="900"/>
    <n v="567324"/>
    <n v="567324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7"/>
    <s v="Locação de Mão-de-Obra"/>
    <s v="0223000000"/>
    <s v="Convênio - Sistema Único Saúde - recursos de outras fontes - Exercício Corrente"/>
    <x v="0"/>
    <n v="410"/>
    <n v="675000"/>
    <n v="67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7"/>
    <s v="Locação de Mão-de-Obra"/>
    <s v="0100000000"/>
    <s v="Recursos ordinários - recursos do tesouro - RLD"/>
    <x v="0"/>
    <n v="750"/>
    <n v="27500000"/>
    <n v="27500000"/>
    <m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7"/>
    <s v="Locação de Mão-de-Obra"/>
    <s v="0223000000"/>
    <s v="Convênio - Sistema Único Saúde - recursos de outras fontes - Exercício Corrente"/>
    <x v="0"/>
    <n v="410"/>
    <m/>
    <m/>
    <n v="67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7"/>
    <s v="Locação de Mão-de-Obra"/>
    <s v="0169000000"/>
    <s v="Outros Recursos Primários - Recursos do Tesouro"/>
    <x v="0"/>
    <n v="130"/>
    <m/>
    <m/>
    <n v="195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7"/>
    <s v="Locação de Mão-de-Obra"/>
    <s v="0219000000"/>
    <s v="Outras Taxas Vinculadas - Recursos de Outras Fontes - Exercício Corrente"/>
    <x v="0"/>
    <n v="340"/>
    <n v="3596043"/>
    <n v="3596043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7"/>
    <s v="Locação de Mão-de-Obra"/>
    <s v="0100000000"/>
    <s v="Recursos ordinários - recursos do tesouro - RLD"/>
    <x v="0"/>
    <n v="310"/>
    <n v="1668051"/>
    <n v="1668051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7"/>
    <s v="Locação de Mão-de-Obra"/>
    <s v="0240000000"/>
    <s v="Recursos de serviços - recursos de outras fontes - exercício corrente"/>
    <x v="0"/>
    <n v="900"/>
    <n v="58000"/>
    <n v="58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-65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m/>
    <n v="0"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444141"/>
    <s v="Contribuições"/>
    <s v="0261000000"/>
    <s v="Receitas diversas - FUNDOSOCIAL - recursos de outras fontes - exercício corrente"/>
    <x v="0"/>
    <n v="560"/>
    <n v="1000000"/>
    <n v="1000000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193"/>
    <s v="Indenizações e Restituições"/>
    <s v="0100000000"/>
    <s v="Recursos ordinários - recursos do tesouro - RLD"/>
    <x v="0"/>
    <n v="850"/>
    <n v="9200"/>
    <n v="92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93"/>
    <s v="Indenizações e Restituições"/>
    <s v="0100000000"/>
    <s v="Recursos ordinários - recursos do tesouro - RLD"/>
    <x v="0"/>
    <n v="900"/>
    <n v="318345"/>
    <n v="318345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93"/>
    <s v="Indenizações e Restituições"/>
    <s v="0240000000"/>
    <s v="Recursos de serviços - recursos de outras fontes - exercício corrente"/>
    <x v="0"/>
    <n v="900"/>
    <n v="125095"/>
    <n v="125095"/>
    <m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040"/>
    <s v="Serviços de Tecnologia da Informação e Comunicação - Pessoa Jurídica"/>
    <s v="0100000000"/>
    <s v="Recursos ordinários - recursos do tesouro - RLD"/>
    <x v="0"/>
    <n v="900"/>
    <m/>
    <m/>
    <n v="25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40"/>
    <s v="Serviços de Tecnologia da Informação e Comunicação - Pessoa Jurídica"/>
    <s v="0100000000"/>
    <s v="Recursos ordinários - recursos do tesouro - RLD"/>
    <x v="0"/>
    <n v="300"/>
    <m/>
    <m/>
    <n v="700000"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n v="3825056"/>
    <n v="3825056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339040"/>
    <s v="Serviços de Tecnologia da Informação e Comunicação - Pessoa Jurídica"/>
    <s v="0100000000"/>
    <s v="Recursos ordinários - recursos do tesouro - RLD"/>
    <x v="0"/>
    <n v="900"/>
    <n v="250000"/>
    <n v="2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040"/>
    <s v="Serviços de Tecnologia da Informação e Comunicação - Pessoa Jurídica"/>
    <s v="0100000000"/>
    <s v="Recursos ordinários - recursos do tesouro - RLD"/>
    <x v="0"/>
    <n v="750"/>
    <n v="517828"/>
    <n v="517828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08"/>
    <s v="Outros Benefícios Assistenciais"/>
    <s v="0100000000"/>
    <s v="Recursos ordinários - recursos do tesouro - RLD"/>
    <x v="0"/>
    <n v="704"/>
    <n v="800000"/>
    <n v="8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228000000"/>
    <s v="Outros convênios, ajustes e acordos administrativos - rec outras fontes-exercício corrente"/>
    <x v="0"/>
    <n v="230"/>
    <m/>
    <m/>
    <n v="15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6"/>
    <s v="Outras Despesas Variáveis-Pessoal Civil"/>
    <s v="0131000000"/>
    <s v="Recursos do FUNDEB"/>
    <x v="0"/>
    <n v="625"/>
    <n v="62675"/>
    <n v="62675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6"/>
    <s v="Outras Despesas Variáveis-Pessoal Civil"/>
    <s v="0100000000"/>
    <s v="Recursos ordinários - recursos do tesouro - RLD"/>
    <x v="0"/>
    <n v="625"/>
    <n v="2248359"/>
    <n v="2248359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3"/>
    <s v="Obrigações Patronais"/>
    <s v="0100000000"/>
    <s v="Recursos ordinários - recursos do tesouro - RLD"/>
    <x v="0"/>
    <n v="875"/>
    <n v="579874"/>
    <n v="579874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1"/>
    <s v="Premiações Culturais, Artísticas, Científicas, Desportivas e Outras"/>
    <s v="0100000000"/>
    <s v="Recursos ordinários - recursos do tesouro - RLD"/>
    <x v="0"/>
    <n v="635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142"/>
    <s v="Bolsas de estudo"/>
    <x v="782"/>
    <x v="785"/>
    <x v="5"/>
    <n v="573"/>
    <s v="339031"/>
    <s v="Premiações Culturais, Artísticas, Científicas, Desportivas e Outras"/>
    <s v="0100000000"/>
    <s v="Recursos ordinários - recursos do tesouro - RLD"/>
    <x v="0"/>
    <n v="230"/>
    <n v="675000"/>
    <n v="675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n v="498656"/>
    <n v="498656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449092"/>
    <s v="Despesas de Exercícios Anteriores"/>
    <s v="0100000000"/>
    <s v="Recursos ordinários - recursos do tesouro - RLD"/>
    <x v="0"/>
    <n v="910"/>
    <n v="30000"/>
    <n v="3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5"/>
    <s v="Outros Benefícios Previdenciários"/>
    <s v="0100000000"/>
    <s v="Recursos ordinários - recursos do tesouro - RLD"/>
    <x v="0"/>
    <n v="850"/>
    <n v="1906033"/>
    <n v="1906033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07"/>
    <s v="Contrib. Entid. Fechadas de Previdência"/>
    <s v="0100000000"/>
    <s v="Recursos ordinários - recursos do tesouro - RLD"/>
    <x v="0"/>
    <n v="850"/>
    <n v="85230"/>
    <n v="8523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459066"/>
    <s v="Concessão de Empréstimos e Financiam."/>
    <s v="0299000000"/>
    <s v="Outras receitas não primárias - recursos de outras fontes - exercício corrente"/>
    <x v="0"/>
    <n v="320"/>
    <n v="13905940"/>
    <n v="13905940"/>
    <m/>
    <m/>
    <x v="0"/>
    <x v="0"/>
  </r>
  <r>
    <s v="520002"/>
    <s v="00001"/>
    <s v="Encargos Gerais do Estado"/>
    <s v="Gestão Geral"/>
    <x v="0"/>
    <x v="0"/>
    <x v="46"/>
    <s v="Pagamento de encargos"/>
    <x v="594"/>
    <x v="597"/>
    <x v="5"/>
    <n v="846"/>
    <s v="469071"/>
    <s v="Principal da Dívida Contrat. Resgatado"/>
    <s v="0100000000"/>
    <s v="Recursos ordinários - recursos do tesouro - RLD"/>
    <x v="0"/>
    <n v="990"/>
    <m/>
    <m/>
    <n v="36000000"/>
    <m/>
    <x v="0"/>
    <x v="0"/>
  </r>
  <r>
    <s v="520002"/>
    <s v="00001"/>
    <s v="Encargos Gerais do Estado"/>
    <s v="Gestão Geral"/>
    <x v="1"/>
    <x v="1"/>
    <x v="121"/>
    <s v="Participação no capital social"/>
    <x v="301"/>
    <x v="304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94"/>
    <s v="Indenizações e Restituições Trabalhistas"/>
    <s v="0131000000"/>
    <s v="Recursos do FUNDEB"/>
    <x v="0"/>
    <n v="850"/>
    <m/>
    <m/>
    <n v="211469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15"/>
    <s v="Diárias - Militar"/>
    <s v="0111000000"/>
    <s v="Taxas da Segurança Pública - recursos do tesouro - exercício corrente"/>
    <x v="0"/>
    <n v="703"/>
    <m/>
    <m/>
    <n v="108000"/>
    <m/>
    <x v="0"/>
    <x v="0"/>
  </r>
  <r>
    <s v="470076"/>
    <s v="47076"/>
    <s v="Fundo Financeiro"/>
    <s v="Fundo Financeiro"/>
    <x v="0"/>
    <x v="0"/>
    <x v="44"/>
    <s v="Encargos com inativos"/>
    <x v="963"/>
    <x v="96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39046"/>
    <s v="Auxílio-Alimentação"/>
    <s v="0100000000"/>
    <s v="Recursos ordinários - recursos do tesouro - RLD"/>
    <x v="0"/>
    <n v="703"/>
    <m/>
    <m/>
    <n v="15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6"/>
    <s v="Auxílio-Alimentação"/>
    <s v="0111000000"/>
    <s v="Taxas da Segurança Pública - recursos do tesouro - exercício corrente"/>
    <x v="0"/>
    <n v="704"/>
    <m/>
    <m/>
    <n v="5331511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21000000"/>
    <s v="Cota-parte contrib intervenção no domínio econ CIDE-Estadual - rec tesouro -exerc corrente"/>
    <x v="0"/>
    <n v="900"/>
    <n v="500000"/>
    <n v="500000"/>
    <m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47"/>
    <s v="Obrigações Tributárias e Contributivas"/>
    <s v="0240000000"/>
    <s v="Recursos de serviços - recursos de outras fontes - exercício corrente"/>
    <x v="0"/>
    <n v="230"/>
    <m/>
    <m/>
    <n v="1000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47"/>
    <s v="Obrigações Tributárias e Contributivas"/>
    <s v="0240000000"/>
    <s v="Recursos de serviços - recursos de outras fontes - exercício corrente"/>
    <x v="0"/>
    <n v="310"/>
    <n v="544959"/>
    <n v="544959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96"/>
    <s v="Ressarcimento Despesa Pessoal Requisitado"/>
    <s v="0100000000"/>
    <s v="Recursos ordinários - recursos do tesouro - RLD"/>
    <x v="0"/>
    <n v="850"/>
    <n v="73334"/>
    <n v="73334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50001"/>
    <s v="00001"/>
    <s v="Defensoria Pública do Estado de Santa Catarina"/>
    <s v="Gestão Geral"/>
    <x v="1"/>
    <x v="1"/>
    <x v="274"/>
    <s v="Aquisição de equipamentos de ergonomia"/>
    <x v="571"/>
    <x v="574"/>
    <x v="15"/>
    <n v="331"/>
    <s v="339030"/>
    <s v="Material de Consumo"/>
    <s v="0100000000"/>
    <s v="Recursos ordinários - recursos do tesouro - RLD"/>
    <x v="0"/>
    <n v="745"/>
    <n v="90400"/>
    <n v="9040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0"/>
    <s v="Material de Consumo"/>
    <s v="0100000000"/>
    <s v="Recursos ordinários - recursos do tesouro - RLD"/>
    <x v="0"/>
    <n v="745"/>
    <n v="80000"/>
    <n v="8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269000000"/>
    <s v="Outros recursos primários - recursos de outras fontes - exercício corrente"/>
    <x v="0"/>
    <n v="701"/>
    <n v="300000"/>
    <n v="300000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0"/>
    <s v="Material de Consumo"/>
    <s v="0228000000"/>
    <s v="Outros convênios, ajustes e acordos administrativos - rec outras fontes-exercício corrente"/>
    <x v="0"/>
    <n v="211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0"/>
    <s v="Material de Consumo"/>
    <s v="0100000000"/>
    <s v="Recursos ordinários - recursos do tesouro - RLD"/>
    <x v="0"/>
    <n v="925"/>
    <m/>
    <m/>
    <n v="2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0"/>
    <s v="Material de Consumo"/>
    <s v="0219000000"/>
    <s v="Outras Taxas Vinculadas - Recursos de Outras Fontes - Exercício Corrente"/>
    <x v="0"/>
    <n v="930"/>
    <m/>
    <m/>
    <n v="2473787.59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0"/>
    <s v="Material de Consumo"/>
    <s v="0111000000"/>
    <s v="Taxas da Segurança Pública - recursos do tesouro - exercício corrente"/>
    <x v="0"/>
    <n v="855"/>
    <m/>
    <m/>
    <n v="2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0"/>
    <s v="Material de Consumo"/>
    <s v="0100000000"/>
    <s v="Recursos ordinários - recursos do tesouro - RLD"/>
    <x v="0"/>
    <n v="230"/>
    <m/>
    <m/>
    <n v="30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727"/>
    <x v="730"/>
    <x v="5"/>
    <n v="331"/>
    <s v="339030"/>
    <s v="Material de Consumo"/>
    <s v="0100000000"/>
    <s v="Recursos ordinários - recursos do tesouro - RLD"/>
    <x v="0"/>
    <n v="625"/>
    <m/>
    <m/>
    <n v="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30"/>
    <s v="Material de Consumo"/>
    <s v="0269000000"/>
    <s v="Outros recursos primários - recursos de outras fontes - exercício corrente"/>
    <x v="0"/>
    <n v="900"/>
    <m/>
    <m/>
    <n v="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0"/>
    <s v="Material de Consumo"/>
    <s v="0100000000"/>
    <s v="Recursos ordinários - recursos do tesouro - RLD"/>
    <x v="0"/>
    <n v="900"/>
    <m/>
    <m/>
    <n v="15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0"/>
    <s v="Material de Consumo"/>
    <s v="0100000000"/>
    <s v="Recursos ordinários - recursos do tesouro - RLD"/>
    <x v="0"/>
    <n v="430"/>
    <m/>
    <m/>
    <n v="1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00000000"/>
    <s v="Recursos ordinários - recursos do tesouro - RLD"/>
    <x v="0"/>
    <n v="900"/>
    <m/>
    <m/>
    <n v="4900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0"/>
    <s v="Material de Consumo"/>
    <s v="0240000000"/>
    <s v="Recursos de serviços - recursos de outras fontes - exercício corrente"/>
    <x v="0"/>
    <n v="760"/>
    <m/>
    <m/>
    <n v="700000"/>
    <m/>
    <x v="0"/>
    <x v="0"/>
  </r>
  <r>
    <s v="410010"/>
    <s v="00001"/>
    <s v="Fundação Catarinense de Esporte"/>
    <s v="Gestão Geral"/>
    <x v="1"/>
    <x v="1"/>
    <x v="405"/>
    <s v="Administração e manutenção de serviços administrativos gerais"/>
    <x v="964"/>
    <x v="967"/>
    <x v="17"/>
    <n v="122"/>
    <s v="339030"/>
    <s v="Material de Consumo"/>
    <s v="0100000000"/>
    <s v="Recursos ordinários - recursos do tesouro - RLD"/>
    <x v="0"/>
    <n v="650"/>
    <n v="25000"/>
    <n v="25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0"/>
    <s v="Material de Consumo"/>
    <s v="0240000000"/>
    <s v="Recursos de serviços - recursos de outras fontes - exercício corrente"/>
    <x v="0"/>
    <n v="310"/>
    <n v="224285"/>
    <n v="224285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0"/>
    <s v="Material de Consumo"/>
    <s v="0100000000"/>
    <s v="Recursos ordinários - recursos do tesouro - RLD"/>
    <x v="0"/>
    <n v="630"/>
    <n v="145364"/>
    <n v="145364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0"/>
    <s v="Material de Consumo"/>
    <s v="0223000000"/>
    <s v="Convênio - Sistema Único Saúde - recursos de outras fontes - Exercício Corrente"/>
    <x v="0"/>
    <n v="410"/>
    <n v="30000"/>
    <n v="30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3"/>
    <s v="Passagens e Despesas com Locomoção"/>
    <s v="0100000000"/>
    <s v="Recursos ordinários - recursos do tesouro - RLD"/>
    <x v="0"/>
    <n v="935"/>
    <m/>
    <m/>
    <n v="2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3"/>
    <s v="Passagens e Despesas com Locomoção"/>
    <s v="0260000000"/>
    <s v="Recursos patrimoniais primários - recursos de outras fontes - exercício corrente"/>
    <x v="0"/>
    <n v="900"/>
    <m/>
    <m/>
    <n v="14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3"/>
    <s v="Passagens e Despesas com Locomoção"/>
    <s v="0219000000"/>
    <s v="Outras Taxas Vinculadas - Recursos de Outras Fontes - Exercício Corrente"/>
    <x v="0"/>
    <n v="348"/>
    <m/>
    <m/>
    <n v="3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3"/>
    <s v="Passagens e Despesas com Locomoção"/>
    <s v="0100000000"/>
    <s v="Recursos ordinários - recursos do tesouro - RLD"/>
    <x v="0"/>
    <n v="900"/>
    <n v="487962"/>
    <n v="487962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5043"/>
    <s v="Subvenções Sociais"/>
    <s v="0100000000"/>
    <s v="Recursos ordinários - recursos do tesouro - RLD"/>
    <x v="0"/>
    <n v="640"/>
    <n v="150000"/>
    <n v="150000"/>
    <m/>
    <m/>
    <x v="0"/>
    <x v="0"/>
  </r>
  <r>
    <s v="410001"/>
    <s v="00001"/>
    <s v="Casa Civil"/>
    <s v="Gestão Geral"/>
    <x v="0"/>
    <x v="0"/>
    <x v="75"/>
    <s v="Encargos com estagiários"/>
    <x v="771"/>
    <x v="774"/>
    <x v="3"/>
    <n v="128"/>
    <s v="339049"/>
    <s v="Auxílio-Transporte"/>
    <s v="0100000000"/>
    <s v="Recursos ordinários - recursos do tesouro - RLD"/>
    <x v="0"/>
    <n v="850"/>
    <m/>
    <m/>
    <n v="828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9"/>
    <s v="Auxílio-Transporte"/>
    <s v="0100000000"/>
    <s v="Recursos ordinários - recursos do tesouro - RLD"/>
    <x v="0"/>
    <n v="900"/>
    <n v="25000"/>
    <n v="25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92"/>
    <s v="Despesas de Exercícios Anteriores"/>
    <s v="0100000000"/>
    <s v="Recursos ordinários - recursos do tesouro - RLD"/>
    <x v="0"/>
    <n v="925"/>
    <m/>
    <m/>
    <n v="10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39092"/>
    <s v="Despesas de Exercícios Anteriores"/>
    <s v="0283000000"/>
    <s v="Remuneração de depósitos bancários da conta única  do Tribunal de Justiça"/>
    <x v="0"/>
    <n v="930"/>
    <m/>
    <m/>
    <n v="5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92"/>
    <s v="Despesas de Exercícios Anteriores"/>
    <s v="0240000000"/>
    <s v="Recursos de serviços - recursos de outras fontes - exercício corrente"/>
    <x v="0"/>
    <n v="90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2"/>
    <s v="Despesas de Exercícios Anteriores"/>
    <s v="0100000000"/>
    <s v="Recursos ordinários - recursos do tesouro - RLD"/>
    <x v="0"/>
    <n v="310"/>
    <m/>
    <m/>
    <n v="42566"/>
    <m/>
    <x v="0"/>
    <x v="0"/>
  </r>
  <r>
    <s v="450022"/>
    <s v="00001"/>
    <s v="Fundação Universidade do Estado de Santa Catarina"/>
    <s v="Gestão Geral"/>
    <x v="0"/>
    <x v="0"/>
    <x v="142"/>
    <s v="Bolsas de estudo"/>
    <x v="254"/>
    <x v="257"/>
    <x v="5"/>
    <n v="364"/>
    <s v="339092"/>
    <s v="Despesas de Exercícios Anteriores"/>
    <s v="0100000000"/>
    <s v="Recursos ordinários - recursos do tesouro - RLD"/>
    <x v="0"/>
    <n v="630"/>
    <m/>
    <m/>
    <n v="15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2"/>
    <s v="Despesas de Exercícios Anteriores"/>
    <s v="0100000000"/>
    <s v="Recursos ordinários - recursos do tesouro - RLD"/>
    <x v="0"/>
    <n v="900"/>
    <n v="154836"/>
    <n v="154836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69000000"/>
    <s v="Outros recursos primários - recursos de outras fontes - exercício corrente"/>
    <x v="0"/>
    <n v="230"/>
    <m/>
    <m/>
    <n v="359999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80000000"/>
    <s v="Remuneração de disponibilidade bancária - Executivo - rec tesouro - exercício corrente"/>
    <x v="0"/>
    <n v="990"/>
    <n v="39000000"/>
    <n v="39000000"/>
    <m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4"/>
    <s v="Outras Desp. Pessoal Decor. Contr. Terceirização"/>
    <s v="0100000000"/>
    <s v="Recursos ordinários - recursos do tesouro - RLD"/>
    <x v="0"/>
    <n v="12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5"/>
    <s v="Serviços de Consultoria"/>
    <s v="0223000000"/>
    <s v="Convênio - Sistema Único Saúde - recursos de outras fontes - Exercício Corrente"/>
    <x v="0"/>
    <n v="4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113"/>
    <s v="Obrigações Patronais"/>
    <s v="0240000000"/>
    <s v="Recursos de serviços - recursos de outras fontes - exercício corrente"/>
    <x v="0"/>
    <n v="850"/>
    <m/>
    <m/>
    <n v="176553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113"/>
    <s v="Obrigações Patronais"/>
    <s v="0100000000"/>
    <s v="Recursos ordinários - recursos do tesouro - RLD"/>
    <x v="0"/>
    <n v="850"/>
    <m/>
    <m/>
    <n v="30131626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113"/>
    <s v="Obrigações Patronais"/>
    <s v="0100000000"/>
    <s v="Recursos ordinários - recursos do tesouro - RLD"/>
    <x v="0"/>
    <n v="850"/>
    <n v="163091"/>
    <n v="163091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40000000"/>
    <s v="Recursos de serviços - recursos de outras fontes - exercício corrente"/>
    <x v="0"/>
    <n v="910"/>
    <n v="31953"/>
    <n v="3195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08"/>
    <s v="Outros Benefícios Assistenciais"/>
    <s v="0100000000"/>
    <s v="Recursos ordinários - recursos do tesouro - RLD"/>
    <x v="0"/>
    <n v="625"/>
    <m/>
    <m/>
    <n v="1300000"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14"/>
    <s v="Diárias - Civil"/>
    <s v="0219000000"/>
    <s v="Outras Taxas Vinculadas - Recursos de Outras Fontes - Exercício Corrente"/>
    <x v="0"/>
    <n v="931"/>
    <m/>
    <m/>
    <n v="56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14"/>
    <s v="Diárias - Civil"/>
    <s v="0240000000"/>
    <s v="Recursos de serviços - recursos de outras fontes - exercício corrente"/>
    <x v="0"/>
    <n v="900"/>
    <m/>
    <m/>
    <n v="65000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14"/>
    <s v="Diárias - Civil"/>
    <s v="0122000000"/>
    <s v="Cota-parte da compensação financeira dos rec hídricos - rec tesouro - exercício corrente"/>
    <x v="0"/>
    <n v="350"/>
    <n v="100000"/>
    <n v="1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337230"/>
    <s v="Material de Consumo"/>
    <s v="0100000000"/>
    <s v="Recursos ordinários - recursos do tesouro - RLD"/>
    <x v="0"/>
    <n v="130"/>
    <m/>
    <m/>
    <n v="300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93"/>
    <s v="Indenizações e Restituições"/>
    <s v="0100000000"/>
    <s v="Recursos ordinários - recursos do tesouro - RLD"/>
    <x v="0"/>
    <n v="703"/>
    <n v="433100"/>
    <n v="4331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93"/>
    <s v="Indenizações e Restituições"/>
    <s v="0100000000"/>
    <s v="Recursos ordinários - recursos do tesouro - RLD"/>
    <x v="0"/>
    <n v="930"/>
    <m/>
    <m/>
    <n v="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93"/>
    <s v="Indenizações e Restituições"/>
    <s v="0269000000"/>
    <s v="Outros recursos primários - recursos de outras fontes - exercício corrente"/>
    <x v="0"/>
    <n v="875"/>
    <m/>
    <m/>
    <n v="86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93"/>
    <s v="Indenizações e Restituições"/>
    <s v="0240000000"/>
    <s v="Recursos de serviços - recursos de outras fontes - exercício corrente"/>
    <x v="0"/>
    <n v="310"/>
    <m/>
    <m/>
    <n v="200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n v="50000"/>
    <n v="5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93"/>
    <s v="Indenizações e Restituições"/>
    <s v="0250000000"/>
    <s v="Contribuição previdenciária - recursos de outras fontes - exercício corrente"/>
    <x v="0"/>
    <n v="850"/>
    <n v="150000"/>
    <n v="15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m/>
    <m/>
    <m/>
    <n v="40000"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1"/>
    <s v="Vencim. e Vantagens Fixas - Pessoal Civil"/>
    <s v="0100000000"/>
    <s v="Recursos ordinários - recursos do tesouro - RLD"/>
    <x v="0"/>
    <n v="850"/>
    <n v="73889880"/>
    <n v="7388988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1"/>
    <s v="Vencim. e Vantagens Fixas - Pessoal Civil"/>
    <s v="0100000000"/>
    <s v="Recursos ordinários - recursos do tesouro - RLD"/>
    <x v="0"/>
    <n v="850"/>
    <m/>
    <m/>
    <n v="2366796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1"/>
    <s v="Vencim. e Vantagens Fixas - Pessoal Civil"/>
    <s v="0100000000"/>
    <s v="Recursos ordinários - recursos do tesouro - RLD"/>
    <x v="0"/>
    <n v="300"/>
    <m/>
    <m/>
    <n v="1235876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1"/>
    <s v="Vencim. e Vantagens Fixas - Pessoal Civil"/>
    <s v="0100000000"/>
    <s v="Recursos ordinários - recursos do tesouro - RLD"/>
    <x v="0"/>
    <n v="850"/>
    <m/>
    <m/>
    <n v="7388988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2"/>
    <s v="Vencim. e Vantagens Fixas - Pessoal Militar"/>
    <s v="0100000000"/>
    <s v="Recursos ordinários - recursos do tesouro - RLD"/>
    <x v="0"/>
    <n v="920"/>
    <n v="9000000"/>
    <n v="90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2"/>
    <s v="Vencim. e Vantagens Fixas - Pessoal Militar"/>
    <s v="0111000000"/>
    <s v="Taxas da Segurança Pública - recursos do tesouro - exercício corrente"/>
    <x v="0"/>
    <n v="704"/>
    <n v="1665190"/>
    <n v="166519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100000000"/>
    <s v="Recursos ordinários - recursos do tesouro - RLD"/>
    <x v="0"/>
    <n v="230"/>
    <n v="3600000"/>
    <n v="360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372"/>
    <x v="375"/>
    <x v="5"/>
    <n v="571"/>
    <s v="339020"/>
    <s v="Auxílio Financeiro a Pesquisadores"/>
    <s v="0100000000"/>
    <s v="Recursos ordinários - recursos do tesouro - RLD"/>
    <x v="0"/>
    <n v="230"/>
    <n v="900000"/>
    <n v="9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439"/>
    <x v="442"/>
    <x v="5"/>
    <n v="571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410094"/>
    <s v="41094"/>
    <s v="Fundo de Desenvolvimento Social"/>
    <s v="Fundo de Desenvolvimento Social"/>
    <x v="1"/>
    <x v="1"/>
    <x v="159"/>
    <s v="Apoio ao sistema viário"/>
    <x v="291"/>
    <x v="294"/>
    <x v="0"/>
    <n v="782"/>
    <s v="334041"/>
    <s v="Contribuições"/>
    <s v="0261000000"/>
    <s v="Receitas diversas - FUNDOSOCIAL - recursos de outras fontes - exercício corrente"/>
    <x v="0"/>
    <n v="110"/>
    <n v="10000000"/>
    <n v="10000000"/>
    <m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4041"/>
    <s v="Contribuições"/>
    <s v="0100000000"/>
    <s v="Recursos ordinários - recursos do tesouro - RLD"/>
    <x v="0"/>
    <n v="627"/>
    <n v="9492952"/>
    <n v="9492952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6"/>
    <s v="Outros Serviços Terceiros-Pessoa Física"/>
    <s v="0169000000"/>
    <s v="Outros Recursos Primários - Recursos do Tesouro"/>
    <x v="0"/>
    <n v="130"/>
    <n v="5000"/>
    <n v="5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6"/>
    <s v="Outros Serviços Terceiros-Pessoa Física"/>
    <s v="0111000000"/>
    <s v="Taxas da Segurança Pública - recursos do tesouro - exercício corrente"/>
    <x v="0"/>
    <n v="704"/>
    <n v="105000"/>
    <n v="105000"/>
    <m/>
    <m/>
    <x v="0"/>
    <x v="0"/>
  </r>
  <r>
    <s v="260001"/>
    <s v="00001"/>
    <s v="Secretaria de Estado de Desenvolvimento Social"/>
    <s v="Gestão Geral"/>
    <x v="1"/>
    <x v="1"/>
    <x v="75"/>
    <s v="Encargos com estagiários"/>
    <x v="396"/>
    <x v="399"/>
    <x v="16"/>
    <n v="128"/>
    <s v="339036"/>
    <s v="Outros Serviços Terceiros-Pessoa Física"/>
    <s v="0100000000"/>
    <s v="Recursos ordinários - recursos do tesouro - RLD"/>
    <x v="0"/>
    <n v="850"/>
    <n v="144000"/>
    <n v="144000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6"/>
    <s v="Outros Serviços Terceiros-Pessoa Física"/>
    <s v="0261000000"/>
    <s v="Receitas diversas - FUNDOSOCIAL - recursos de outras fontes - exercício corrente"/>
    <x v="0"/>
    <n v="660"/>
    <n v="1300000"/>
    <n v="13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6"/>
    <s v="Outros Serviços Terceiros-Pessoa Física"/>
    <s v="0269000000"/>
    <s v="Outros recursos primários - recursos de outras fontes - exercício corrente"/>
    <x v="0"/>
    <n v="875"/>
    <n v="100000"/>
    <n v="1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38"/>
    <x v="941"/>
    <x v="3"/>
    <n v="274"/>
    <s v="339059"/>
    <s v="Pensões Especiais"/>
    <s v="0100000000"/>
    <s v="Recursos ordinários - recursos do tesouro - RLD"/>
    <x v="0"/>
    <n v="870"/>
    <n v="615735"/>
    <n v="615735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139"/>
    <s v="Outros Serviços Terceiros Pessoa Jurídica"/>
    <s v="0100000000"/>
    <s v="Recursos ordinários - recursos do tesouro - RLD"/>
    <x v="0"/>
    <n v="900"/>
    <m/>
    <m/>
    <n v="15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449051"/>
    <s v="Obras e Instalações"/>
    <s v="0261000000"/>
    <s v="Receitas diversas - FUNDOSOCIAL - recursos de outras fontes - exercício corrente"/>
    <x v="0"/>
    <n v="665"/>
    <n v="300000"/>
    <n v="300000"/>
    <m/>
    <m/>
    <x v="0"/>
    <x v="0"/>
  </r>
  <r>
    <s v="480091"/>
    <s v="48091"/>
    <s v="Fundo Estadual de Saúde"/>
    <s v="Fundo Estadual de Saúde"/>
    <x v="1"/>
    <x v="1"/>
    <x v="317"/>
    <s v="Construção de laboratório"/>
    <x v="686"/>
    <x v="689"/>
    <x v="6"/>
    <n v="302"/>
    <s v="449051"/>
    <s v="Obras e Instalações"/>
    <s v="0191000000"/>
    <s v="Operações de crédito interna - recursos do tesouro - exercício corrente"/>
    <x v="0"/>
    <n v="101"/>
    <n v="3000000"/>
    <n v="3000000"/>
    <m/>
    <m/>
    <x v="0"/>
    <x v="0"/>
  </r>
  <r>
    <s v="520090"/>
    <s v="52090"/>
    <s v="Fundo Estadual de Apoio aos Municípios"/>
    <s v="Fundo Estadual de Apoio aos Municípios"/>
    <x v="1"/>
    <x v="1"/>
    <x v="253"/>
    <s v="Emendas parlamentares"/>
    <x v="882"/>
    <x v="885"/>
    <x v="3"/>
    <n v="123"/>
    <s v="449051"/>
    <s v="Obras e Instalações"/>
    <s v="0261000000"/>
    <s v="Receitas diversas - FUNDOSOCIAL - recursos de outras fontes - exercício corrente"/>
    <x v="0"/>
    <n v="210"/>
    <n v="31971097"/>
    <n v="31971097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261000000"/>
    <s v="Receitas diversas - FUNDOSOCIAL - recursos de outras fontes - exercício corrente"/>
    <x v="0"/>
    <n v="110"/>
    <n v="14200000"/>
    <n v="14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65"/>
    <x v="968"/>
    <x v="15"/>
    <n v="421"/>
    <s v="449051"/>
    <s v="Obras e Instalações"/>
    <s v="0219000000"/>
    <s v="Outras Taxas Vinculadas - Recursos de Outras Fontes - Exercício Corrente"/>
    <x v="0"/>
    <n v="750"/>
    <n v="2125000"/>
    <n v="2125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51"/>
    <s v="Obras e Instalações"/>
    <s v="0100000000"/>
    <s v="Recursos ordinários - recursos do tesouro - RLD"/>
    <x v="0"/>
    <n v="922"/>
    <m/>
    <m/>
    <n v="250000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53"/>
    <x v="856"/>
    <x v="7"/>
    <n v="61"/>
    <s v="449051"/>
    <s v="Obras e Instalações"/>
    <s v="0219000000"/>
    <s v="Outras Taxas Vinculadas - Recursos de Outras Fontes - Exercício Corrente"/>
    <x v="0"/>
    <n v="931"/>
    <m/>
    <m/>
    <n v="265316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66"/>
    <x v="969"/>
    <x v="7"/>
    <n v="61"/>
    <s v="449051"/>
    <s v="Obras e Instalações"/>
    <s v="0219000000"/>
    <s v="Outras Taxas Vinculadas - Recursos de Outras Fontes - Exercício Corrente"/>
    <x v="0"/>
    <n v="931"/>
    <m/>
    <m/>
    <n v="48387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1"/>
    <x v="264"/>
    <x v="0"/>
    <n v="782"/>
    <s v="449051"/>
    <s v="Obras e Instalações"/>
    <s v="0132000000"/>
    <s v="Transferências da União - sit de emergência e calamidade - rec do tesouro - exerc corrente"/>
    <x v="0"/>
    <n v="140"/>
    <m/>
    <m/>
    <n v="20181572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85000000"/>
    <s v="Remuneração de disp bancária - Executivo - rec vinculados-rec outras fontes-exerc corrente"/>
    <x v="0"/>
    <n v="702"/>
    <n v="162038"/>
    <n v="16203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776"/>
    <x v="779"/>
    <x v="6"/>
    <n v="302"/>
    <s v="449051"/>
    <s v="Obras e Instalações"/>
    <s v="0191000000"/>
    <s v="Operações de crédito interna - recursos do tesouro - exercício corrente"/>
    <x v="0"/>
    <n v="101"/>
    <n v="4000000"/>
    <n v="4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77"/>
    <x v="780"/>
    <x v="0"/>
    <n v="782"/>
    <s v="449051"/>
    <s v="Obras e Instalações"/>
    <s v="0100000000"/>
    <s v="Recursos ordinários - recursos do tesouro - RLD"/>
    <x v="0"/>
    <n v="140"/>
    <n v="1000000"/>
    <n v="1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449052"/>
    <s v="Equipamentos e Material Permanente"/>
    <s v="0100000000"/>
    <s v="Recursos ordinários - recursos do tesouro - RLD"/>
    <x v="0"/>
    <n v="925"/>
    <n v="200000"/>
    <n v="20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449052"/>
    <s v="Equipamentos e Material Permanente"/>
    <s v="0100000000"/>
    <s v="Recursos ordinários - recursos do tesouro - RLD"/>
    <x v="0"/>
    <n v="745"/>
    <n v="500000"/>
    <n v="5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449052"/>
    <s v="Equipamentos e Material Permanente"/>
    <s v="0269000000"/>
    <s v="Outros recursos primários - recursos de outras fontes - exercício corrente"/>
    <x v="0"/>
    <n v="900"/>
    <n v="803513"/>
    <n v="803513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100000000"/>
    <s v="Recursos ordinários - recursos do tesouro - RLD"/>
    <x v="0"/>
    <n v="900"/>
    <n v="90000"/>
    <n v="90000"/>
    <m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449052"/>
    <s v="Equipamentos e Material Permanente"/>
    <s v="0111000000"/>
    <s v="Taxas da Segurança Pública - recursos do tesouro - exercício corrente"/>
    <x v="0"/>
    <n v="704"/>
    <m/>
    <m/>
    <n v="10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449052"/>
    <s v="Equipamentos e Material Permanente"/>
    <s v="0219000000"/>
    <s v="Outras Taxas Vinculadas - Recursos de Outras Fontes - Exercício Corrente"/>
    <x v="0"/>
    <n v="890"/>
    <m/>
    <m/>
    <n v="200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449052"/>
    <s v="Equipamentos e Material Permanente"/>
    <s v="0228000000"/>
    <s v="Outros convênios, ajustes e acordos administrativos - rec outras fontes-exercício corrente"/>
    <x v="0"/>
    <n v="660"/>
    <m/>
    <m/>
    <n v="50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9052"/>
    <s v="Equipamentos e Material Permanente"/>
    <s v="0100000000"/>
    <s v="Recursos ordinários - recursos do tesouro - RLD"/>
    <x v="0"/>
    <n v="610"/>
    <m/>
    <m/>
    <n v="13930000"/>
    <m/>
    <x v="0"/>
    <x v="0"/>
  </r>
  <r>
    <s v="470093"/>
    <s v="47093"/>
    <s v="Fundo Patrimonial"/>
    <s v="Fundo Patrimonial"/>
    <x v="0"/>
    <x v="0"/>
    <x v="306"/>
    <s v="Aquisição de bens móveis"/>
    <x v="967"/>
    <x v="970"/>
    <x v="3"/>
    <n v="122"/>
    <s v="449052"/>
    <s v="Equipamentos e Material Permanente"/>
    <s v="0298000000"/>
    <s v="Receita da alienação de bens - recursos de outras fontes - exercício corrente"/>
    <x v="0"/>
    <n v="900"/>
    <m/>
    <m/>
    <n v="2415570"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n v="1771754"/>
    <n v="1771754"/>
    <m/>
    <m/>
    <x v="0"/>
    <x v="0"/>
  </r>
  <r>
    <s v="160084"/>
    <s v="16084"/>
    <s v="Fundo de Melhoria da Polícia Civil"/>
    <s v="Fundo de Melhoria da Polícia Civil"/>
    <x v="1"/>
    <x v="1"/>
    <x v="390"/>
    <s v="Equipamentos e materiais"/>
    <x v="911"/>
    <x v="914"/>
    <x v="11"/>
    <n v="181"/>
    <s v="449052"/>
    <s v="Equipamentos e Material Permanente"/>
    <s v="0111000000"/>
    <s v="Taxas da Segurança Pública - recursos do tesouro - exercício corrente"/>
    <x v="0"/>
    <n v="701"/>
    <n v="1706571"/>
    <n v="170657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40000000"/>
    <s v="Recursos de serviços - recursos de outras fontes - exercício corrente"/>
    <x v="0"/>
    <n v="310"/>
    <n v="62232"/>
    <n v="62232"/>
    <m/>
    <m/>
    <x v="0"/>
    <x v="0"/>
  </r>
  <r>
    <s v="470030"/>
    <s v="00001"/>
    <s v="Fundação Escola de Governo - ENA"/>
    <s v="Gestão Geral"/>
    <x v="1"/>
    <x v="1"/>
    <x v="307"/>
    <s v="Digitalização de acervo"/>
    <x v="665"/>
    <x v="668"/>
    <x v="9"/>
    <n v="391"/>
    <s v="449052"/>
    <s v="Equipamentos e Material Permanente"/>
    <s v="0228000000"/>
    <s v="Outros convênios, ajustes e acordos administrativos - rec outras fontes-exercício corrente"/>
    <x v="0"/>
    <n v="835"/>
    <n v="100000"/>
    <n v="1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34"/>
    <s v="Outras Desp. Pessoal Decor. Contr. Terceirização"/>
    <s v="0261000000"/>
    <s v="Receitas diversas - FUNDOSOCIAL - recursos de outras fontes - exercício corrente"/>
    <x v="0"/>
    <n v="110"/>
    <n v="300000"/>
    <n v="3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270021"/>
    <s v="00001"/>
    <s v="Instituto do Meio Ambiente do Estado de Santa Catarina - IMA"/>
    <s v="Gestão Geral"/>
    <x v="1"/>
    <x v="1"/>
    <x v="3"/>
    <s v="Manutenção e modernização dos serviços de tecnologia da informação e comunicação"/>
    <x v="962"/>
    <x v="965"/>
    <x v="12"/>
    <n v="126"/>
    <s v="339039"/>
    <s v="Outros Serviços Terceiros - Pessoa Jurídica"/>
    <s v="0219000000"/>
    <s v="Outras Taxas Vinculadas - Recursos de Outras Fontes - Exercício Corrente"/>
    <x v="0"/>
    <n v="900"/>
    <n v="229190"/>
    <n v="22919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40000000"/>
    <s v="Recursos de serviços - recursos de outras fontes - exercício corrente"/>
    <x v="0"/>
    <n v="310"/>
    <n v="1112007"/>
    <n v="1112007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9"/>
    <s v="Outros Serviços Terceiros - Pessoa Jurídica"/>
    <s v="0100000000"/>
    <s v="Recursos ordinários - recursos do tesouro - RLD"/>
    <x v="0"/>
    <n v="900"/>
    <n v="245000"/>
    <n v="245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9"/>
    <s v="Outros Serviços Terceiros - Pessoa Jurídica"/>
    <s v="0100000000"/>
    <s v="Recursos ordinários - recursos do tesouro - RLD"/>
    <x v="0"/>
    <n v="935"/>
    <m/>
    <m/>
    <n v="650000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39"/>
    <s v="Outros Serviços Terceiros - Pessoa Jurídica"/>
    <s v="0111000000"/>
    <s v="Taxas da Segurança Pública - recursos do tesouro - exercício corrente"/>
    <x v="0"/>
    <n v="702"/>
    <m/>
    <m/>
    <n v="1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99000000"/>
    <s v="Outras receitas não primárias - recursos de outras fontes - exercício corrente"/>
    <x v="0"/>
    <n v="900"/>
    <m/>
    <m/>
    <n v="550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9"/>
    <s v="Outros Serviços Terceiros - Pessoa Jurídica"/>
    <s v="0269000000"/>
    <s v="Outros recursos primários - recursos de outras fontes - exercício corrente"/>
    <x v="0"/>
    <n v="560"/>
    <m/>
    <m/>
    <n v="6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9"/>
    <s v="Outros Serviços Terceiros - Pessoa Jurídica"/>
    <s v="0261000000"/>
    <s v="Receitas diversas - FUNDOSOCIAL - recursos de outras fontes - exercício corrente"/>
    <x v="0"/>
    <n v="850"/>
    <m/>
    <m/>
    <n v="500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9"/>
    <s v="Outros Serviços Terceiros - Pessoa Jurídica"/>
    <s v="0100000000"/>
    <s v="Recursos ordinários - recursos do tesouro - RLD"/>
    <x v="0"/>
    <n v="900"/>
    <n v="400000"/>
    <n v="400000"/>
    <m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9"/>
    <s v="Outros Serviços Terceiros - Pessoa Jurídica"/>
    <s v="0100000000"/>
    <s v="Recursos ordinários - recursos do tesouro - RLD"/>
    <x v="0"/>
    <n v="85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80000000"/>
    <s v="Remuneração de disponibilidade bancária - Executivo - rec outras fontes-exercício corrente"/>
    <x v="0"/>
    <n v="900"/>
    <n v="15000"/>
    <n v="15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115000000"/>
    <n v="115000000"/>
    <m/>
    <m/>
    <x v="0"/>
    <x v="0"/>
  </r>
  <r>
    <s v="410094"/>
    <s v="41094"/>
    <s v="Fundo de Desenvolvimento Social"/>
    <s v="Fundo de Desenvolvimento Social"/>
    <x v="0"/>
    <x v="0"/>
    <x v="357"/>
    <s v="Apoio a ações na área do esporte"/>
    <x v="814"/>
    <x v="817"/>
    <x v="17"/>
    <n v="812"/>
    <s v="444042"/>
    <s v="Auxílios"/>
    <s v="0261000000"/>
    <s v="Receitas diversas - FUNDOSOCIAL - recursos de outras fontes - exercício corrente"/>
    <x v="0"/>
    <n v="650"/>
    <m/>
    <m/>
    <n v="20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93"/>
    <s v="Indenizações e Restituições"/>
    <s v="0100000000"/>
    <s v="Recursos ordinários - recursos do tesouro - RLD"/>
    <x v="0"/>
    <n v="920"/>
    <m/>
    <m/>
    <n v="20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n v="25000"/>
    <n v="25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9937453.570000000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636741"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8651467"/>
    <n v="18651467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449040"/>
    <s v="Serviços de Tecnologia da Informação e Comunicação - Pessoa Jurídica"/>
    <s v="0219000000"/>
    <s v="Outras Taxas Vinculadas - Recursos de Outras Fontes - Exercício Corrente"/>
    <x v="0"/>
    <n v="931"/>
    <m/>
    <m/>
    <n v="300000"/>
    <m/>
    <x v="0"/>
    <x v="0"/>
  </r>
  <r>
    <s v="030001"/>
    <s v="00001"/>
    <s v="Tribunal de Justiça do Estado"/>
    <s v="Gestão Geral"/>
    <x v="5"/>
    <x v="5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410498.96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2"/>
    <s v="Material, Bem ou Serviço de Distribuição Gratuita"/>
    <s v="0120000000"/>
    <s v="Cota-parte da contribuição do Salário-Educação - recursos do tesouro - exercício corrente"/>
    <x v="0"/>
    <n v="520"/>
    <n v="5000"/>
    <n v="5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812"/>
    <x v="815"/>
    <x v="16"/>
    <n v="244"/>
    <s v="445042"/>
    <s v="Auxílios"/>
    <s v="0261000000"/>
    <s v="Receitas diversas - FUNDOSOCIAL - recursos de outras fontes - exercício corrente"/>
    <x v="0"/>
    <n v="560"/>
    <n v="532750"/>
    <n v="53275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129000000"/>
    <s v="Outras transferências - recursos do tesouro - exercício corrente"/>
    <x v="0"/>
    <n v="230"/>
    <n v="103000"/>
    <n v="103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5042"/>
    <s v="Auxílios"/>
    <s v="0100000000"/>
    <s v="Recursos ordinários - recursos do tesouro - RLD"/>
    <x v="0"/>
    <n v="640"/>
    <n v="50000"/>
    <n v="5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6"/>
    <s v="Outras Despesas Variáveis-Pessoal Civil"/>
    <s v="0100000000"/>
    <s v="Recursos ordinários - recursos do tesouro - RLD"/>
    <x v="0"/>
    <n v="920"/>
    <n v="2174952"/>
    <n v="2174952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3"/>
    <s v="Obrigações Patronais"/>
    <s v="0100000000"/>
    <s v="Recursos ordinários - recursos do tesouro - RLD"/>
    <x v="0"/>
    <n v="704"/>
    <m/>
    <m/>
    <n v="246252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3"/>
    <s v="Obrigações Patronais"/>
    <s v="0100000000"/>
    <s v="Recursos ordinários - recursos do tesouro - RLD"/>
    <x v="0"/>
    <n v="625"/>
    <n v="10985200"/>
    <n v="109852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5041"/>
    <s v="Contribuições"/>
    <s v="0100000000"/>
    <s v="Recursos ordinários - recursos do tesouro - RLD"/>
    <x v="0"/>
    <n v="925"/>
    <n v="20000"/>
    <n v="2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269000000"/>
    <s v="Outros recursos primários - recursos de outras fontes - exercício corrente"/>
    <x v="0"/>
    <n v="230"/>
    <n v="150000"/>
    <n v="150000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335041"/>
    <s v="Contribuições"/>
    <s v="0223000000"/>
    <s v="Convênio - Sistema Único Saúde - recursos de outras fontes - Exercício Corrente"/>
    <x v="0"/>
    <n v="430"/>
    <n v="3367991"/>
    <n v="3367991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92"/>
    <s v="Despesas de Exercícios Anteriores"/>
    <s v="0269000000"/>
    <s v="Outros recursos primários - recursos de outras fontes - exercício corrente"/>
    <x v="0"/>
    <n v="4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93"/>
    <s v="Indenizações e Restituições"/>
    <s v="0261000000"/>
    <s v="Receitas diversas - FUNDOSOCIAL - recursos de outras fontes - exercício corrente"/>
    <x v="0"/>
    <n v="101"/>
    <n v="2000000"/>
    <n v="2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80000000"/>
    <s v="Remuneração de disponibilidade bancária - Executivo - rec tesouro - exercício corrente"/>
    <x v="0"/>
    <n v="990"/>
    <n v="9000000"/>
    <n v="9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94"/>
    <s v="Indenizações e Restituições Trabalhistas"/>
    <s v="0131000000"/>
    <s v="Recursos do FUNDEB"/>
    <x v="0"/>
    <n v="625"/>
    <m/>
    <m/>
    <n v="365465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94"/>
    <s v="Indenizações e Restituições Trabalhistas"/>
    <s v="0100000000"/>
    <s v="Recursos ordinários - recursos do tesouro - RLD"/>
    <x v="0"/>
    <n v="745"/>
    <n v="16000"/>
    <n v="16000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69000000"/>
    <s v="Outros recursos primários - recursos de outras fontes - exercício corrente"/>
    <x v="0"/>
    <n v="230"/>
    <n v="450000"/>
    <n v="450000"/>
    <m/>
    <m/>
    <x v="0"/>
    <x v="0"/>
  </r>
  <r>
    <s v="470076"/>
    <s v="47076"/>
    <s v="Fundo Financeiro"/>
    <s v="Fundo Financeiro"/>
    <x v="1"/>
    <x v="1"/>
    <x v="255"/>
    <s v="Pensões"/>
    <x v="830"/>
    <x v="833"/>
    <x v="14"/>
    <n v="272"/>
    <s v="319003"/>
    <s v="Pensões do RPPS e do Militar"/>
    <s v="0250000000"/>
    <s v="Contribuição previdenciária - recursos de outras fontes - exercício corrente"/>
    <x v="0"/>
    <n v="860"/>
    <n v="76022062"/>
    <n v="76022062"/>
    <m/>
    <m/>
    <x v="0"/>
    <x v="0"/>
  </r>
  <r>
    <s v="470076"/>
    <s v="47076"/>
    <s v="Fundo Financeiro"/>
    <s v="Fundo Financeiro"/>
    <x v="10"/>
    <x v="9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m/>
    <n v="-2736933.75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2"/>
    <s v="Despesas de Exercícios Anteriores"/>
    <s v="0100000000"/>
    <s v="Recursos ordinários - recursos do tesouro - RLD"/>
    <x v="0"/>
    <n v="920"/>
    <n v="1000000"/>
    <n v="1000000"/>
    <m/>
    <m/>
    <x v="0"/>
    <x v="0"/>
  </r>
  <r>
    <s v="470076"/>
    <s v="47076"/>
    <s v="Fundo Financeiro"/>
    <s v="Fundo Financeiro"/>
    <x v="0"/>
    <x v="0"/>
    <x v="255"/>
    <s v="Pensões"/>
    <x v="780"/>
    <x v="78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2"/>
    <s v="Despesas de Exercícios Anteriores"/>
    <s v="0100000000"/>
    <s v="Recursos ordinários - recursos do tesouro - RLD"/>
    <x v="0"/>
    <n v="850"/>
    <m/>
    <m/>
    <n v="1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2"/>
    <s v="Despesas de Exercícios Anteriores"/>
    <s v="0100000000"/>
    <s v="Recursos ordinários - recursos do tesouro - RLD"/>
    <x v="0"/>
    <n v="625"/>
    <n v="19800000"/>
    <n v="19800000"/>
    <m/>
    <m/>
    <x v="0"/>
    <x v="0"/>
  </r>
  <r>
    <s v="470076"/>
    <s v="47076"/>
    <s v="Fundo Financeiro"/>
    <s v="Fundo Financeiro"/>
    <x v="1"/>
    <x v="1"/>
    <x v="44"/>
    <s v="Encargos com inativos"/>
    <x v="839"/>
    <x v="842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1"/>
    <s v="Sentenças Judiciais"/>
    <s v="0100000000"/>
    <s v="Recursos ordinários - recursos do tesouro - RLD"/>
    <x v="0"/>
    <n v="920"/>
    <n v="1500000"/>
    <n v="1500000"/>
    <m/>
    <m/>
    <x v="0"/>
    <x v="0"/>
  </r>
  <r>
    <s v="410002"/>
    <s v="00001"/>
    <s v="Procuradoria Geral do Estado"/>
    <s v="Gestão Geral"/>
    <x v="1"/>
    <x v="1"/>
    <x v="46"/>
    <s v="Pagamento de encargos"/>
    <x v="910"/>
    <x v="913"/>
    <x v="6"/>
    <n v="92"/>
    <s v="319091"/>
    <s v="Sentenças Judiciais"/>
    <s v="0100000000"/>
    <s v="Recursos ordinários - recursos do tesouro - RLD"/>
    <x v="0"/>
    <n v="875"/>
    <n v="1117896"/>
    <n v="1117896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46"/>
    <s v="Auxílio-Alimentação"/>
    <s v="0100000000"/>
    <s v="Recursos ordinários - recursos do tesouro - RLD"/>
    <x v="0"/>
    <n v="625"/>
    <m/>
    <m/>
    <n v="5850000"/>
    <m/>
    <x v="0"/>
    <x v="0"/>
  </r>
  <r>
    <s v="410011"/>
    <s v="00001"/>
    <s v="Agência de Desenvolvimento do Turismo de Santa Catarina"/>
    <s v="Gestão Geral"/>
    <x v="10"/>
    <x v="9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m/>
    <n v="-17748.810000000001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47"/>
    <s v="Obrigações Tributárias e Contributivas"/>
    <s v="0111000000"/>
    <s v="Taxas da Segurança Pública - recursos do tesouro - exercício corrente"/>
    <x v="0"/>
    <n v="703"/>
    <n v="93000"/>
    <n v="93000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47"/>
    <s v="Obrigações Tributárias e Contributivas"/>
    <s v="0100000000"/>
    <s v="Recursos ordinários - recursos do tesouro - RLD"/>
    <x v="0"/>
    <n v="880"/>
    <m/>
    <m/>
    <n v="53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47"/>
    <s v="Obrigações Tributárias e Contributivas"/>
    <s v="0140000000"/>
    <s v="Outros serviços - recursos do tesouro - exercício corrente"/>
    <x v="0"/>
    <n v="115"/>
    <m/>
    <m/>
    <n v="36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113"/>
    <s v="Obrigações Patronais"/>
    <s v="0100000000"/>
    <s v="Recursos ordinários - recursos do tesouro - RLD"/>
    <x v="0"/>
    <n v="850"/>
    <m/>
    <m/>
    <n v="2318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113"/>
    <s v="Obrigações Patronais"/>
    <s v="0131000000"/>
    <s v="Recursos do FUNDEB"/>
    <x v="0"/>
    <n v="850"/>
    <n v="19561512"/>
    <n v="19561512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0"/>
    <s v="Material de Consumo"/>
    <s v="0269000000"/>
    <s v="Outros recursos primários - recursos de outras fontes - exercício corrente"/>
    <x v="0"/>
    <n v="704"/>
    <n v="516500"/>
    <n v="5165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0"/>
    <s v="Material de Consumo"/>
    <s v="0261000000"/>
    <s v="Receitas diversas - FUNDOSOCIAL - recursos de outras fontes - exercício corrente"/>
    <x v="0"/>
    <n v="665"/>
    <n v="150000"/>
    <n v="1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85000000"/>
    <s v="Remuneração de disp bancária - Executivo - rec vinculados - rec tesouro - exerc corrente"/>
    <x v="0"/>
    <n v="610"/>
    <n v="100000"/>
    <n v="1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0"/>
    <s v="Material de Consumo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0"/>
    <s v="Material de Consumo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n v="1131500"/>
    <n v="1131500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0"/>
    <s v="Material de Consumo"/>
    <s v="0100000000"/>
    <s v="Recursos ordinários - recursos do tesouro - RLD"/>
    <x v="0"/>
    <n v="855"/>
    <n v="2500"/>
    <n v="2500"/>
    <m/>
    <m/>
    <x v="0"/>
    <x v="0"/>
  </r>
  <r>
    <s v="480091"/>
    <s v="48091"/>
    <s v="Fundo Estadual de Saúde"/>
    <s v="Fundo Estadual de Saúde"/>
    <x v="1"/>
    <x v="1"/>
    <x v="150"/>
    <s v="Realização de atividades"/>
    <x v="276"/>
    <x v="279"/>
    <x v="6"/>
    <n v="302"/>
    <s v="339030"/>
    <s v="Material de Consumo"/>
    <s v="0100000000"/>
    <s v="Recursos ordinários - recursos do tesouro - RLD"/>
    <x v="0"/>
    <n v="400"/>
    <n v="28000"/>
    <n v="28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3"/>
    <s v="Passagens e Despesas com Locomoção"/>
    <s v="0283000000"/>
    <s v="Remuneração de depósitos bancários da conta única  do Tribunal de Justiça"/>
    <x v="0"/>
    <n v="931"/>
    <m/>
    <m/>
    <n v="39492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3"/>
    <s v="Passagens e Despesas com Locomoção"/>
    <s v="0240000000"/>
    <s v="Recursos de serviços - recursos de outras fontes - exercício corrente"/>
    <x v="0"/>
    <n v="900"/>
    <m/>
    <m/>
    <n v="82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3"/>
    <s v="Passagens e Despesas com Locomoção"/>
    <s v="0100000000"/>
    <s v="Recursos ordinários - recursos do tesouro - RLD"/>
    <x v="0"/>
    <n v="900"/>
    <m/>
    <m/>
    <n v="67146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3"/>
    <s v="Passagens e Despesas com Locomoção"/>
    <s v="0100000000"/>
    <s v="Recursos ordinários - recursos do tesouro - RLD"/>
    <x v="0"/>
    <n v="900"/>
    <n v="105000"/>
    <n v="105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3"/>
    <s v="Passagens e Despesas com Locomoção"/>
    <s v="0228000000"/>
    <s v="Outros convênios, ajustes e acordos administrativos - rec outras fontes-exercício corrente"/>
    <x v="0"/>
    <n v="230"/>
    <n v="218813"/>
    <n v="218813"/>
    <m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5043"/>
    <s v="Subvenções Sociais"/>
    <s v="0261000000"/>
    <s v="Receitas diversas - FUNDOSOCIAL - recursos de outras fontes - exercício corrente"/>
    <x v="0"/>
    <n v="665"/>
    <m/>
    <m/>
    <n v="1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5043"/>
    <s v="Subvenções Sociais"/>
    <s v="0261000000"/>
    <s v="Receitas diversas - FUNDOSOCIAL - recursos de outras fontes - exercício corrente"/>
    <x v="0"/>
    <n v="850"/>
    <m/>
    <m/>
    <n v="5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9"/>
    <s v="Auxílio-Transporte"/>
    <s v="0219000000"/>
    <s v="Outras Taxas Vinculadas - Recursos de Outras Fontes - Exercício Corrente"/>
    <x v="0"/>
    <n v="702"/>
    <m/>
    <m/>
    <n v="1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49"/>
    <s v="Auxílio-Transporte"/>
    <s v="0240000000"/>
    <s v="Recursos de serviços - recursos de outras fontes - exercício corrente"/>
    <x v="0"/>
    <n v="310"/>
    <m/>
    <m/>
    <n v="3037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2"/>
    <s v="Despesas de Exercícios Anteriores"/>
    <s v="0100000000"/>
    <s v="Recursos ordinários - recursos do tesouro - RLD"/>
    <x v="0"/>
    <n v="900"/>
    <n v="1000"/>
    <n v="1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92"/>
    <s v="Despesas de Exercícios Anteriores"/>
    <s v="0100000000"/>
    <s v="Recursos ordinários - recursos do tesouro - RLD"/>
    <x v="0"/>
    <n v="900"/>
    <n v="13000"/>
    <n v="13000"/>
    <m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92"/>
    <s v="Despesas de Exercícios Anteriores"/>
    <s v="0228000000"/>
    <s v="Outros convênios, ajustes e acordos administrativos - rec outras fontes-exercício corrente"/>
    <x v="0"/>
    <n v="211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2"/>
    <s v="Despesas de Exercícios Anteriores"/>
    <s v="0219000000"/>
    <s v="Outras Taxas Vinculadas - Recursos de Outras Fontes - Exercício Corrente"/>
    <x v="0"/>
    <n v="315"/>
    <m/>
    <m/>
    <n v="1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92"/>
    <s v="Despesas de Exercícios Anteriores"/>
    <s v="0223000000"/>
    <s v="Convênio - Sistema Único Saúde - recursos de outras fontes - Exercício Corrente"/>
    <x v="0"/>
    <n v="410"/>
    <m/>
    <m/>
    <n v="30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6"/>
    <s v="Ressarcimento Despesa Pessoal Requisitado"/>
    <s v="0100000000"/>
    <s v="Recursos ordinários - recursos do tesouro - RLD"/>
    <x v="0"/>
    <n v="850"/>
    <m/>
    <m/>
    <n v="53186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3000000"/>
    <s v="Recursos Ordinários - Desvinculação de Receitas do Estado (DREM)"/>
    <x v="0"/>
    <n v="990"/>
    <m/>
    <m/>
    <n v="1000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5"/>
    <s v="Serviços de Consultoria"/>
    <s v="0111000000"/>
    <s v="Taxas da Segurança Pública - recursos do tesouro - exercício corrente"/>
    <x v="0"/>
    <n v="704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5"/>
    <s v="Serviços de Consultoria"/>
    <s v="0240000000"/>
    <s v="Recursos de serviços - recursos de outras fontes - exercício corrente"/>
    <x v="0"/>
    <n v="310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m/>
    <m/>
    <m/>
    <n v="20000"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08"/>
    <s v="Outros Benefícios Assistenciais"/>
    <s v="0111000000"/>
    <s v="Taxas da Segurança Pública - recursos do tesouro - exercício corrente"/>
    <x v="0"/>
    <n v="855"/>
    <n v="100000"/>
    <n v="100000"/>
    <m/>
    <m/>
    <x v="0"/>
    <x v="0"/>
  </r>
  <r>
    <s v="520002"/>
    <s v="00001"/>
    <s v="Encargos Gerais do Estado"/>
    <s v="Gestão Geral"/>
    <x v="1"/>
    <x v="1"/>
    <x v="406"/>
    <s v="Auxílio funeral"/>
    <x v="968"/>
    <x v="971"/>
    <x v="14"/>
    <n v="244"/>
    <s v="339008"/>
    <s v="Outros Benefícios Assistenciais"/>
    <s v="0100000000"/>
    <s v="Recursos ordinários - recursos do tesouro - RLD"/>
    <x v="0"/>
    <n v="86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14"/>
    <s v="Diárias - Civil"/>
    <s v="0219000025"/>
    <s v="Recursos de Outras Fontes - Exercício Corrente - Outras Taxas Vinculadas - Custas Judiciais e Extrajudiciais"/>
    <x v="0"/>
    <n v="930"/>
    <m/>
    <m/>
    <n v="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14"/>
    <s v="Diárias - Civil"/>
    <s v="0100000000"/>
    <s v="Recursos ordinários - recursos do tesouro - RLD"/>
    <x v="0"/>
    <n v="625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14"/>
    <s v="Diárias - Civil"/>
    <s v="0100000000"/>
    <s v="Recursos ordinários - recursos do tesouro - RLD"/>
    <x v="0"/>
    <n v="930"/>
    <n v="20000"/>
    <n v="2000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14"/>
    <s v="Diárias - Civil"/>
    <s v="0225000000"/>
    <s v="Convênio - Programa de Assistência Social - recursos de outras fontes - exercício corrente"/>
    <x v="0"/>
    <n v="560"/>
    <n v="50000"/>
    <n v="5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192"/>
    <s v="Despesas de Exercícios Anterior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192"/>
    <s v="Despesas de Exercícios Anteriores"/>
    <s v="0100000000"/>
    <s v="Recursos ordinários - recursos do tesouro - RLD"/>
    <x v="0"/>
    <n v="930"/>
    <n v="2000"/>
    <n v="2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80000000"/>
    <s v="Remuneração de disponibilidade bancária - Executivo - rec tesouro - exercício corrente"/>
    <x v="0"/>
    <n v="99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93"/>
    <s v="Indenizações e Restituições"/>
    <s v="0100000000"/>
    <s v="Recursos ordinários - recursos do tesouro - RLD"/>
    <x v="0"/>
    <n v="701"/>
    <m/>
    <m/>
    <n v="1441134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93"/>
    <s v="Indenizações e Restituições"/>
    <s v="0240000000"/>
    <s v="Recursos de serviços - recursos de outras fontes - exercício corrente"/>
    <x v="0"/>
    <n v="310"/>
    <m/>
    <m/>
    <n v="20000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1"/>
    <s v="Vencim. e Vantagens Fixas - Pessoal Civil"/>
    <s v="0100000000"/>
    <s v="Recursos ordinários - recursos do tesouro - RLD"/>
    <x v="0"/>
    <n v="745"/>
    <n v="50700967"/>
    <n v="50700967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1"/>
    <s v="Vencim. e Vantagens Fixas - Pessoal Civil"/>
    <s v="0266000000"/>
    <s v="Receitas diversas - receita Agroindustrial - FDR"/>
    <x v="0"/>
    <n v="300"/>
    <m/>
    <m/>
    <n v="3152442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2"/>
    <s v="Vencim. e Vantagens Fixas - Pessoal Militar"/>
    <s v="0100000000"/>
    <s v="Recursos ordinários - recursos do tesouro - RLD"/>
    <x v="0"/>
    <n v="875"/>
    <m/>
    <m/>
    <n v="1065474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2"/>
    <s v="Vencim. e Vantagens Fixas - Pessoal Militar"/>
    <s v="0111000000"/>
    <s v="Taxas da Segurança Pública - recursos do tesouro - exercício corrente"/>
    <x v="0"/>
    <n v="850"/>
    <m/>
    <m/>
    <n v="778348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2"/>
    <s v="Vencim. e Vantagens Fixas - Pessoal Militar"/>
    <s v="0100000000"/>
    <s v="Recursos ordinários - recursos do tesouro - RLD"/>
    <x v="0"/>
    <n v="850"/>
    <n v="791978"/>
    <n v="791978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36"/>
    <s v="Outros Serviços Terceiros-Pessoa Física"/>
    <s v="0240000000"/>
    <s v="Recursos de serviços - recursos de outras fontes - exercício corrente"/>
    <x v="0"/>
    <n v="230"/>
    <m/>
    <m/>
    <n v="2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6"/>
    <s v="Outros Serviços Terceiros-Pessoa Física"/>
    <s v="0100000000"/>
    <s v="Recursos ordinários - recursos do tesouro - RLD"/>
    <x v="0"/>
    <n v="430"/>
    <m/>
    <m/>
    <n v="32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6"/>
    <s v="Outros Serviços Terceiros-Pessoa Física"/>
    <s v="0100000000"/>
    <s v="Recursos ordinários - recursos do tesouro - RLD"/>
    <x v="0"/>
    <n v="900"/>
    <n v="95000"/>
    <n v="95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m/>
    <n v="0"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059"/>
    <s v="Pensões Especiais"/>
    <s v="0100000000"/>
    <s v="Recursos ordinários - recursos do tesouro - RLD"/>
    <x v="0"/>
    <n v="870"/>
    <m/>
    <m/>
    <n v="1648670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139"/>
    <s v="Outros Serviços Terceiros Pessoa Jurídica"/>
    <s v="0100000000"/>
    <s v="Recursos ordinários - recursos do tesouro - RLD"/>
    <x v="0"/>
    <n v="900"/>
    <n v="28000"/>
    <n v="280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139"/>
    <s v="Outros Serviços Terceiros Pessoa Jurídica"/>
    <s v="0100000000"/>
    <s v="Recursos ordinários - recursos do tesouro - RLD"/>
    <x v="0"/>
    <n v="900"/>
    <m/>
    <m/>
    <n v="10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100000000"/>
    <s v="Recursos ordinários - recursos do tesouro - RLD"/>
    <x v="0"/>
    <n v="9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407"/>
    <s v="Construção ao longo de rodovia"/>
    <x v="969"/>
    <x v="972"/>
    <x v="0"/>
    <n v="782"/>
    <s v="449051"/>
    <s v="Obras e Instalações"/>
    <s v="0261000000"/>
    <s v="Receitas diversas - FUNDOSOCIAL - recursos de outras fontes - exercício corrente"/>
    <x v="0"/>
    <n v="105"/>
    <n v="2000000"/>
    <n v="2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5"/>
    <x v="608"/>
    <x v="0"/>
    <n v="782"/>
    <s v="449051"/>
    <s v="Obras e Instalações"/>
    <s v="0191000000"/>
    <s v="Operações de crédito interna - recursos do tesouro - exercício corrente"/>
    <x v="0"/>
    <n v="100"/>
    <n v="9000000"/>
    <n v="90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5"/>
    <x v="528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51"/>
    <s v="Obras e Instalações"/>
    <s v="0100000000"/>
    <s v="Recursos ordinários - recursos do tesouro - RLD"/>
    <x v="0"/>
    <n v="140"/>
    <m/>
    <m/>
    <n v="1840000"/>
    <m/>
    <x v="0"/>
    <x v="0"/>
  </r>
  <r>
    <s v="530001"/>
    <s v="00001"/>
    <s v="Secretaria de Estado da Infraestrutura e Mobilidade"/>
    <s v="Gestão Geral"/>
    <x v="0"/>
    <x v="0"/>
    <x v="238"/>
    <s v="Implantação e melhoria de infraestrutura"/>
    <x v="479"/>
    <x v="482"/>
    <x v="0"/>
    <n v="784"/>
    <s v="449051"/>
    <s v="Obras e Instalações"/>
    <s v="0128000000"/>
    <s v="Outros convênios, ajustes e acordos administrativos - rec tesouro - exercício corrente"/>
    <x v="0"/>
    <n v="120"/>
    <m/>
    <m/>
    <n v="24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100000000"/>
    <s v="Recursos ordinários - recursos do tesouro - RLD"/>
    <x v="0"/>
    <n v="105"/>
    <m/>
    <m/>
    <n v="5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5"/>
    <x v="868"/>
    <x v="7"/>
    <n v="61"/>
    <s v="449051"/>
    <s v="Obras e Instalações"/>
    <s v="0219000000"/>
    <s v="Outras Taxas Vinculadas - Recursos de Outras Fontes - Exercício Corrente"/>
    <x v="0"/>
    <n v="931"/>
    <n v="17475"/>
    <n v="1747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40"/>
    <x v="943"/>
    <x v="7"/>
    <n v="61"/>
    <s v="449051"/>
    <s v="Obras e Instalações"/>
    <s v="0219000000"/>
    <s v="Outras Taxas Vinculadas - Recursos de Outras Fontes - Exercício Corrente"/>
    <x v="0"/>
    <n v="931"/>
    <n v="352293"/>
    <n v="352293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449051"/>
    <s v="Obras e Instalações"/>
    <s v="0100000000"/>
    <s v="Recursos ordinários - recursos do tesouro - RLD"/>
    <x v="0"/>
    <n v="735"/>
    <n v="200000"/>
    <n v="20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662"/>
    <x v="665"/>
    <x v="0"/>
    <n v="782"/>
    <s v="449051"/>
    <s v="Obras e Instalações"/>
    <s v="0160000000"/>
    <s v="Recursos Patrimoniais Primários - recursos do tesouro - Exercício Corrente"/>
    <x v="0"/>
    <n v="130"/>
    <n v="100000"/>
    <n v="1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51"/>
    <s v="Obras e Instalações"/>
    <s v="0100000000"/>
    <s v="Recursos ordinários - recursos do tesouro - RLD"/>
    <x v="0"/>
    <n v="140"/>
    <n v="1840000"/>
    <n v="184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449051"/>
    <s v="Obras e Instalações"/>
    <s v="0121000000"/>
    <s v="Cota-parte contrib intervenção no domínio econ CIDE-Estadual - rec tesouro -exerc corrente"/>
    <x v="0"/>
    <n v="105"/>
    <n v="3500000"/>
    <n v="35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261000000"/>
    <s v="Receitas diversas - FUNDOSOCIAL - recursos de outras fontes - exercício corrente"/>
    <x v="0"/>
    <n v="101"/>
    <n v="17200000"/>
    <n v="17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70"/>
    <x v="973"/>
    <x v="15"/>
    <n v="421"/>
    <s v="449051"/>
    <s v="Obras e Instalações"/>
    <s v="0191000000"/>
    <s v="Operações de crédito interna - recursos do tesouro - exercício corrente"/>
    <x v="0"/>
    <n v="750"/>
    <n v="10000000"/>
    <n v="100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39"/>
    <s v="Outros Serv. Terceiros - Pessoa Juridíca"/>
    <s v="0111000000"/>
    <s v="Taxas da Segurança Pública - recursos do tesouro - exercício corrente"/>
    <x v="0"/>
    <n v="704"/>
    <m/>
    <m/>
    <n v="16000"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449052"/>
    <s v="Equipamentos e Material Permanente"/>
    <s v="0111000000"/>
    <s v="Taxas da Segurança Pública - recursos do tesouro - exercício corrente"/>
    <x v="0"/>
    <n v="703"/>
    <n v="216200"/>
    <n v="2162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1427172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449052"/>
    <s v="Equipamentos e Material Permanente"/>
    <s v="0240000000"/>
    <s v="Recursos de serviços - recursos de outras fontes - exercício corrente"/>
    <x v="0"/>
    <n v="855"/>
    <m/>
    <m/>
    <n v="42305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449052"/>
    <s v="Equipamentos e Material Permanente"/>
    <s v="0100000000"/>
    <s v="Recursos ordinários - recursos do tesouro - RLD"/>
    <x v="0"/>
    <n v="900"/>
    <n v="100000"/>
    <n v="1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449052"/>
    <s v="Equipamentos e Material Permanente"/>
    <s v="0240000000"/>
    <s v="Recursos de serviços - recursos de outras fontes - exercício corrente"/>
    <x v="0"/>
    <n v="855"/>
    <n v="42305"/>
    <n v="42305"/>
    <m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223000000"/>
    <s v="Convênio - Sistema Único Saúde - recursos de outras fontes - Exercício Corrente"/>
    <x v="0"/>
    <n v="400"/>
    <m/>
    <m/>
    <n v="1315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350"/>
    <x v="353"/>
    <x v="0"/>
    <n v="782"/>
    <s v="449034"/>
    <s v="Outras Desp. Pessoal Decor. Contr. Terceirização"/>
    <s v="0100000000"/>
    <s v="Recursos ordinários - recursos do tesouro - RLD"/>
    <x v="0"/>
    <n v="110"/>
    <n v="15000"/>
    <n v="15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8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9"/>
    <s v="Outros Serviços Terceiros - Pessoa Jurídica"/>
    <s v="0111000000"/>
    <s v="Taxas da Segurança Pública - recursos do tesouro - exercício corrente"/>
    <x v="0"/>
    <n v="704"/>
    <n v="739705"/>
    <n v="739705"/>
    <m/>
    <m/>
    <x v="0"/>
    <x v="0"/>
  </r>
  <r>
    <s v="410001"/>
    <s v="00001"/>
    <s v="Casa Civil"/>
    <s v="Gestão Geral"/>
    <x v="1"/>
    <x v="1"/>
    <x v="53"/>
    <s v="Manutenção de serviços"/>
    <x v="741"/>
    <x v="744"/>
    <x v="3"/>
    <n v="122"/>
    <s v="339039"/>
    <s v="Outros Serviços Terceiros - Pessoa Jurídica"/>
    <s v="0100000000"/>
    <s v="Recursos ordinários - recursos do tesouro - RLD"/>
    <x v="0"/>
    <n v="900"/>
    <n v="840000"/>
    <n v="84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9"/>
    <s v="Outros Serviços Terceiros - Pessoa Jurídica"/>
    <s v="0229000000"/>
    <s v="Outras transferências - recursos de outras fontes - exercício corrente"/>
    <x v="0"/>
    <n v="650"/>
    <n v="1000000"/>
    <n v="10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9"/>
    <s v="Outros Serviços Terceiros - Pessoa Jurídica"/>
    <s v="0100000000"/>
    <s v="Recursos ordinários - recursos do tesouro - RLD"/>
    <x v="0"/>
    <n v="730"/>
    <n v="578101"/>
    <n v="57810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240000000"/>
    <s v="Recursos de serviços - recursos de outras fontes - exercício corrente"/>
    <x v="0"/>
    <n v="310"/>
    <n v="831740"/>
    <n v="831740"/>
    <m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339039"/>
    <s v="Outros Serviços Terceiros - Pessoa Jurídica"/>
    <s v="0120000000"/>
    <s v="Cota-parte da contribuição do Salário-Educação - recursos do tesouro - exercício corrente"/>
    <x v="0"/>
    <n v="626"/>
    <n v="1000000"/>
    <n v="10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339039"/>
    <s v="Outros Serviços Terceiros - Pessoa Jurídica"/>
    <s v="0240000000"/>
    <s v="Recursos de serviços - recursos de outras fontes - exercício corrente"/>
    <x v="0"/>
    <n v="855"/>
    <n v="10000"/>
    <n v="1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119000000"/>
    <s v="Recursos do Tesouro - Exercício Corrente - Outras Taxas - Vinculadas"/>
    <x v="0"/>
    <n v="410"/>
    <n v="423880"/>
    <n v="42388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9"/>
    <s v="Outros Serviços Terceiros - Pessoa Jurídica"/>
    <s v="0100000000"/>
    <s v="Recursos ordinários - recursos do tesouro - RLD"/>
    <x v="0"/>
    <n v="230"/>
    <m/>
    <m/>
    <n v="240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9"/>
    <s v="Outros Serviços Terceiros - Pessoa Jurídica"/>
    <s v="0219000000"/>
    <s v="Outras Taxas Vinculadas - Recursos de Outras Fontes - Exercício Corrente"/>
    <x v="0"/>
    <n v="315"/>
    <m/>
    <m/>
    <n v="7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85000000"/>
    <s v="Remuneração de disp bancária - Executivo - rec vinculados-rec outras fontes-exerc corrente"/>
    <x v="0"/>
    <n v="310"/>
    <m/>
    <m/>
    <n v="21029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9"/>
    <s v="Outros Serviços Terceiros - Pessoa Jurídica"/>
    <s v="0100000000"/>
    <s v="Recursos ordinários - recursos do tesouro - RLD"/>
    <x v="0"/>
    <n v="900"/>
    <m/>
    <m/>
    <n v="39612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223000000"/>
    <s v="Convênio - Sistema Único Saúde - recursos de outras fontes - Exercício Corrente"/>
    <x v="0"/>
    <n v="410"/>
    <m/>
    <m/>
    <n v="300000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63057092"/>
    <m/>
    <x v="0"/>
    <x v="0"/>
  </r>
  <r>
    <s v="520001"/>
    <s v="00001"/>
    <s v="Secretaria de Estado da Fazenda"/>
    <s v="Gestão Geral"/>
    <x v="0"/>
    <x v="0"/>
    <x v="177"/>
    <s v="Adequação de ambiente"/>
    <x v="338"/>
    <x v="341"/>
    <x v="3"/>
    <n v="122"/>
    <s v="339039"/>
    <s v="Outros Serviços Terceiros - Pessoa Jurídica"/>
    <s v="0100000000"/>
    <s v="Recursos ordinários - recursos do tesouro - RLD"/>
    <x v="0"/>
    <n v="900"/>
    <m/>
    <m/>
    <n v="100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9"/>
    <s v="Outros Serviços Terceiros - Pessoa Jurídica"/>
    <s v="0100000000"/>
    <s v="Recursos ordinários - recursos do tesouro - RLD"/>
    <x v="0"/>
    <n v="750"/>
    <m/>
    <m/>
    <n v="4300000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269000000"/>
    <s v="Outros recursos primários - recursos de outras fontes - exercício corrente"/>
    <x v="0"/>
    <n v="770"/>
    <n v="1052036"/>
    <n v="1052036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270000"/>
    <m/>
    <m/>
    <x v="0"/>
    <x v="0"/>
  </r>
  <r>
    <s v="040001"/>
    <s v="00001"/>
    <s v="Ministério Público do Estado de Santa Catarina"/>
    <s v="Gestão Geral"/>
    <x v="7"/>
    <x v="5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n v="-2816736.3"/>
    <m/>
    <m/>
    <x v="0"/>
    <x v="0"/>
  </r>
  <r>
    <s v="010001"/>
    <s v="00001"/>
    <s v="Assembleia Legislativa do Estado"/>
    <s v="Gestão Geral"/>
    <x v="2"/>
    <x v="2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m/>
    <m/>
    <m/>
    <m/>
    <x v="8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m/>
    <m/>
    <m/>
    <n v="6274000"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m/>
    <n v="-163204.79999999999"/>
    <m/>
    <m/>
    <x v="0"/>
    <x v="0"/>
  </r>
  <r>
    <s v="160091"/>
    <s v="16091"/>
    <s v="Fundo para Melhoria da Segurança Pública"/>
    <s v="Fundo para Melhoria da Segurança Pública"/>
    <x v="0"/>
    <x v="0"/>
    <x v="23"/>
    <s v="Gestão de pessoal terceirizado"/>
    <x v="29"/>
    <x v="29"/>
    <x v="11"/>
    <n v="181"/>
    <s v="339037"/>
    <s v="Locação de Mão-de-Obra"/>
    <s v="0111000000"/>
    <s v="Taxas da Segurança Pública - recursos do tesouro - exercício corrente"/>
    <x v="0"/>
    <n v="704"/>
    <m/>
    <m/>
    <n v="4969884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7"/>
    <s v="Locação de Mão-de-Obra"/>
    <s v="0100000000"/>
    <s v="Recursos ordinários - recursos do tesouro - RLD"/>
    <x v="0"/>
    <n v="900"/>
    <m/>
    <m/>
    <n v="1400000"/>
    <m/>
    <x v="0"/>
    <x v="0"/>
  </r>
  <r>
    <s v="530001"/>
    <s v="00001"/>
    <s v="Secretaria de Estado da Infraestrutura e Mobilidade"/>
    <s v="Gestão Geral"/>
    <x v="1"/>
    <x v="1"/>
    <x v="88"/>
    <s v="Investimento em equipamento"/>
    <x v="158"/>
    <x v="160"/>
    <x v="0"/>
    <n v="782"/>
    <s v="444042"/>
    <s v="Auxílios"/>
    <s v="0140000000"/>
    <s v="Outros serviços - recursos do tesouro - exercício corrente"/>
    <x v="0"/>
    <n v="115"/>
    <n v="19000"/>
    <n v="19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8"/>
    <s v="Arrendamento Mercantil"/>
    <s v="0240000000"/>
    <s v="Recursos de serviços - recursos de outras fontes - exercício corrente"/>
    <x v="0"/>
    <n v="310"/>
    <m/>
    <m/>
    <n v="24638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192"/>
    <s v="Despesas de Exercícios Anteriores"/>
    <s v="0269000000"/>
    <s v="Outros recursos primários - recursos de outras fontes - exercício corrente"/>
    <x v="0"/>
    <n v="875"/>
    <n v="20000"/>
    <n v="2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92"/>
    <s v="Despesas de Exercícios Anteriores"/>
    <s v="0100000000"/>
    <s v="Recursos ordinários - recursos do tesouro - RLD"/>
    <x v="0"/>
    <n v="920"/>
    <m/>
    <m/>
    <n v="20000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147"/>
    <s v="Obrigações Tributárias e Contributivas"/>
    <s v="0219000000"/>
    <s v="Outras Taxas Vinculadas - Recursos de Outras Fontes - Exercício Corrente"/>
    <x v="0"/>
    <n v="315"/>
    <n v="10000"/>
    <n v="10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2792180"/>
    <n v="2792180"/>
    <m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040"/>
    <s v="Serviços de Tecnologia da Informação e Comunicação - Pessoa Jurídica"/>
    <s v="0100000000"/>
    <s v="Recursos ordinários - recursos do tesouro - RLD"/>
    <x v="0"/>
    <n v="750"/>
    <m/>
    <m/>
    <n v="517828"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40"/>
    <s v="Serviços de Tecnologia da Informação e Comunicação - Pessoa Jurídica"/>
    <s v="0100000000"/>
    <s v="Recursos ordinários - recursos do tesouro - RLD"/>
    <x v="0"/>
    <n v="610"/>
    <n v="1000000"/>
    <n v="1000000"/>
    <m/>
    <m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m/>
    <m/>
    <x v="0"/>
    <x v="12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3058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140"/>
    <s v="Serviços de Tecnologia da Informação e Comunicação - Pessoa Jurídica"/>
    <s v="0100000000"/>
    <s v="Recursos ordinários - recursos do tesouro - RLD"/>
    <x v="0"/>
    <n v="900"/>
    <m/>
    <m/>
    <n v="500000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100000000"/>
    <s v="Recursos ordinários - recursos do tesouro - RLD"/>
    <x v="0"/>
    <n v="735"/>
    <m/>
    <m/>
    <n v="2465487"/>
    <m/>
    <x v="0"/>
    <x v="0"/>
  </r>
  <r>
    <s v="480092"/>
    <s v="48092"/>
    <s v="Fundo Catarinense para o Desenvolvimento da Saúde-INVESTSAÚDE"/>
    <s v="Fundo Catarinense para o Desenvolvimento da Saude"/>
    <x v="0"/>
    <x v="0"/>
    <x v="162"/>
    <s v="Aquisição de equipamentos"/>
    <x v="297"/>
    <x v="300"/>
    <x v="6"/>
    <n v="302"/>
    <s v="445042"/>
    <s v="Auxílios"/>
    <s v="0191000000"/>
    <s v="Operações de crédito interna - recursos do tesouro - exercício corrente"/>
    <x v="0"/>
    <n v="101"/>
    <m/>
    <m/>
    <n v="10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3"/>
    <s v="Obrigações Patronais"/>
    <s v="0100000000"/>
    <s v="Recursos ordinários - recursos do tesouro - RLD"/>
    <x v="0"/>
    <n v="704"/>
    <n v="6585"/>
    <n v="6585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30"/>
    <s v="Material de Consumo"/>
    <s v="0250000000"/>
    <s v="Contribuição previdenciária - recursos de outras fontes - exercício corrente"/>
    <x v="0"/>
    <n v="900"/>
    <m/>
    <m/>
    <n v="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5"/>
    <s v="Outros Benefícios Previdenciários"/>
    <s v="0100000000"/>
    <s v="Recursos ordinários - recursos do tesouro - RLD"/>
    <x v="0"/>
    <n v="625"/>
    <m/>
    <m/>
    <n v="922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4"/>
    <s v="Indenizações e Restituições Trabalhistas"/>
    <s v="0100000000"/>
    <s v="Recursos ordinários - recursos do tesouro - RLD"/>
    <x v="0"/>
    <n v="850"/>
    <m/>
    <m/>
    <n v="8234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15"/>
    <s v="Diárias - Militar"/>
    <s v="0111000000"/>
    <s v="Taxas da Segurança Pública - recursos do tesouro - exercício corrente"/>
    <x v="0"/>
    <n v="701"/>
    <m/>
    <m/>
    <n v="3800000"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336045"/>
    <s v="Subvenções Econômicas"/>
    <s v="0160000000"/>
    <s v="Recursos Patrimoniais Primários - recursos do tesouro - Exercício Corrente"/>
    <x v="0"/>
    <n v="342"/>
    <m/>
    <m/>
    <n v="60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28000000"/>
    <s v="Outros convênios, ajustes e acordos administrativos - rec outras fontes-exercício corrente"/>
    <x v="0"/>
    <n v="230"/>
    <n v="90000"/>
    <n v="90000"/>
    <m/>
    <m/>
    <x v="0"/>
    <x v="0"/>
  </r>
  <r>
    <s v="470076"/>
    <s v="47076"/>
    <s v="Fundo Financeiro"/>
    <s v="Fundo Financeiro"/>
    <x v="0"/>
    <x v="0"/>
    <x v="44"/>
    <s v="Encargos com inativos"/>
    <x v="839"/>
    <x v="84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6300000"/>
    <m/>
    <x v="0"/>
    <x v="0"/>
  </r>
  <r>
    <s v="470076"/>
    <s v="47076"/>
    <s v="Fundo Financeiro"/>
    <s v="Fundo Financeiro"/>
    <x v="1"/>
    <x v="1"/>
    <x v="255"/>
    <s v="Pensões"/>
    <x v="888"/>
    <x v="891"/>
    <x v="14"/>
    <n v="272"/>
    <s v="319092"/>
    <s v="Despesas de Exercícios Anteriores"/>
    <s v="0250000000"/>
    <s v="Contribuição previdenciária - recursos de outras fontes - exercício corrente"/>
    <x v="0"/>
    <n v="860"/>
    <n v="1000000"/>
    <n v="1000000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092"/>
    <s v="Despesas de Exercícios Anteriores"/>
    <s v="0100000000"/>
    <s v="Recursos ordinários - recursos do tesouro - RLD"/>
    <x v="0"/>
    <n v="935"/>
    <m/>
    <m/>
    <n v="3200000"/>
    <m/>
    <x v="0"/>
    <x v="0"/>
  </r>
  <r>
    <s v="030001"/>
    <s v="00001"/>
    <s v="Tribunal de Justiça do Estado"/>
    <s v="Gestão Geral"/>
    <x v="4"/>
    <x v="4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3"/>
    <n v="860"/>
    <m/>
    <n v="877.12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04"/>
    <s v="Contratação por Tempo Determinado"/>
    <s v="0131000000"/>
    <s v="Recursos do FUNDEB"/>
    <x v="0"/>
    <n v="850"/>
    <m/>
    <m/>
    <n v="65336989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46"/>
    <s v="Auxílio-Alimentação"/>
    <s v="0100000000"/>
    <s v="Recursos ordinários - recursos do tesouro - RLD"/>
    <x v="0"/>
    <n v="850"/>
    <n v="1537364"/>
    <n v="1537364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46"/>
    <s v="Auxílio-Alimentação"/>
    <s v="0100000000"/>
    <s v="Recursos ordinários - recursos do tesouro - RLD"/>
    <x v="0"/>
    <n v="850"/>
    <m/>
    <m/>
    <n v="26345044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46"/>
    <s v="Auxílio-Alimentação"/>
    <s v="0111000000"/>
    <s v="Taxas da Segurança Pública - recursos do tesouro - exercício corrente"/>
    <x v="0"/>
    <n v="702"/>
    <n v="319500"/>
    <n v="319500"/>
    <m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47"/>
    <s v="Obrigações Tributárias e Contributivas"/>
    <s v="0219000000"/>
    <s v="Outras Taxas Vinculadas - Recursos de Outras Fontes - Exercício Corrente"/>
    <x v="0"/>
    <n v="930"/>
    <m/>
    <m/>
    <n v="6514615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19113"/>
    <s v="Obrigações Patronais"/>
    <s v="0100000000"/>
    <s v="Recursos ordinários - recursos do tesouro - RLD"/>
    <x v="0"/>
    <n v="701"/>
    <m/>
    <m/>
    <n v="3452534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113"/>
    <s v="Obrigações Patronais"/>
    <s v="0266000000"/>
    <s v="Receitas diversas - receita Agroindustrial - FDR"/>
    <x v="0"/>
    <n v="300"/>
    <m/>
    <m/>
    <n v="70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0"/>
    <s v="Material de Consumo"/>
    <s v="0240000000"/>
    <s v="Recursos de serviços - recursos de outras fontes - exercício corrente"/>
    <x v="0"/>
    <n v="704"/>
    <m/>
    <m/>
    <n v="589764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m/>
    <m/>
    <n v="23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0"/>
    <s v="Material de Consumo"/>
    <s v="0240000000"/>
    <s v="Recursos de serviços - recursos de outras fontes - exercício corrente"/>
    <x v="0"/>
    <n v="310"/>
    <m/>
    <m/>
    <n v="390886"/>
    <m/>
    <x v="0"/>
    <x v="0"/>
  </r>
  <r>
    <s v="480091"/>
    <s v="48091"/>
    <s v="Fundo Estadual de Saúde"/>
    <s v="Fundo Estadual de Saúde"/>
    <x v="0"/>
    <x v="0"/>
    <x v="338"/>
    <s v="Manutenção de aeronaves"/>
    <x v="747"/>
    <x v="750"/>
    <x v="6"/>
    <n v="785"/>
    <s v="339030"/>
    <s v="Material de Consumo"/>
    <s v="0100000000"/>
    <s v="Recursos ordinários - recursos do tesouro - RLD"/>
    <x v="0"/>
    <n v="430"/>
    <m/>
    <m/>
    <n v="1200000"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0"/>
    <s v="Material de Consumo"/>
    <s v="0260000000"/>
    <s v="Recursos patrimoniais primários - recursos de outras fontes - exercício corrente"/>
    <x v="0"/>
    <n v="310"/>
    <n v="161310"/>
    <n v="16131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60000000"/>
    <s v="Recursos Patrimoniais Primários - recursos do tesouro - Exercício Corrente"/>
    <x v="0"/>
    <n v="13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0"/>
    <s v="Material de Consumo"/>
    <s v="0100000000"/>
    <s v="Recursos ordinários - recursos do tesouro - RLD"/>
    <x v="0"/>
    <n v="750"/>
    <n v="6153823"/>
    <n v="6153823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3"/>
    <s v="Passagens e Despesas com Locomoção"/>
    <s v="0111000000"/>
    <s v="Taxas da Segurança Pública - recursos do tesouro - exercício corrente"/>
    <x v="0"/>
    <n v="702"/>
    <m/>
    <m/>
    <n v="300000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33"/>
    <s v="Passagens e Despesas com Locomoção"/>
    <s v="0100000000"/>
    <s v="Recursos ordinários - recursos do tesouro - RLD"/>
    <x v="0"/>
    <n v="880"/>
    <m/>
    <m/>
    <n v="3345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3"/>
    <s v="Passagens e Despesas com Locomoção"/>
    <s v="0100000000"/>
    <s v="Recursos ordinários - recursos do tesouro - RLD"/>
    <x v="0"/>
    <n v="900"/>
    <m/>
    <m/>
    <n v="150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70022"/>
    <s v="00001"/>
    <s v="Instituto de Previdência do Estado de Santa Catarina"/>
    <s v="Gestão Geral"/>
    <x v="1"/>
    <x v="1"/>
    <x v="7"/>
    <s v="Capacitação profissional dos agentes públicos"/>
    <x v="578"/>
    <x v="581"/>
    <x v="14"/>
    <n v="128"/>
    <s v="339033"/>
    <s v="Passagens e Despesas com Locomoção"/>
    <s v="0240000000"/>
    <s v="Recursos de serviços - recursos de outras fontes - exercício corrente"/>
    <x v="0"/>
    <n v="850"/>
    <n v="30000"/>
    <n v="3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3"/>
    <s v="Passagens e Despesas com Locomoção"/>
    <s v="0100000000"/>
    <s v="Recursos ordinários - recursos do tesouro - RLD"/>
    <x v="0"/>
    <n v="830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49"/>
    <s v="Auxílio-Transporte"/>
    <s v="0111000000"/>
    <s v="Taxas da Segurança Pública - recursos do tesouro - exercício corrente"/>
    <x v="0"/>
    <n v="855"/>
    <m/>
    <m/>
    <n v="18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25000"/>
    <n v="2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2"/>
    <s v="Despesas de Exercícios Anteriores"/>
    <s v="0100000000"/>
    <s v="Recursos ordinários - recursos do tesouro - RLD"/>
    <x v="0"/>
    <n v="704"/>
    <m/>
    <m/>
    <n v="45167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92"/>
    <s v="Despesas de Exercícios Anteriores"/>
    <s v="0269000000"/>
    <s v="Outros recursos primários - recursos de outras fontes - exercício corrente"/>
    <x v="0"/>
    <n v="875"/>
    <m/>
    <m/>
    <n v="35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96"/>
    <s v="Ressarcimento Despesa Pessoal Requisitado"/>
    <s v="0100000000"/>
    <s v="Recursos ordinários - recursos do tesouro - RLD"/>
    <x v="0"/>
    <n v="915"/>
    <m/>
    <m/>
    <n v="100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5"/>
    <s v="Serviços de Consultoria"/>
    <s v="0100000000"/>
    <s v="Recursos ordinários - recursos do tesouro - RLD"/>
    <x v="0"/>
    <n v="925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113"/>
    <s v="Obrigações Patronais"/>
    <s v="0111000000"/>
    <s v="Taxas da Segurança Pública - recursos do tesouro - exercício corrente"/>
    <x v="0"/>
    <n v="850"/>
    <n v="53981"/>
    <n v="53981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113"/>
    <s v="Obrigações Patronais"/>
    <s v="0100000000"/>
    <s v="Recursos ordinários - recursos do tesouro - RLD"/>
    <x v="0"/>
    <n v="750"/>
    <m/>
    <m/>
    <n v="11272122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14"/>
    <s v="Diárias - Civil"/>
    <s v="0225000000"/>
    <s v="Convênio - Programa de Assistência Social - recursos de outras fontes - exercício corrente"/>
    <x v="0"/>
    <n v="560"/>
    <n v="30000"/>
    <n v="30000"/>
    <m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n v="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14"/>
    <s v="Diárias - Civil"/>
    <s v="0100000000"/>
    <s v="Recursos ordinários - recursos do tesouro - RLD"/>
    <x v="0"/>
    <n v="900"/>
    <m/>
    <m/>
    <n v="48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14"/>
    <s v="Diárias - Civil"/>
    <s v="0100000000"/>
    <s v="Recursos ordinários - recursos do tesouro - RLD"/>
    <x v="0"/>
    <n v="900"/>
    <m/>
    <m/>
    <n v="2512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14"/>
    <s v="Diárias - Civil"/>
    <s v="0131000000"/>
    <s v="Recursos do FUNDEB"/>
    <x v="0"/>
    <n v="625"/>
    <m/>
    <m/>
    <n v="60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14"/>
    <s v="Diárias - Civil"/>
    <s v="0100000000"/>
    <s v="Recursos ordinários - recursos do tesouro - RLD"/>
    <x v="0"/>
    <n v="300"/>
    <n v="170000"/>
    <n v="17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14"/>
    <s v="Diárias - Civil"/>
    <s v="0240000000"/>
    <s v="Recursos de serviços - recursos de outras fontes - exercício corrente"/>
    <x v="0"/>
    <n v="900"/>
    <n v="65000"/>
    <n v="65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60000000"/>
    <s v="Recursos Patrimoniais Primários - recursos do tesouro - Exercício Corrente"/>
    <x v="0"/>
    <n v="990"/>
    <m/>
    <m/>
    <n v="1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100000000"/>
    <s v="Recursos ordinários - recursos do tesouro - RLD"/>
    <x v="0"/>
    <n v="230"/>
    <m/>
    <m/>
    <n v="6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93"/>
    <s v="Indenizações e Restituições"/>
    <s v="0100000000"/>
    <s v="Recursos ordinários - recursos do tesouro - RLD"/>
    <x v="0"/>
    <n v="625"/>
    <m/>
    <m/>
    <n v="45045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93"/>
    <s v="Indenizações e Restituições"/>
    <s v="0283000000"/>
    <s v="Remuneração de depósitos bancários da conta única  do Tribunal de Justiça"/>
    <x v="0"/>
    <n v="931"/>
    <n v="324"/>
    <n v="324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1"/>
    <s v="Vencim. e Vantagens Fixas - Pessoal Civil"/>
    <s v="0100000000"/>
    <s v="Recursos ordinários - recursos do tesouro - RLD"/>
    <x v="0"/>
    <n v="850"/>
    <n v="5000825"/>
    <n v="5000825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2"/>
    <s v="Vencim. e Vantagens Fixas - Pessoal Militar"/>
    <s v="0100000000"/>
    <s v="Recursos ordinários - recursos do tesouro - RLD"/>
    <x v="0"/>
    <n v="750"/>
    <n v="3691104"/>
    <n v="3691104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100000000"/>
    <s v="Recursos ordinários - recursos do tesouro - RLD"/>
    <x v="0"/>
    <n v="230"/>
    <m/>
    <m/>
    <n v="27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28000000"/>
    <s v="Outros convênios, ajustes e acordos administrativos - rec outras fontes-exercício corrente"/>
    <x v="0"/>
    <n v="230"/>
    <n v="119213"/>
    <n v="119213"/>
    <m/>
    <m/>
    <x v="0"/>
    <x v="0"/>
  </r>
  <r>
    <s v="440001"/>
    <s v="00001"/>
    <s v="Secretaria de Estado da Agricultura, Pesca e Desenvolvimento Rural"/>
    <s v="Gestão Geral"/>
    <x v="1"/>
    <x v="1"/>
    <x v="281"/>
    <s v="Promoção e incentivo à agroecologia e produção orgânica"/>
    <x v="597"/>
    <x v="600"/>
    <x v="13"/>
    <n v="605"/>
    <s v="334041"/>
    <s v="Contribuições"/>
    <s v="0100000000"/>
    <s v="Recursos ordinários - recursos do tesouro - RLD"/>
    <x v="0"/>
    <n v="320"/>
    <n v="700000"/>
    <n v="700000"/>
    <m/>
    <m/>
    <x v="0"/>
    <x v="0"/>
  </r>
  <r>
    <s v="410001"/>
    <s v="00001"/>
    <s v="Casa Civil"/>
    <s v="Gestão Geral"/>
    <x v="0"/>
    <x v="0"/>
    <x v="75"/>
    <s v="Encargos com estagiários"/>
    <x v="771"/>
    <x v="774"/>
    <x v="3"/>
    <n v="128"/>
    <s v="339036"/>
    <s v="Outros Serviços Terceiros-Pessoa Física"/>
    <s v="0100000000"/>
    <s v="Recursos ordinários - recursos do tesouro - RLD"/>
    <x v="0"/>
    <n v="850"/>
    <m/>
    <m/>
    <n v="36000"/>
    <m/>
    <x v="0"/>
    <x v="0"/>
  </r>
  <r>
    <s v="410092"/>
    <s v="41092"/>
    <s v="Fundo Estadual de Defesa Civil"/>
    <s v="Fundo Estadual da Defesa Civil"/>
    <x v="0"/>
    <x v="0"/>
    <x v="75"/>
    <s v="Encargos com estagiários"/>
    <x v="627"/>
    <x v="630"/>
    <x v="11"/>
    <n v="128"/>
    <s v="339036"/>
    <s v="Outros Serviços Terceiros-Pessoa Física"/>
    <s v="0111000000"/>
    <s v="Taxas da Segurança Pública - recursos do tesouro - exercício corrente"/>
    <x v="0"/>
    <n v="850"/>
    <m/>
    <m/>
    <n v="66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5"/>
    <x v="5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n v="-4000000"/>
    <m/>
    <m/>
    <x v="0"/>
    <x v="0"/>
  </r>
  <r>
    <s v="270001"/>
    <s v="00001"/>
    <s v="Secretaria de Estado do Desenvolvimento Econômico Sustentável"/>
    <s v="Gestão Geral"/>
    <x v="0"/>
    <x v="0"/>
    <x v="3"/>
    <s v="Manutenção e modernização dos serviços de tecnologia da informação e comunicação"/>
    <x v="971"/>
    <x v="974"/>
    <x v="12"/>
    <n v="126"/>
    <s v="339139"/>
    <s v="Outros Serviços Terceiros Pessoa Jurídica"/>
    <s v="0100000000"/>
    <s v="Recursos ordinários - recursos do tesouro - RLD"/>
    <x v="0"/>
    <n v="900"/>
    <m/>
    <m/>
    <n v="7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39"/>
    <s v="Outros Serviços Terceiros Pessoa Jurídica"/>
    <s v="0100000000"/>
    <s v="Recursos ordinários - recursos do tesouro - RLD"/>
    <x v="0"/>
    <n v="900"/>
    <m/>
    <m/>
    <n v="9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139"/>
    <s v="Outros Serviços Terceiros Pessoa Jurídica"/>
    <s v="0269000000"/>
    <s v="Outros recursos primários - recursos de outras fontes - exercício corrente"/>
    <x v="0"/>
    <n v="875"/>
    <m/>
    <m/>
    <n v="180000"/>
    <m/>
    <x v="0"/>
    <x v="0"/>
  </r>
  <r>
    <s v="030091"/>
    <s v="03091"/>
    <s v="Fundo de Reaparelhamento da Justiça"/>
    <s v="Fundo de Reaparelhamento da Justiça"/>
    <x v="1"/>
    <x v="1"/>
    <x v="316"/>
    <s v="Reforma de imóvel"/>
    <x v="913"/>
    <x v="916"/>
    <x v="7"/>
    <n v="61"/>
    <s v="449051"/>
    <s v="Obras e Instalações"/>
    <s v="0219000000"/>
    <s v="Outras Taxas Vinculadas - Recursos de Outras Fontes - Exercício Corrente"/>
    <x v="0"/>
    <n v="931"/>
    <n v="148764"/>
    <n v="148764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449051"/>
    <s v="Obras e Instalações"/>
    <s v="0100000000"/>
    <s v="Recursos ordinários - recursos do tesouro - RLD"/>
    <x v="0"/>
    <n v="665"/>
    <n v="5000"/>
    <n v="5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449051"/>
    <s v="Obras e Instalações"/>
    <s v="0100000000"/>
    <s v="Recursos ordinários - recursos do tesouro - RLD"/>
    <x v="0"/>
    <n v="900"/>
    <n v="14547000"/>
    <n v="14547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972"/>
    <x v="975"/>
    <x v="0"/>
    <n v="782"/>
    <s v="449051"/>
    <s v="Obras e Instalações"/>
    <s v="0100000000"/>
    <s v="Recursos ordinários - recursos do tesouro - RLD"/>
    <x v="0"/>
    <n v="145"/>
    <n v="4000000"/>
    <n v="40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449051"/>
    <s v="Obras e Instalações"/>
    <s v="0100000000"/>
    <s v="Recursos ordinários - recursos do tesouro - RLD"/>
    <x v="0"/>
    <n v="665"/>
    <m/>
    <m/>
    <n v="11357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59"/>
    <x v="762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449051"/>
    <s v="Obras e Instalações"/>
    <s v="0261000000"/>
    <s v="Receitas diversas - FUNDOSOCIAL - recursos de outras fontes - exercício corrente"/>
    <x v="0"/>
    <n v="105"/>
    <m/>
    <m/>
    <n v="250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26"/>
    <x v="929"/>
    <x v="15"/>
    <n v="421"/>
    <s v="449051"/>
    <s v="Obras e Instalações"/>
    <s v="0219000000"/>
    <s v="Outras Taxas Vinculadas - Recursos de Outras Fontes - Exercício Corrente"/>
    <x v="0"/>
    <n v="750"/>
    <m/>
    <m/>
    <n v="145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3"/>
    <x v="446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32000000"/>
    <s v="Transferências da União - sit de emergência e calamidade - rec do tesouro - exerc corrente"/>
    <x v="0"/>
    <n v="130"/>
    <n v="5274232"/>
    <n v="5274232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449052"/>
    <s v="Equipamentos e Material Permanente"/>
    <s v="0100000000"/>
    <s v="Recursos ordinários - recursos do tesouro - RLD"/>
    <x v="0"/>
    <n v="880"/>
    <n v="50000"/>
    <n v="50000"/>
    <m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449052"/>
    <s v="Equipamentos e Material Permanente"/>
    <s v="0228000000"/>
    <s v="Outros convênios, ajustes e acordos administrativos - rec outras fontes-exercício corrente"/>
    <x v="0"/>
    <n v="703"/>
    <m/>
    <m/>
    <n v="180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269000000"/>
    <s v="Outros recursos primários - recursos de outras fontes - exercício corrente"/>
    <x v="0"/>
    <n v="701"/>
    <m/>
    <m/>
    <n v="74179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449052"/>
    <s v="Equipamentos e Material Permanente"/>
    <s v="0269000000"/>
    <s v="Outros recursos primários - recursos de outras fontes - exercício corrente"/>
    <x v="0"/>
    <n v="348"/>
    <m/>
    <m/>
    <n v="5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449052"/>
    <s v="Equipamentos e Material Permanente"/>
    <s v="0100000000"/>
    <s v="Recursos ordinários - recursos do tesouro - RLD"/>
    <x v="0"/>
    <n v="900"/>
    <m/>
    <m/>
    <n v="641288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449052"/>
    <s v="Equipamentos e Material Permanente"/>
    <s v="0240000000"/>
    <s v="Recursos de serviços - recursos de outras fontes - exercício corrente"/>
    <x v="0"/>
    <n v="760"/>
    <m/>
    <m/>
    <n v="10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449052"/>
    <s v="Equipamentos e Material Permanente"/>
    <s v="0240000000"/>
    <s v="Recursos de serviços - recursos de outras fontes - exercício corrente"/>
    <x v="0"/>
    <n v="900"/>
    <n v="74174"/>
    <n v="74174"/>
    <m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0"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34"/>
    <s v="Outras Desp. Pessoal Decor. Contr. Terceirização"/>
    <s v="0261000000"/>
    <s v="Receitas diversas - FUNDOSOCIAL - recursos de outras fontes - exercício corrente"/>
    <x v="0"/>
    <n v="101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34"/>
    <s v="Outras Desp. Pessoal Decor. Contr. Terceirização"/>
    <s v="0191000000"/>
    <s v="Operações de crédito interna - recursos do tesouro - exercício corrente"/>
    <x v="0"/>
    <n v="140"/>
    <n v="200000"/>
    <n v="20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9"/>
    <s v="Outros Serviços Terceiros - Pessoa Jurídica"/>
    <s v="0100000000"/>
    <s v="Recursos ordinários - recursos do tesouro - RLD"/>
    <x v="0"/>
    <n v="300"/>
    <n v="665000"/>
    <n v="66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24000000"/>
    <s v="Convênio - Programas de Educação - recursos do tesouro - exercício corrente"/>
    <x v="0"/>
    <n v="610"/>
    <n v="3000000"/>
    <n v="30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9"/>
    <s v="Outros Serviços Terceiros - Pessoa Jurídica"/>
    <s v="0100000000"/>
    <s v="Recursos ordinários - recursos do tesouro - RLD"/>
    <x v="0"/>
    <n v="430"/>
    <n v="1200000"/>
    <n v="120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9"/>
    <s v="Outros Serviços Terceiros - Pessoa Jurídica"/>
    <s v="0283000000"/>
    <s v="Remuneração de depósitos bancários da conta única  do Tribunal de Justiça"/>
    <x v="0"/>
    <n v="930"/>
    <m/>
    <m/>
    <n v="19120"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39"/>
    <s v="Outros Serviços Terceiros - Pessoa Jurídica"/>
    <s v="0100000000"/>
    <s v="Recursos ordinários - recursos do tesouro - RLD"/>
    <x v="0"/>
    <n v="230"/>
    <m/>
    <m/>
    <n v="300000"/>
    <m/>
    <x v="0"/>
    <x v="0"/>
  </r>
  <r>
    <s v="440001"/>
    <s v="00001"/>
    <s v="Secretaria de Estado da Agricultura, Pesca e Desenvolvimento Rural"/>
    <s v="Gestão Geral"/>
    <x v="0"/>
    <x v="0"/>
    <x v="378"/>
    <s v="Implantar telecentros de inclusão digital"/>
    <x v="883"/>
    <x v="886"/>
    <x v="13"/>
    <n v="126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80091"/>
    <s v="48091"/>
    <s v="Fundo Estadual de Saúde"/>
    <s v="Fundo Estadual de Saúde"/>
    <x v="0"/>
    <x v="0"/>
    <x v="263"/>
    <s v="Contratação de serviço para avaliação"/>
    <x v="531"/>
    <x v="534"/>
    <x v="6"/>
    <n v="301"/>
    <s v="339039"/>
    <s v="Outros Serviços Terceiros - Pessoa Jurídica"/>
    <s v="0100000000"/>
    <s v="Recursos ordinários - recursos do tesouro - RLD"/>
    <x v="0"/>
    <n v="420"/>
    <m/>
    <m/>
    <n v="250000"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9"/>
    <s v="Outros Serviços Terceiros - Pessoa Jurídica"/>
    <s v="0100000000"/>
    <s v="Recursos ordinários - recursos do tesouro - RLD"/>
    <x v="0"/>
    <n v="855"/>
    <n v="2500"/>
    <n v="2500"/>
    <m/>
    <m/>
    <x v="0"/>
    <x v="0"/>
  </r>
  <r>
    <s v="410012"/>
    <s v="00001"/>
    <s v="Departamento Estadual de Trânsito"/>
    <s v="Gestão Geral"/>
    <x v="1"/>
    <x v="1"/>
    <x v="7"/>
    <s v="Capacitação profissional dos agentes públicos"/>
    <x v="281"/>
    <x v="284"/>
    <x v="11"/>
    <n v="128"/>
    <s v="339039"/>
    <s v="Outros Serviços Terceiros - Pessoa Jurídica"/>
    <s v="0111000000"/>
    <s v="Taxas da Segurança Pública - recursos do tesouro - exercício corrente"/>
    <x v="0"/>
    <n v="770"/>
    <n v="100000"/>
    <n v="1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9"/>
    <s v="Outros Serviços Terceiros - Pessoa Jurídica"/>
    <s v="0169000000"/>
    <s v="Outros Recursos Primários - Recursos do Tesouro"/>
    <x v="0"/>
    <n v="130"/>
    <n v="700000"/>
    <n v="700000"/>
    <m/>
    <m/>
    <x v="0"/>
    <x v="0"/>
  </r>
  <r>
    <s v="030091"/>
    <s v="03091"/>
    <s v="Fundo de Reaparelhamento da Justiça"/>
    <s v="Fundo de Reaparelhamento da Justiça"/>
    <x v="5"/>
    <x v="5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n v="-96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36000"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37"/>
    <s v="Locação de Mão-de-Obra"/>
    <s v="0100000000"/>
    <s v="Recursos ordinários - recursos do tesouro - RLD"/>
    <x v="0"/>
    <n v="745"/>
    <n v="1520400"/>
    <n v="15204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7"/>
    <s v="Locação de Mão-de-Obra"/>
    <s v="0131000000"/>
    <s v="Recursos do FUNDEB"/>
    <x v="0"/>
    <n v="610"/>
    <n v="20000000"/>
    <n v="2000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7"/>
    <s v="Locação de Mão-de-Obra"/>
    <s v="0100000000"/>
    <s v="Recursos ordinários - recursos do tesouro - RLD"/>
    <x v="0"/>
    <n v="921"/>
    <m/>
    <m/>
    <n v="15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7"/>
    <s v="Locação de Mão-de-Obra"/>
    <s v="0100000000"/>
    <s v="Recursos ordinários - recursos do tesouro - RLD"/>
    <x v="0"/>
    <n v="745"/>
    <m/>
    <m/>
    <n v="350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4042"/>
    <s v="Auxílios"/>
    <s v="0100000000"/>
    <s v="Recursos ordinários - recursos do tesouro - RLD"/>
    <x v="0"/>
    <n v="610"/>
    <m/>
    <m/>
    <n v="300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40"/>
    <s v="Serviços de Tecnologia da Informação e Comunicação - Pessoa Jurídica"/>
    <s v="0100000000"/>
    <s v="Recursos ordinários - recursos do tesouro - RLD"/>
    <x v="0"/>
    <n v="921"/>
    <m/>
    <m/>
    <n v="1500000"/>
    <m/>
    <x v="0"/>
    <x v="0"/>
  </r>
  <r>
    <s v="410012"/>
    <s v="00001"/>
    <s v="Departamento Estadual de Trânsito"/>
    <s v="Gestão Geral"/>
    <x v="0"/>
    <x v="0"/>
    <x v="363"/>
    <s v="Modernização, integração e manutenção"/>
    <x v="846"/>
    <x v="849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70"/>
    <m/>
    <m/>
    <n v="15434464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250000"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449040"/>
    <s v="Serviços de Tecnologia da Informação e Comunicação - Pessoa Jurídica"/>
    <s v="0269000000"/>
    <s v="Outros recursos primários - recursos de outras fontes - exercício corrente"/>
    <x v="0"/>
    <n v="770"/>
    <n v="30000"/>
    <n v="3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3"/>
    <s v="Manutenção e modernização de sistema"/>
    <x v="460"/>
    <x v="463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m/>
    <n v="110000"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449040"/>
    <s v="Serviços de Tecnologia da Informação e Comunicação - Pessoa Jurídica"/>
    <s v="0100000000"/>
    <s v="Recursos ordinários - recursos do tesouro - RLD"/>
    <x v="0"/>
    <n v="900"/>
    <n v="5000"/>
    <n v="5000"/>
    <m/>
    <m/>
    <x v="0"/>
    <x v="0"/>
  </r>
  <r>
    <s v="030001"/>
    <s v="00001"/>
    <s v="Tribunal de Justiça do Estado"/>
    <s v="Gestão Geral"/>
    <x v="9"/>
    <x v="8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70001"/>
    <s v="00001"/>
    <s v="Secretaria de Estado da Administração"/>
    <s v="Gestão Geral"/>
    <x v="9"/>
    <x v="8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m/>
    <m/>
    <x v="0"/>
    <x v="2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445042"/>
    <s v="Auxílios"/>
    <s v="0100000000"/>
    <s v="Recursos ordinários - recursos do tesouro - RLD"/>
    <x v="0"/>
    <n v="640"/>
    <m/>
    <m/>
    <n v="75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6"/>
    <s v="Outras Despesas Variáveis-Pessoal Civil"/>
    <s v="0250000000"/>
    <s v="Contribuição previdenciária - recursos de outras fontes - exercício corrente"/>
    <x v="0"/>
    <n v="850"/>
    <m/>
    <m/>
    <n v="5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6"/>
    <s v="Outras Despesas Variáveis-Pessoal Civil"/>
    <s v="0100000000"/>
    <s v="Recursos ordinários - recursos do tesouro - RLD"/>
    <x v="0"/>
    <n v="850"/>
    <n v="43347"/>
    <n v="43347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100000000"/>
    <s v="Recursos ordinários - recursos do tesouro - RLD"/>
    <x v="0"/>
    <n v="211"/>
    <n v="300000"/>
    <n v="3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3"/>
    <s v="Obrigações Patronais"/>
    <s v="0100000000"/>
    <s v="Recursos ordinários - recursos do tesouro - RLD"/>
    <x v="0"/>
    <n v="930"/>
    <m/>
    <m/>
    <n v="312045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3"/>
    <s v="Obrigações Patronais"/>
    <s v="0100000000"/>
    <s v="Recursos ordinários - recursos do tesouro - RLD"/>
    <x v="0"/>
    <n v="850"/>
    <m/>
    <m/>
    <n v="185000"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5041"/>
    <s v="Contribuições"/>
    <s v="0100000000"/>
    <s v="Recursos ordinários - recursos do tesouro - RLD"/>
    <x v="0"/>
    <n v="627"/>
    <m/>
    <m/>
    <n v="300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05"/>
    <s v="Outros Benefícios Previdenciários"/>
    <s v="0131000000"/>
    <s v="Recursos do FUNDEB"/>
    <x v="0"/>
    <n v="703"/>
    <m/>
    <m/>
    <n v="150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05"/>
    <s v="Outros Benefícios Previdenciários"/>
    <s v="0100000000"/>
    <s v="Recursos ordinários - recursos do tesouro - RLD"/>
    <x v="0"/>
    <n v="750"/>
    <m/>
    <m/>
    <n v="457611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7"/>
    <s v="Contrib. Entid. Fechadas de Previdência"/>
    <s v="0100000000"/>
    <s v="Recursos ordinários - recursos do tesouro - RLD"/>
    <x v="0"/>
    <n v="850"/>
    <m/>
    <m/>
    <n v="138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4"/>
    <s v="Indenizações e Restituições Trabalhistas"/>
    <s v="0100000000"/>
    <s v="Recursos ordinários - recursos do tesouro - RLD"/>
    <x v="0"/>
    <n v="625"/>
    <n v="1500000"/>
    <n v="15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15"/>
    <s v="Diárias - Militar"/>
    <s v="0111000000"/>
    <s v="Taxas da Segurança Pública - recursos do tesouro - exercício corrente"/>
    <x v="0"/>
    <n v="704"/>
    <m/>
    <m/>
    <n v="4412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15"/>
    <s v="Diárias - Militar"/>
    <s v="0111000036"/>
    <s v="Receitas - Fundo para Melhoria da Polícia Militar"/>
    <x v="0"/>
    <n v="701"/>
    <m/>
    <m/>
    <n v="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40000000"/>
    <s v="Recursos de serviços - recursos de outras fontes - exercício corrente"/>
    <x v="0"/>
    <n v="860"/>
    <m/>
    <m/>
    <n v="616631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m/>
    <m/>
    <n v="34993266.25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092"/>
    <s v="Despesas de Exercícios Anteriores"/>
    <s v="0100000000"/>
    <s v="Recursos ordinários - recursos do tesouro - RLD"/>
    <x v="0"/>
    <n v="935"/>
    <n v="3200000"/>
    <n v="320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092"/>
    <s v="Despesas de Exercícios Anteriores"/>
    <s v="0100000000"/>
    <s v="Recursos ordinários - recursos do tesouro - RLD"/>
    <x v="0"/>
    <n v="920"/>
    <m/>
    <m/>
    <n v="204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2"/>
    <s v="Despesas de Exercícios Anteriores"/>
    <s v="0100000000"/>
    <s v="Recursos ordinários - recursos do tesouro - RLD"/>
    <x v="0"/>
    <n v="625"/>
    <m/>
    <m/>
    <n v="19800000"/>
    <m/>
    <x v="0"/>
    <x v="0"/>
  </r>
  <r>
    <s v="470076"/>
    <s v="47076"/>
    <s v="Fundo Financeiro"/>
    <s v="Fundo Financeiro"/>
    <x v="0"/>
    <x v="0"/>
    <x v="125"/>
    <s v="Sentenças judiciais"/>
    <x v="220"/>
    <x v="222"/>
    <x v="14"/>
    <n v="272"/>
    <s v="319091"/>
    <s v="Sentenças Judiciais"/>
    <s v="0100000000"/>
    <s v="Recursos ordinários - recursos do tesouro - RLD"/>
    <x v="0"/>
    <n v="860"/>
    <m/>
    <m/>
    <n v="38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47"/>
    <s v="Obrigações Tributárias e Contributivas"/>
    <s v="0219000000"/>
    <s v="Outras Taxas Vinculadas - Recursos de Outras Fontes - Exercício Corrente"/>
    <x v="0"/>
    <n v="315"/>
    <m/>
    <m/>
    <n v="2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m/>
    <m/>
    <n v="96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113"/>
    <s v="Obrigações Patronais"/>
    <s v="0100000000"/>
    <s v="Recursos ordinários - recursos do tesouro - RLD"/>
    <x v="0"/>
    <n v="704"/>
    <n v="222056591"/>
    <n v="222056591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339030"/>
    <s v="Material de Consumo"/>
    <s v="0219000000"/>
    <s v="Outras Taxas Vinculadas - Recursos de Outras Fontes - Exercício Corrente"/>
    <x v="0"/>
    <n v="930"/>
    <n v="360800"/>
    <n v="3608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0"/>
    <s v="Material de Consumo"/>
    <s v="0111000000"/>
    <s v="Taxas da Segurança Pública - recursos do tesouro - exercício corrente"/>
    <x v="0"/>
    <n v="735"/>
    <n v="107200"/>
    <n v="1072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0"/>
    <s v="Material de Consumo"/>
    <s v="0219000000"/>
    <s v="Outras Taxas Vinculadas - Recursos de Outras Fontes - Exercício Corrente"/>
    <x v="0"/>
    <n v="315"/>
    <n v="20000"/>
    <n v="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0"/>
    <s v="Material de Consumo"/>
    <s v="0219000000"/>
    <s v="Outras Taxas Vinculadas - Recursos de Outras Fontes - Exercício Corrente"/>
    <x v="0"/>
    <n v="910"/>
    <m/>
    <m/>
    <n v="1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30"/>
    <s v="Material de Consumo"/>
    <s v="0269000000"/>
    <s v="Outros recursos primários - recursos de outras fontes - exercício corrente"/>
    <x v="0"/>
    <n v="875"/>
    <m/>
    <m/>
    <n v="175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m/>
    <m/>
    <n v="0"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030"/>
    <s v="Material de Consumo"/>
    <s v="0111000000"/>
    <s v="Taxas da Segurança Pública - recursos do tesouro - exercício corrente"/>
    <x v="0"/>
    <n v="701"/>
    <n v="30000"/>
    <n v="30000"/>
    <m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39030"/>
    <s v="Material de Consumo"/>
    <s v="0100000000"/>
    <s v="Recursos ordinários - recursos do tesouro - RLD"/>
    <x v="0"/>
    <n v="703"/>
    <n v="100000"/>
    <n v="100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33"/>
    <s v="Passagens e Despesas com Locomoção"/>
    <s v="0225000000"/>
    <s v="Convênio - Programa de Assistência Social - recursos de outras fontes - exercício corrente"/>
    <x v="0"/>
    <n v="560"/>
    <n v="20000"/>
    <n v="200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3"/>
    <s v="Passagens e Despesas com Locomoção"/>
    <s v="0100000000"/>
    <s v="Recursos ordinários - recursos do tesouro - RLD"/>
    <x v="0"/>
    <n v="900"/>
    <m/>
    <m/>
    <n v="677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3"/>
    <s v="Passagens e Despesas com Locomoção"/>
    <s v="0119000000"/>
    <s v="Recursos do Tesouro - Exercício Corrente - Outras Taxas - Vinculadas"/>
    <x v="0"/>
    <n v="900"/>
    <m/>
    <m/>
    <n v="10000"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m/>
    <m/>
    <m/>
    <x v="9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92"/>
    <s v="Despesas de Exercícios Anteriores"/>
    <s v="0100000000"/>
    <s v="Recursos ordinários - recursos do tesouro - RLD"/>
    <x v="0"/>
    <n v="900"/>
    <n v="1000"/>
    <n v="1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092"/>
    <s v="Despesas de Exercícios Anteriores"/>
    <s v="0240000000"/>
    <s v="Recursos de serviços - recursos de outras fontes - exercício corrente"/>
    <x v="0"/>
    <n v="850"/>
    <m/>
    <m/>
    <n v="1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40000000"/>
    <s v="Outros serviços - recursos do tesouro - exercício corrente"/>
    <x v="0"/>
    <n v="99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4"/>
    <s v="Outras Desp. Pessoal Decor. Contr. Terceirização"/>
    <s v="0100000000"/>
    <s v="Recursos ordinários - recursos do tesouro - RLD"/>
    <x v="0"/>
    <n v="750"/>
    <m/>
    <m/>
    <n v="27500000"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5"/>
    <s v="Serviços de Consultoria"/>
    <s v="0100000000"/>
    <s v="Recursos ordinários - recursos do tesouro - RLD"/>
    <x v="0"/>
    <n v="91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22"/>
    <s v="00001"/>
    <s v="Instituto de Previdência do Estado de Santa Catarina"/>
    <s v="Gestão Geral"/>
    <x v="0"/>
    <x v="0"/>
    <x v="392"/>
    <s v="Gestão e capacitação"/>
    <x v="920"/>
    <x v="923"/>
    <x v="14"/>
    <n v="272"/>
    <s v="339035"/>
    <s v="Serviços de Consultoria"/>
    <s v="0250000000"/>
    <s v="Contribuição previdenciária - recursos de outras fontes - exercício corrente"/>
    <x v="0"/>
    <n v="86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333"/>
    <s v="Incentivo financeiro"/>
    <x v="832"/>
    <x v="835"/>
    <x v="6"/>
    <n v="301"/>
    <s v="334192"/>
    <s v="Despesas de Exercícios Anteriores"/>
    <s v="0100000000"/>
    <s v="Recursos ordinários - recursos do tesouro - RLD"/>
    <x v="0"/>
    <n v="420"/>
    <n v="20058281"/>
    <n v="20058281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14"/>
    <s v="Diárias - Civil"/>
    <s v="0219000000"/>
    <s v="Outras Taxas Vinculadas - Recursos de Outras Fontes - Exercício Corrente"/>
    <x v="0"/>
    <n v="890"/>
    <n v="100000"/>
    <n v="10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14"/>
    <s v="Diárias - Civil"/>
    <s v="0100000000"/>
    <s v="Recursos ordinários - recursos do tesouro - RLD"/>
    <x v="0"/>
    <n v="900"/>
    <n v="300000"/>
    <n v="3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3000000"/>
    <s v="Recursos Ordinários - Desvinculação de Receitas do Estado (DREM)"/>
    <x v="0"/>
    <n v="990"/>
    <m/>
    <m/>
    <n v="2756522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n v="51600"/>
    <n v="51600"/>
    <m/>
    <m/>
    <x v="0"/>
    <x v="0"/>
  </r>
  <r>
    <s v="520002"/>
    <s v="00001"/>
    <s v="Encargos Gerais do Estado"/>
    <s v="Gestão Geral"/>
    <x v="0"/>
    <x v="0"/>
    <x v="242"/>
    <s v="Despesas diversas"/>
    <x v="489"/>
    <x v="492"/>
    <x v="3"/>
    <n v="123"/>
    <s v="339093"/>
    <s v="Indenizações e Restituições"/>
    <s v="0100000000"/>
    <s v="Recursos ordinários - recursos do tesouro - RLD"/>
    <x v="0"/>
    <n v="990"/>
    <m/>
    <m/>
    <n v="4929997.3899999997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1"/>
    <s v="Vencim. e Vantagens Fixas - Pessoal Civil"/>
    <s v="0100000000"/>
    <s v="Recursos ordinários - recursos do tesouro - RLD"/>
    <x v="0"/>
    <n v="704"/>
    <m/>
    <m/>
    <n v="68158286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6"/>
    <s v="Outros Serviços Terceiros-Pessoa Física"/>
    <s v="0261000000"/>
    <s v="Receitas diversas - FUNDOSOCIAL - recursos de outras fontes - exercício corrente"/>
    <x v="0"/>
    <n v="855"/>
    <n v="5000"/>
    <n v="5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6"/>
    <s v="Outros Serviços Terceiros-Pessoa Física"/>
    <s v="0100000000"/>
    <s v="Recursos ordinários - recursos do tesouro - RLD"/>
    <x v="0"/>
    <n v="630"/>
    <n v="125068"/>
    <n v="125068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6"/>
    <s v="Outros Serviços Terceiros-Pessoa Fís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3000000"/>
    <m/>
    <x v="0"/>
    <x v="0"/>
  </r>
  <r>
    <s v="470030"/>
    <s v="00001"/>
    <s v="Fundação Escola de Governo - ENA"/>
    <s v="Gestão Geral"/>
    <x v="0"/>
    <x v="0"/>
    <x v="75"/>
    <s v="Encargos com estagiários"/>
    <x v="629"/>
    <x v="632"/>
    <x v="3"/>
    <n v="128"/>
    <s v="339036"/>
    <s v="Outros Serviços Terceiros-Pessoa Física"/>
    <s v="0240000000"/>
    <s v="Recursos de serviços - recursos de outras fontes - exercício corrente"/>
    <x v="0"/>
    <n v="850"/>
    <m/>
    <m/>
    <n v="2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6"/>
    <s v="Outros Serviços Terceiros-Pessoa Física"/>
    <s v="0169000000"/>
    <s v="Outros Recursos Primários - Recursos do Tesouro"/>
    <x v="0"/>
    <n v="130"/>
    <m/>
    <m/>
    <n v="500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9036"/>
    <s v="Outros Serviços Terceiros-Pessoa Física"/>
    <s v="0100000000"/>
    <s v="Recursos ordinários - recursos do tesouro - RLD"/>
    <x v="0"/>
    <n v="760"/>
    <m/>
    <m/>
    <n v="100000"/>
    <m/>
    <x v="0"/>
    <x v="0"/>
  </r>
  <r>
    <s v="410001"/>
    <s v="00001"/>
    <s v="Casa Civil"/>
    <s v="Gestão Geral"/>
    <x v="0"/>
    <x v="0"/>
    <x v="7"/>
    <s v="Capacitação profissional dos agentes públicos"/>
    <x v="950"/>
    <x v="953"/>
    <x v="3"/>
    <n v="128"/>
    <s v="339139"/>
    <s v="Outros Serviços Terceiros Pessoa Jurídica"/>
    <s v="0100000000"/>
    <s v="Recursos ordinários - recursos do tesouro - RLD"/>
    <x v="0"/>
    <n v="850"/>
    <m/>
    <m/>
    <n v="15365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73"/>
    <x v="976"/>
    <x v="7"/>
    <n v="61"/>
    <s v="449051"/>
    <s v="Obras e Instalações"/>
    <s v="0219000000"/>
    <s v="Outras Taxas Vinculadas - Recursos de Outras Fontes - Exercício Corrente"/>
    <x v="0"/>
    <n v="931"/>
    <n v="510000"/>
    <n v="51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m/>
    <m/>
    <n v="345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266"/>
    <x v="269"/>
    <x v="7"/>
    <n v="61"/>
    <s v="449051"/>
    <s v="Obras e Instalações"/>
    <s v="0219000000"/>
    <s v="Outras Taxas Vinculadas - Recursos de Outras Fontes - Exercício Corrente"/>
    <x v="0"/>
    <n v="931"/>
    <m/>
    <m/>
    <n v="161254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8"/>
    <x v="661"/>
    <x v="5"/>
    <n v="368"/>
    <s v="449051"/>
    <s v="Obras e Instalações"/>
    <s v="0185000000"/>
    <s v="Remuneração de disp bancária - Executivo - rec vinculados - rec tesouro - exerc corrente"/>
    <x v="0"/>
    <n v="100"/>
    <m/>
    <m/>
    <n v="93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974"/>
    <x v="977"/>
    <x v="0"/>
    <n v="782"/>
    <s v="449051"/>
    <s v="Obras e Instalações"/>
    <s v="0100000000"/>
    <s v="Recursos ordinários - recursos do tesouro - RLD"/>
    <x v="0"/>
    <n v="13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8"/>
    <x v="180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40096"/>
    <s v="54096"/>
    <s v="Fundo Penitenciário do Estado de Santa Catarina - FUPESC"/>
    <s v="Fundo Penitenciário do Estado de Santa Catarina"/>
    <x v="0"/>
    <x v="0"/>
    <x v="408"/>
    <s v="Construção, reforma e ampliação de unidades"/>
    <x v="975"/>
    <x v="978"/>
    <x v="15"/>
    <n v="421"/>
    <s v="449051"/>
    <s v="Obras e Instalações"/>
    <s v="0219000000"/>
    <s v="Outras Taxas Vinculadas - Recursos de Outras Fontes - Exercício Corrente"/>
    <x v="0"/>
    <n v="750"/>
    <m/>
    <m/>
    <n v="12573076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340"/>
    <x v="343"/>
    <x v="15"/>
    <n v="421"/>
    <s v="449051"/>
    <s v="Obras e Instalações"/>
    <s v="0219000000"/>
    <s v="Outras Taxas Vinculadas - Recursos de Outras Fontes - Exercício Corrente"/>
    <x v="0"/>
    <n v="750"/>
    <m/>
    <m/>
    <n v="23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449039"/>
    <s v="Outros Serv. Terceiros - Pessoa Juridíca"/>
    <s v="0100000000"/>
    <s v="Recursos ordinários - recursos do tesouro - RLD"/>
    <x v="0"/>
    <n v="921"/>
    <m/>
    <m/>
    <n v="2000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9052"/>
    <s v="Equipamentos e Material Permanente"/>
    <s v="0284000000"/>
    <s v="Remuneração de disp bancária - Ministério Público - rec outras fontes - exercício corrente"/>
    <x v="0"/>
    <n v="915"/>
    <n v="300000"/>
    <n v="300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111000000"/>
    <s v="Taxas da Segurança Pública - recursos do tesouro - exercício corrente"/>
    <x v="0"/>
    <n v="701"/>
    <m/>
    <m/>
    <n v="400000"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339039"/>
    <s v="Outros Serviços Terceiros - Pessoa Jurídica"/>
    <s v="0111000000"/>
    <s v="Taxas da Segurança Pública - recursos do tesouro - exercício corrente"/>
    <x v="0"/>
    <n v="701"/>
    <n v="2460000"/>
    <n v="246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9"/>
    <s v="Outros Serviços Terceiros - Pessoa Jurídica"/>
    <s v="0269000000"/>
    <s v="Outros recursos primários - recursos de outras fontes - exercício corrente"/>
    <x v="0"/>
    <n v="915"/>
    <m/>
    <m/>
    <n v="1256747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900000"/>
    <m/>
    <x v="0"/>
    <x v="0"/>
  </r>
  <r>
    <s v="270001"/>
    <s v="00001"/>
    <s v="Secretaria de Estado do Desenvolvimento Econômico Sustentável"/>
    <s v="Gestão Geral"/>
    <x v="0"/>
    <x v="0"/>
    <x v="212"/>
    <s v="Ações ambientais"/>
    <x v="409"/>
    <x v="412"/>
    <x v="12"/>
    <n v="541"/>
    <s v="339039"/>
    <s v="Outros Serviços Terceiros - Pessoa Jurídica"/>
    <s v="0100000000"/>
    <s v="Recursos ordinários - recursos do tesouro - RLD"/>
    <x v="0"/>
    <n v="348"/>
    <m/>
    <m/>
    <n v="5000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9"/>
    <s v="Outros Serviços Terceiros - Pessoa Jurídica"/>
    <s v="0100000000"/>
    <s v="Recursos ordinários - recursos do tesouro - RLD"/>
    <x v="0"/>
    <n v="900"/>
    <m/>
    <m/>
    <n v="4190000"/>
    <m/>
    <x v="0"/>
    <x v="0"/>
  </r>
  <r>
    <s v="410012"/>
    <s v="00001"/>
    <s v="Departamento Estadual de Trânsito"/>
    <s v="Gestão Geral"/>
    <x v="0"/>
    <x v="0"/>
    <x v="363"/>
    <s v="Modernização, integração e manutenção"/>
    <x v="846"/>
    <x v="849"/>
    <x v="11"/>
    <n v="126"/>
    <s v="339039"/>
    <s v="Outros Serviços Terceiros - Pessoa Jurídica"/>
    <s v="0111000000"/>
    <s v="Taxas da Segurança Pública - recursos do tesouro - exercício corrente"/>
    <x v="0"/>
    <n v="770"/>
    <m/>
    <m/>
    <n v="87082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240000000"/>
    <s v="Recursos de serviços - recursos de outras fontes - exercício corrente"/>
    <x v="0"/>
    <n v="310"/>
    <m/>
    <m/>
    <n v="83174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9"/>
    <s v="Outros Serviços Terceiros - Pessoa Jurídica"/>
    <s v="0100000000"/>
    <s v="Recursos ordinários - recursos do tesouro - RLD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23000000"/>
    <s v="Convênio - Sistema Único Saúde - recursos de outras fontes - Exercício Corrente"/>
    <x v="0"/>
    <n v="410"/>
    <m/>
    <m/>
    <n v="72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40"/>
    <s v="Serviços de Tecnologia da Informação e Comunicação - Pessoa Jurídica"/>
    <s v="0269000000"/>
    <s v="Outros recursos primários - recursos de outras fontes - exercício corrente"/>
    <x v="0"/>
    <n v="702"/>
    <n v="100000"/>
    <n v="100000"/>
    <m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040"/>
    <s v="Serviços de Tecnologia da Informação e Comunicação - Pessoa Jurídica"/>
    <s v="0100000000"/>
    <s v="Recursos ordinários - recursos do tesouro - RLD"/>
    <x v="0"/>
    <n v="900"/>
    <n v="250000"/>
    <n v="250000"/>
    <m/>
    <m/>
    <x v="0"/>
    <x v="0"/>
  </r>
  <r>
    <s v="470030"/>
    <s v="00001"/>
    <s v="Fundação Escola de Governo - ENA"/>
    <s v="Gestão Geral"/>
    <x v="1"/>
    <x v="1"/>
    <x v="384"/>
    <s v="Modernização de estrutura"/>
    <x v="897"/>
    <x v="900"/>
    <x v="3"/>
    <n v="122"/>
    <s v="339040"/>
    <s v="Serviços de Tecnologia da Informação e Comunicação - Pessoa Jurídica"/>
    <s v="0240000000"/>
    <s v="Recursos de serviços - recursos de outras fontes - exercício corrente"/>
    <x v="0"/>
    <n v="825"/>
    <n v="5000"/>
    <n v="5000"/>
    <m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449040"/>
    <s v="Serviços de Tecnologia da Informação e Comunicação - Pessoa Jurídica"/>
    <s v="0100000000"/>
    <s v="Recursos ordinários - recursos do tesouro - RLD"/>
    <x v="0"/>
    <n v="900"/>
    <m/>
    <m/>
    <n v="225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32"/>
    <s v="Material, Bem ou Serviço de Distribuição Gratuita"/>
    <s v="0111000000"/>
    <s v="Taxas da Segurança Pública - recursos do tesouro - exercício corrente"/>
    <x v="0"/>
    <n v="701"/>
    <m/>
    <m/>
    <n v="250000"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2"/>
    <s v="Material, Bem ou Serviço de Distribuição Gratuita"/>
    <s v="0223000000"/>
    <s v="Convênio - Sistema Único Saúde - recursos de outras fontes - Exercício Corrente"/>
    <x v="0"/>
    <n v="430"/>
    <n v="2960000"/>
    <n v="296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130"/>
    <s v="Material de Consumo"/>
    <s v="0100000000"/>
    <s v="Recursos ordinários - recursos do tesouro - RLD"/>
    <x v="0"/>
    <n v="900"/>
    <m/>
    <m/>
    <n v="165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459066"/>
    <s v="Concessão de Empréstimos e Financiam."/>
    <s v="0299000000"/>
    <s v="Outras receitas não primárias - recursos de outras fontes - exercício corrente"/>
    <x v="0"/>
    <n v="320"/>
    <m/>
    <m/>
    <n v="1390594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1000000"/>
    <s v="Recursos ordinários - diversos"/>
    <x v="0"/>
    <n v="990"/>
    <n v="8000000"/>
    <n v="8000000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4"/>
    <s v="Indenizações e Restituições Trabalhistas"/>
    <s v="0100000000"/>
    <s v="Recursos ordinários - recursos do tesouro - RLD"/>
    <x v="0"/>
    <n v="850"/>
    <m/>
    <m/>
    <n v="139513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15"/>
    <s v="Diárias - Militar"/>
    <s v="0100000000"/>
    <s v="Recursos ordinários - recursos do tesouro - RLD"/>
    <x v="0"/>
    <n v="900"/>
    <m/>
    <m/>
    <n v="160160"/>
    <m/>
    <x v="0"/>
    <x v="0"/>
  </r>
  <r>
    <s v="470076"/>
    <s v="47076"/>
    <s v="Fundo Financeiro"/>
    <s v="Fundo Financeiro"/>
    <x v="0"/>
    <x v="0"/>
    <x v="45"/>
    <s v="Encargos com inativos"/>
    <x v="618"/>
    <x v="621"/>
    <x v="14"/>
    <n v="272"/>
    <s v="319001"/>
    <s v="Aposentadorias, Reserva Remunerada e Reformas"/>
    <s v="0100000000"/>
    <s v="Recursos ordinários - recursos do tesouro - RLD"/>
    <x v="0"/>
    <n v="860"/>
    <m/>
    <m/>
    <n v="377766346"/>
    <m/>
    <x v="0"/>
    <x v="0"/>
  </r>
  <r>
    <s v="470076"/>
    <s v="47076"/>
    <s v="Fundo Financeiro"/>
    <s v="Fundo Financeiro"/>
    <x v="10"/>
    <x v="9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n v="-20556605.37000000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2"/>
    <s v="Despesas de Exercícios Anteriores"/>
    <s v="0100000000"/>
    <s v="Recursos ordinários - recursos do tesouro - RLD"/>
    <x v="0"/>
    <n v="704"/>
    <n v="264562"/>
    <n v="264562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92"/>
    <s v="Despesas de Exercícios Anteriores"/>
    <s v="0240000000"/>
    <s v="Recursos de serviços - recursos de outras fontes - exercício corrente"/>
    <x v="0"/>
    <n v="850"/>
    <m/>
    <m/>
    <n v="1197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2"/>
    <s v="Despesas de Exercícios Anteriores"/>
    <s v="0100000000"/>
    <s v="Recursos ordinários - recursos do tesouro - RLD"/>
    <x v="0"/>
    <n v="625"/>
    <m/>
    <m/>
    <n v="115345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6"/>
    <s v="Auxílio-Alimentação"/>
    <s v="0100000000"/>
    <s v="Recursos ordinários - recursos do tesouro - RLD"/>
    <x v="0"/>
    <n v="920"/>
    <n v="38000000"/>
    <n v="380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46"/>
    <s v="Auxílio-Alimentação"/>
    <s v="0100000000"/>
    <s v="Recursos ordinários - recursos do tesouro - RLD"/>
    <x v="0"/>
    <n v="935"/>
    <m/>
    <m/>
    <n v="995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046"/>
    <s v="Auxílio-Alimentação"/>
    <s v="0100000000"/>
    <s v="Recursos ordinários - recursos do tesouro - RLD"/>
    <x v="0"/>
    <n v="745"/>
    <m/>
    <m/>
    <n v="26928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46"/>
    <s v="Auxílio-Alimentação"/>
    <s v="0250000000"/>
    <s v="Contribuição previdenciária - recursos de outras fontes - exercício corrente"/>
    <x v="0"/>
    <n v="850"/>
    <m/>
    <m/>
    <n v="1200000"/>
    <m/>
    <x v="0"/>
    <x v="0"/>
  </r>
  <r>
    <s v="030001"/>
    <s v="00001"/>
    <s v="Tribunal de Justiça do Estado"/>
    <s v="Gestão Geral"/>
    <x v="5"/>
    <x v="5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n v="-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47"/>
    <s v="Obrigações Tributárias e Contributivas"/>
    <s v="0240000000"/>
    <s v="Recursos de serviços - recursos de outras fontes - exercício corrente"/>
    <x v="0"/>
    <n v="900"/>
    <n v="200000"/>
    <n v="2000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n v="1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113"/>
    <s v="Obrigações Patronais"/>
    <s v="0100000000"/>
    <s v="Recursos ordinários - recursos do tesouro - RLD"/>
    <x v="0"/>
    <n v="850"/>
    <n v="4084570"/>
    <n v="408457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113"/>
    <s v="Obrigações Patronais"/>
    <s v="0100000000"/>
    <s v="Recursos ordinários - recursos do tesouro - RLD"/>
    <x v="0"/>
    <n v="850"/>
    <m/>
    <m/>
    <n v="56313396"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0"/>
    <s v="Material de Consumo"/>
    <s v="0240000000"/>
    <s v="Recursos de serviços - recursos de outras fontes - exercício corrente"/>
    <x v="0"/>
    <n v="760"/>
    <n v="720000"/>
    <n v="72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0"/>
    <s v="Material de Consumo"/>
    <s v="0100000000"/>
    <s v="Recursos ordinários - recursos do tesouro - RLD"/>
    <x v="0"/>
    <n v="921"/>
    <m/>
    <m/>
    <n v="15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0"/>
    <s v="Material de Consumo"/>
    <s v="0283000000"/>
    <s v="Remuneração de depósitos bancários da conta única  do Tribunal de Justiça"/>
    <x v="0"/>
    <n v="930"/>
    <m/>
    <m/>
    <n v="84072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0"/>
    <s v="Material de Consumo"/>
    <s v="0129000000"/>
    <s v="Outras transferências - recursos do tesouro - exercício corrente"/>
    <x v="0"/>
    <n v="900"/>
    <m/>
    <m/>
    <n v="10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85000000"/>
    <s v="Remuneração de disp bancária - Executivo - rec vinculados - rec tesouro - exerc corrente"/>
    <x v="0"/>
    <n v="610"/>
    <m/>
    <m/>
    <n v="100000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0"/>
    <s v="Material de Consumo"/>
    <s v="0100000000"/>
    <s v="Recursos ordinários - recursos do tesouro - RLD"/>
    <x v="0"/>
    <n v="900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0"/>
    <s v="Material de Consumo"/>
    <s v="0240000000"/>
    <s v="Recursos de serviços - recursos de outras fontes - exercício corrente"/>
    <x v="0"/>
    <n v="900"/>
    <m/>
    <m/>
    <n v="445045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0"/>
    <s v="Material de Consumo"/>
    <s v="0229000000"/>
    <s v="Outras transferências - recursos de outras fontes - exercício corrente"/>
    <x v="0"/>
    <n v="635"/>
    <n v="1000000"/>
    <n v="1000000"/>
    <m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3"/>
    <s v="Passagens e Despesas com Locomoção"/>
    <s v="0100000000"/>
    <s v="Recursos ordinários - recursos do tesouro - RLD"/>
    <x v="0"/>
    <n v="650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3"/>
    <s v="Passagens e Despesas com Locomoção"/>
    <s v="0100000000"/>
    <s v="Recursos ordinários - recursos do tesouro - RLD"/>
    <x v="0"/>
    <n v="900"/>
    <n v="677000"/>
    <n v="677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49"/>
    <s v="Auxílio-Transporte"/>
    <s v="0111000000"/>
    <s v="Taxas da Segurança Pública - recursos do tesouro - exercício corrente"/>
    <x v="0"/>
    <n v="704"/>
    <m/>
    <m/>
    <n v="9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2"/>
    <s v="Despesas de Exercícios Anteriores"/>
    <s v="0100000000"/>
    <s v="Recursos ordinários - recursos do tesouro - RLD"/>
    <x v="0"/>
    <n v="910"/>
    <m/>
    <m/>
    <n v="25000"/>
    <m/>
    <x v="0"/>
    <x v="0"/>
  </r>
  <r>
    <s v="450022"/>
    <s v="00001"/>
    <s v="Fundação Universidade do Estado de Santa Catarina"/>
    <s v="Gestão Geral"/>
    <x v="0"/>
    <x v="0"/>
    <x v="368"/>
    <s v="Auxílio financeiro a estudantes"/>
    <x v="859"/>
    <x v="862"/>
    <x v="5"/>
    <n v="364"/>
    <s v="339018"/>
    <s v="Auxílio Financeiro a Estudantes"/>
    <s v="0100000000"/>
    <s v="Recursos ordinários - recursos do tesouro - RLD"/>
    <x v="0"/>
    <n v="630"/>
    <m/>
    <m/>
    <n v="6959472"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0185000000"/>
    <s v="Remuneração de disp bancária - Executivo - rec vinculados - rec tesouro - exerc corrente"/>
    <x v="0"/>
    <n v="110"/>
    <m/>
    <m/>
    <n v="385919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113"/>
    <s v="Obrigações Patronais"/>
    <s v="0100000000"/>
    <s v="Recursos ordinários - recursos do tesouro - RLD"/>
    <x v="0"/>
    <n v="880"/>
    <m/>
    <m/>
    <n v="20589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113"/>
    <s v="Obrigações Patronais"/>
    <s v="0131000000"/>
    <s v="Recursos do FUNDEB"/>
    <x v="0"/>
    <n v="625"/>
    <m/>
    <m/>
    <n v="1890000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08"/>
    <s v="Outros Benefícios Assistenciais"/>
    <s v="0100000000"/>
    <s v="Recursos ordinários - recursos do tesouro - RLD"/>
    <x v="0"/>
    <n v="850"/>
    <m/>
    <m/>
    <n v="78838"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14"/>
    <s v="Diárias - Civil"/>
    <s v="0129000000"/>
    <s v="Outras transferências - recursos do tesouro - exercício corrente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14"/>
    <s v="Diárias - Civil"/>
    <s v="0100000000"/>
    <s v="Recursos ordinários - recursos do tesouro - RLD"/>
    <x v="0"/>
    <n v="90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14"/>
    <s v="Diárias - Civil"/>
    <s v="0219000025"/>
    <s v="Recursos de Outras Fontes - Exercício Corrente - Outras Taxas Vinculadas - Custas Judiciais e Extrajudiciais"/>
    <x v="0"/>
    <n v="931"/>
    <m/>
    <m/>
    <n v="0"/>
    <m/>
    <x v="0"/>
    <x v="0"/>
  </r>
  <r>
    <s v="410011"/>
    <s v="00001"/>
    <s v="Agência de Desenvolvimento do Turismo de Santa Catarina"/>
    <s v="Gestão Geral"/>
    <x v="0"/>
    <x v="0"/>
    <x v="296"/>
    <s v="Divulgação e promoção turística"/>
    <x v="642"/>
    <x v="645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14"/>
    <s v="Diárias - Civil"/>
    <s v="0269000000"/>
    <s v="Outros recursos primários - recursos de outras fontes - exercício corrente"/>
    <x v="0"/>
    <n v="875"/>
    <m/>
    <m/>
    <n v="22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14"/>
    <s v="Diárias - Civil"/>
    <s v="0100000000"/>
    <s v="Recursos ordinários - recursos do tesouro - RLD"/>
    <x v="0"/>
    <n v="900"/>
    <m/>
    <m/>
    <n v="30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m/>
    <n v="0"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93"/>
    <s v="Indenizações e Restituições"/>
    <s v="0111000000"/>
    <s v="Taxas da Segurança Pública - recursos do tesouro - exercício corrente"/>
    <x v="0"/>
    <n v="701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1"/>
    <s v="Vencim. e Vantagens Fixas - Pessoal Civil"/>
    <s v="0240000000"/>
    <s v="Recursos de serviços - recursos de outras fontes - exercício corrente"/>
    <x v="0"/>
    <n v="850"/>
    <m/>
    <m/>
    <n v="557994"/>
    <m/>
    <x v="0"/>
    <x v="0"/>
  </r>
  <r>
    <s v="440001"/>
    <s v="00001"/>
    <s v="Secretaria de Estado da Agricultura, Pesca e Desenvolvimento Rural"/>
    <s v="Gestão Geral"/>
    <x v="0"/>
    <x v="0"/>
    <x v="138"/>
    <s v="Apoio a projetos"/>
    <x v="902"/>
    <x v="905"/>
    <x v="13"/>
    <n v="606"/>
    <s v="334041"/>
    <s v="Contribuições"/>
    <s v="0100000000"/>
    <s v="Recursos ordinários - recursos do tesouro - RLD"/>
    <x v="0"/>
    <n v="300"/>
    <m/>
    <m/>
    <n v="10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6"/>
    <s v="Outros Serviços Terceiros-Pessoa Física"/>
    <s v="0111000000"/>
    <s v="Taxas da Segurança Pública - recursos do tesouro - exercício corrente"/>
    <x v="0"/>
    <n v="704"/>
    <n v="365000"/>
    <n v="365000"/>
    <m/>
    <m/>
    <x v="0"/>
    <x v="0"/>
  </r>
  <r>
    <s v="450022"/>
    <s v="00001"/>
    <s v="Fundação Universidade do Estado de Santa Catarina"/>
    <s v="Gestão Geral"/>
    <x v="0"/>
    <x v="0"/>
    <x v="142"/>
    <s v="Bolsas de estudo"/>
    <x v="254"/>
    <x v="257"/>
    <x v="5"/>
    <n v="364"/>
    <s v="339036"/>
    <s v="Outros Serviços Terceiros-Pessoa Física"/>
    <s v="0100000000"/>
    <s v="Recursos ordinários - recursos do tesouro - RLD"/>
    <x v="0"/>
    <n v="630"/>
    <m/>
    <m/>
    <n v="7636424"/>
    <m/>
    <x v="0"/>
    <x v="0"/>
  </r>
  <r>
    <s v="030091"/>
    <s v="03091"/>
    <s v="Fundo de Reaparelhamento da Justiça"/>
    <s v="Fundo de Reaparelhamento da Justiça"/>
    <x v="7"/>
    <x v="5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m/>
    <n v="-79600"/>
    <m/>
    <m/>
    <x v="0"/>
    <x v="0"/>
  </r>
  <r>
    <s v="470001"/>
    <s v="00001"/>
    <s v="Secretaria de Estado da Administração"/>
    <s v="Gestão Geral"/>
    <x v="1"/>
    <x v="1"/>
    <x v="80"/>
    <s v="Pagamento de pensão"/>
    <x v="475"/>
    <x v="478"/>
    <x v="16"/>
    <n v="274"/>
    <s v="339059"/>
    <s v="Pensões Especiais"/>
    <s v="0100000000"/>
    <s v="Recursos ordinários - recursos do tesouro - RLD"/>
    <x v="0"/>
    <n v="870"/>
    <n v="3562861"/>
    <n v="3562861"/>
    <m/>
    <m/>
    <x v="0"/>
    <x v="0"/>
  </r>
  <r>
    <s v="470001"/>
    <s v="00001"/>
    <s v="Secretaria de Estado da Administração"/>
    <s v="Gestão Geral"/>
    <x v="0"/>
    <x v="0"/>
    <x v="80"/>
    <s v="Pagamento de pensão"/>
    <x v="976"/>
    <x v="979"/>
    <x v="3"/>
    <n v="274"/>
    <s v="339059"/>
    <s v="Pensões Especiais"/>
    <s v="0100000000"/>
    <s v="Recursos ordinários - recursos do tesouro - RLD"/>
    <x v="0"/>
    <n v="870"/>
    <m/>
    <m/>
    <n v="54623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139"/>
    <s v="Outros Serviços Terceiros Pessoa Jurídica"/>
    <s v="0219000000"/>
    <s v="Outras Taxas Vinculadas - Recursos de Outras Fontes - Exercício Corrente"/>
    <x v="0"/>
    <n v="340"/>
    <m/>
    <m/>
    <n v="2968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139"/>
    <s v="Outros Serviços Terceiros Pessoa Jurídica"/>
    <s v="0169000000"/>
    <s v="Outros Recursos Primários - Recursos do Tesouro"/>
    <x v="0"/>
    <n v="130"/>
    <m/>
    <m/>
    <n v="7200000"/>
    <m/>
    <x v="0"/>
    <x v="0"/>
  </r>
  <r>
    <s v="530001"/>
    <s v="00001"/>
    <s v="Secretaria de Estado da Infraestrutura e Mobilidade"/>
    <s v="Gestão Geral"/>
    <x v="1"/>
    <x v="1"/>
    <x v="345"/>
    <s v="Contagens e estudos de tráfego"/>
    <x v="790"/>
    <x v="793"/>
    <x v="0"/>
    <n v="782"/>
    <s v="449051"/>
    <s v="Obras e Instalações"/>
    <s v="0100000000"/>
    <s v="Recursos ordinários - recursos do tesouro - RLD"/>
    <x v="0"/>
    <n v="145"/>
    <n v="6250000"/>
    <n v="6250000"/>
    <m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1"/>
    <s v="Obras e Instalações"/>
    <s v="0128000000"/>
    <s v="Outros convênios, ajustes e acordos administrativos - rec tesouro - exercício corrente"/>
    <x v="0"/>
    <n v="640"/>
    <m/>
    <m/>
    <n v="1216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24"/>
    <x v="727"/>
    <x v="5"/>
    <n v="364"/>
    <s v="449051"/>
    <s v="Obras e Instalações"/>
    <s v="0240000000"/>
    <s v="Recursos de serviços - recursos de outras fontes - exercício corrente"/>
    <x v="0"/>
    <n v="630"/>
    <m/>
    <m/>
    <n v="780741"/>
    <m/>
    <x v="0"/>
    <x v="0"/>
  </r>
  <r>
    <s v="530001"/>
    <s v="00001"/>
    <s v="Secretaria de Estado da Infraestrutura e Mobilidade"/>
    <s v="Gestão Geral"/>
    <x v="0"/>
    <x v="0"/>
    <x v="380"/>
    <s v="Implantação de ferrovia"/>
    <x v="892"/>
    <x v="895"/>
    <x v="0"/>
    <n v="783"/>
    <s v="449051"/>
    <s v="Obras e Instalações"/>
    <s v="0128000000"/>
    <s v="Outros convênios, ajustes e acordos administrativos - rec tesouro - exercício corrente"/>
    <x v="0"/>
    <n v="12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04"/>
    <x v="907"/>
    <x v="15"/>
    <n v="421"/>
    <s v="449051"/>
    <s v="Obras e Instalações"/>
    <s v="0219000000"/>
    <s v="Outras Taxas Vinculadas - Recursos de Outras Fontes - Exercício Corrente"/>
    <x v="0"/>
    <n v="750"/>
    <m/>
    <m/>
    <n v="2300000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39"/>
    <s v="Outros Serv. Terceiros - Pessoa Juridíca"/>
    <s v="0111000000"/>
    <s v="Taxas da Segurança Pública - recursos do tesouro - exercício corrente"/>
    <x v="0"/>
    <n v="735"/>
    <m/>
    <m/>
    <n v="2704258"/>
    <m/>
    <x v="0"/>
    <x v="0"/>
  </r>
  <r>
    <s v="410092"/>
    <s v="41092"/>
    <s v="Fundo Estadual de Defesa Civil"/>
    <s v="Fundo Estadual da Defesa Civil"/>
    <x v="1"/>
    <x v="1"/>
    <x v="3"/>
    <s v="Manutenção e modernização dos serviços de tecnologia da informação e comunicação"/>
    <x v="731"/>
    <x v="734"/>
    <x v="11"/>
    <n v="126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449052"/>
    <s v="Equipamentos e Material Permanente"/>
    <s v="0100000000"/>
    <s v="Recursos ordinários - recursos do tesouro - RLD"/>
    <x v="0"/>
    <n v="665"/>
    <m/>
    <m/>
    <n v="11357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449052"/>
    <s v="Equipamentos e Material Permanente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7100000000"/>
    <s v="Contrapartida de Conv.-Recursos Ordinários-Recursos do Tesouro-Exercício Corrente"/>
    <x v="0"/>
    <n v="610"/>
    <m/>
    <m/>
    <n v="5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85000000"/>
    <s v="Remuneração de disp bancária - Executivo - rec vinculados-rec outras fontes-exerc corrente"/>
    <x v="0"/>
    <n v="400"/>
    <m/>
    <m/>
    <n v="3087287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2"/>
    <s v="Equipamentos e Material Permanente"/>
    <s v="0100000000"/>
    <s v="Recursos ordinários - recursos do tesouro - RLD"/>
    <x v="0"/>
    <n v="900"/>
    <m/>
    <m/>
    <n v="8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449052"/>
    <s v="Equipamentos e Material Permanente"/>
    <s v="0192000000"/>
    <s v="Operações de crédito externa - recursos do tesouro - exercício corrente"/>
    <x v="0"/>
    <n v="900"/>
    <m/>
    <m/>
    <n v="400000"/>
    <m/>
    <x v="0"/>
    <x v="0"/>
  </r>
  <r>
    <s v="040001"/>
    <s v="00001"/>
    <s v="Ministério Público do Estado de Santa Catarina"/>
    <s v="Gestão Geral"/>
    <x v="8"/>
    <x v="7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m/>
    <n v="88230"/>
    <m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9"/>
    <s v="Outros Serviços Terceiros - Pessoa Jurídica"/>
    <s v="0100000000"/>
    <s v="Recursos ordinários - recursos do tesouro - RLD"/>
    <x v="0"/>
    <n v="921"/>
    <m/>
    <m/>
    <n v="3925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39"/>
    <s v="Outros Serviços Terceiros - Pessoa Jurídica"/>
    <s v="0111000000"/>
    <s v="Taxas da Segurança Pública - recursos do tesouro - exercício corrente"/>
    <x v="0"/>
    <n v="704"/>
    <m/>
    <m/>
    <n v="600000"/>
    <m/>
    <x v="0"/>
    <x v="0"/>
  </r>
  <r>
    <s v="270001"/>
    <s v="00001"/>
    <s v="Secretaria de Estado do Desenvolvimento Econômico Sustentável"/>
    <s v="Gestão Geral"/>
    <x v="0"/>
    <x v="0"/>
    <x v="361"/>
    <s v="Apoio a política de trabalho e renda"/>
    <x v="829"/>
    <x v="832"/>
    <x v="24"/>
    <n v="333"/>
    <s v="339039"/>
    <s v="Outros Serviços Terceiros - Pessoa Jurídica"/>
    <s v="0100000000"/>
    <s v="Recursos ordinários - recursos do tesouro - RLD"/>
    <x v="0"/>
    <n v="342"/>
    <m/>
    <m/>
    <n v="200000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9"/>
    <s v="Outros Serviços Terceiros - Pessoa Jurídica"/>
    <s v="0100000000"/>
    <s v="Recursos ordinários - recursos do tesouro - RLD"/>
    <x v="0"/>
    <n v="880"/>
    <m/>
    <m/>
    <n v="61099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69000000"/>
    <s v="Outros recursos primários - recursos de outras fontes - exercício corrente"/>
    <x v="0"/>
    <n v="900"/>
    <m/>
    <m/>
    <n v="44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339039"/>
    <s v="Outros Serviços Terceiros - Pessoa Jurídica"/>
    <s v="0299000000"/>
    <s v="Outras receitas não primárias - recursos de outras fontes - exercício corrente"/>
    <x v="0"/>
    <n v="320"/>
    <m/>
    <m/>
    <n v="100000"/>
    <m/>
    <x v="0"/>
    <x v="0"/>
  </r>
  <r>
    <s v="450001"/>
    <s v="00001"/>
    <s v="Secretaria de Estado da Educação"/>
    <s v="Gestão Geral"/>
    <x v="0"/>
    <x v="0"/>
    <x v="373"/>
    <s v="Capacitação e formação continuada"/>
    <x v="870"/>
    <x v="873"/>
    <x v="5"/>
    <n v="368"/>
    <s v="339039"/>
    <s v="Outros Serviços Terceiros - Pessoa Jurídica"/>
    <s v="0124000000"/>
    <s v="Convênio - Programas de Educação - recursos do tesouro - exercício corrente"/>
    <x v="0"/>
    <n v="623"/>
    <m/>
    <m/>
    <n v="50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460000"/>
    <m/>
    <x v="0"/>
    <x v="0"/>
  </r>
  <r>
    <s v="520001"/>
    <s v="00001"/>
    <s v="Secretaria de Estado da Fazenda"/>
    <s v="Gestão Geral"/>
    <x v="0"/>
    <x v="0"/>
    <x v="14"/>
    <s v="Saúde e segurança no contexto ocupacional"/>
    <x v="977"/>
    <x v="980"/>
    <x v="3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7"/>
    <x v="5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m/>
    <n v="-2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30000"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7"/>
    <s v="Locação de Mão-de-Obra"/>
    <s v="0240000000"/>
    <s v="Recursos de serviços - recursos de outras fontes - exercício corrente"/>
    <x v="0"/>
    <n v="900"/>
    <n v="1453625"/>
    <n v="1453625"/>
    <m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n v="0"/>
    <m/>
    <x v="0"/>
    <x v="0"/>
  </r>
  <r>
    <s v="470001"/>
    <s v="00001"/>
    <s v="Secretaria de Estado da Administração"/>
    <s v="Gestão Geral"/>
    <x v="0"/>
    <x v="0"/>
    <x v="336"/>
    <s v="Contratação de consultoria, estudos e projetos"/>
    <x v="744"/>
    <x v="747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040001"/>
    <s v="00001"/>
    <s v="Ministério Público do Estado de Santa Catarina"/>
    <s v="Gestão Geral"/>
    <x v="3"/>
    <x v="3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m/>
    <n v="2544280.2599999998"/>
    <m/>
    <m/>
    <x v="0"/>
    <x v="0"/>
  </r>
  <r>
    <s v="030091"/>
    <s v="03091"/>
    <s v="Fundo de Reaparelhamento da Justiça"/>
    <s v="Fundo de Reaparelhamento da Justiça"/>
    <x v="5"/>
    <x v="5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n v="-300000"/>
    <m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40"/>
    <s v="Serviços de Tecnologia da Informação e Comunicação - Pessoa Jurídica"/>
    <s v="0100000000"/>
    <s v="Recursos ordinários - recursos do tesouro - RLD"/>
    <x v="0"/>
    <n v="300"/>
    <m/>
    <m/>
    <n v="170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08"/>
    <s v="Outros Benefícios Assistenciais"/>
    <s v="0100000000"/>
    <s v="Recursos ordinários - recursos do tesouro - RLD"/>
    <x v="0"/>
    <n v="704"/>
    <m/>
    <m/>
    <n v="8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3"/>
    <s v="Obrigações Patronais"/>
    <s v="0100000000"/>
    <s v="Recursos ordinários - recursos do tesouro - RLD"/>
    <x v="0"/>
    <n v="745"/>
    <m/>
    <m/>
    <n v="7175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3"/>
    <s v="Obrigações Patronais"/>
    <s v="0100000000"/>
    <s v="Recursos ordinários - recursos do tesouro - RLD"/>
    <x v="0"/>
    <n v="850"/>
    <m/>
    <m/>
    <n v="4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07"/>
    <s v="Contrib. Entid. Fechadas de Previdência"/>
    <s v="0100000000"/>
    <s v="Recursos ordinários - recursos do tesouro - RLD"/>
    <x v="0"/>
    <n v="850"/>
    <m/>
    <m/>
    <n v="3356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m/>
    <m/>
    <n v="0"/>
    <m/>
    <x v="0"/>
    <x v="0"/>
  </r>
  <r>
    <s v="470076"/>
    <s v="47076"/>
    <s v="Fundo Financeiro"/>
    <s v="Fundo Financeiro"/>
    <x v="0"/>
    <x v="0"/>
    <x v="255"/>
    <s v="Pensões"/>
    <x v="819"/>
    <x v="82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470076"/>
    <s v="47076"/>
    <s v="Fundo Financeiro"/>
    <s v="Fundo Financeiro"/>
    <x v="0"/>
    <x v="0"/>
    <x v="255"/>
    <s v="Pensões"/>
    <x v="889"/>
    <x v="892"/>
    <x v="14"/>
    <n v="272"/>
    <s v="319092"/>
    <s v="Despesas de Exercícios Anteriores"/>
    <s v="0100000000"/>
    <s v="Recursos ordinários - recursos do tesouro - RLD"/>
    <x v="0"/>
    <n v="860"/>
    <m/>
    <m/>
    <n v="5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1"/>
    <s v="Sentenças Judiciais"/>
    <s v="0100000000"/>
    <s v="Recursos ordinários - recursos do tesouro - RLD"/>
    <x v="0"/>
    <n v="850"/>
    <m/>
    <m/>
    <n v="2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046"/>
    <s v="Auxílio-Alimentação"/>
    <s v="0100000000"/>
    <s v="Recursos ordinários - recursos do tesouro - RLD"/>
    <x v="0"/>
    <n v="850"/>
    <m/>
    <m/>
    <n v="135756"/>
    <m/>
    <x v="0"/>
    <x v="0"/>
  </r>
  <r>
    <s v="230023"/>
    <s v="00001"/>
    <s v="Santa Catarina Turismo S.A."/>
    <s v="Gestão Geral"/>
    <x v="0"/>
    <x v="0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4"/>
    <n v="850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7"/>
    <s v="Obrigações Tributárias e Contributivas"/>
    <s v="0240000000"/>
    <s v="Recursos de serviços - recursos de outras fontes - exercício corrente"/>
    <x v="0"/>
    <n v="310"/>
    <m/>
    <m/>
    <n v="913584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00000000"/>
    <s v="Recursos ordinários - recursos do tesouro - RLD"/>
    <x v="0"/>
    <n v="900"/>
    <m/>
    <m/>
    <n v="190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m/>
    <m/>
    <m/>
    <n v="100000"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113"/>
    <s v="Obrigações Patronais"/>
    <s v="0100000000"/>
    <s v="Recursos ordinários - recursos do tesouro - RLD"/>
    <x v="0"/>
    <n v="850"/>
    <m/>
    <m/>
    <n v="1000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113"/>
    <s v="Obrigações Patronais"/>
    <s v="0100000000"/>
    <s v="Recursos ordinários - recursos do tesouro - RLD"/>
    <x v="0"/>
    <n v="300"/>
    <m/>
    <m/>
    <n v="3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0"/>
    <s v="Material de Consumo"/>
    <s v="0111000000"/>
    <s v="Taxas da Segurança Pública - recursos do tesouro - exercício corrente"/>
    <x v="0"/>
    <n v="704"/>
    <m/>
    <m/>
    <n v="200000"/>
    <m/>
    <x v="0"/>
    <x v="0"/>
  </r>
  <r>
    <s v="160084"/>
    <s v="16084"/>
    <s v="Fundo de Melhoria da Polícia Civil"/>
    <s v="Fundo de Melhoria da Polícia Civil"/>
    <x v="0"/>
    <x v="0"/>
    <x v="214"/>
    <s v="Manutenção de veículos"/>
    <x v="412"/>
    <x v="415"/>
    <x v="11"/>
    <n v="181"/>
    <s v="339030"/>
    <s v="Material de Consumo"/>
    <s v="0111000000"/>
    <s v="Taxas da Segurança Pública - recursos do tesouro - exercício corrente"/>
    <x v="0"/>
    <n v="702"/>
    <m/>
    <m/>
    <n v="7000000"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n v="0"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30"/>
    <s v="Material de Consumo"/>
    <s v="0111000000"/>
    <s v="Taxas da Segurança Pública - recursos do tesouro - exercício corrente"/>
    <x v="0"/>
    <n v="704"/>
    <m/>
    <m/>
    <n v="30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0"/>
    <s v="Material de Consumo"/>
    <s v="0100000000"/>
    <s v="Recursos ordinários - recursos do tesouro - RLD"/>
    <x v="0"/>
    <n v="635"/>
    <m/>
    <m/>
    <n v="507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40000000"/>
    <s v="Recursos de serviços - recursos de outras fontes - exercício corrente"/>
    <x v="0"/>
    <n v="430"/>
    <m/>
    <m/>
    <n v="102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0"/>
    <s v="Material de Consumo"/>
    <s v="0169000000"/>
    <s v="Outros Recursos Primários - Recursos do Tesouro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69000000"/>
    <s v="Outros Recursos Primários - Recursos do Tesouro"/>
    <x v="0"/>
    <n v="130"/>
    <m/>
    <m/>
    <n v="200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m/>
    <n v="0"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1"/>
    <n v="910"/>
    <m/>
    <n v="4185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3"/>
    <s v="Passagens e Despesas com Locomoção"/>
    <s v="0100000000"/>
    <s v="Recursos ordinários - recursos do tesouro - RLD"/>
    <x v="0"/>
    <n v="900"/>
    <m/>
    <m/>
    <n v="20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3"/>
    <s v="Passagens e Despesas com Locomoção"/>
    <s v="0100000000"/>
    <s v="Recursos ordinários - recursos do tesouro - RLD"/>
    <x v="0"/>
    <n v="900"/>
    <m/>
    <m/>
    <n v="20095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33"/>
    <s v="Passagens e Despesas com Locomoção"/>
    <s v="0100000000"/>
    <s v="Recursos ordinários - recursos do tesouro - RLD"/>
    <x v="0"/>
    <n v="830"/>
    <m/>
    <m/>
    <n v="8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3"/>
    <s v="Passagens e Despesas com Locomoção"/>
    <s v="0100000000"/>
    <s v="Recursos ordinários - recursos do tesouro - RLD"/>
    <x v="0"/>
    <n v="750"/>
    <m/>
    <m/>
    <n v="55575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15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92"/>
    <s v="Despesas de Exercícios Anteriores"/>
    <s v="0100000000"/>
    <s v="Recursos ordinários - recursos do tesouro - RLD"/>
    <x v="0"/>
    <n v="930"/>
    <m/>
    <m/>
    <n v="15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m/>
    <m/>
    <n v="2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9018"/>
    <s v="Auxílio Financeiro a Estudantes"/>
    <s v="0265000000"/>
    <s v="Receitas diversas - recursos de outras fontes - manutenção do ensino superior"/>
    <x v="0"/>
    <n v="627"/>
    <m/>
    <m/>
    <n v="10072981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80000000"/>
    <s v="Remuneração de disponibilidade bancária - Executivo - rec tesouro - exercício corrente"/>
    <x v="0"/>
    <n v="990"/>
    <m/>
    <m/>
    <n v="90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4"/>
    <s v="Outras Desp. Pessoal Decor. Contr. Terceirização"/>
    <s v="0298000000"/>
    <s v="Receita da alienação de bens - recursos de outras fontes - exercício corrente"/>
    <x v="0"/>
    <n v="900"/>
    <m/>
    <m/>
    <n v="1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4"/>
    <s v="Outras Desp. Pessoal Decor. Contr. Terceirização"/>
    <s v="0100000000"/>
    <s v="Recursos ordinários - recursos do tesouro - RLD"/>
    <x v="0"/>
    <n v="130"/>
    <m/>
    <m/>
    <n v="300000"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5"/>
    <s v="Serviços de Consultoria"/>
    <s v="0131000000"/>
    <s v="Recursos do FUNDEB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14"/>
    <s v="Diárias - Civil"/>
    <s v="0285000000"/>
    <s v="Remuneração de disp bancária - Executivo - rec vinculados-rec outras fontes-exerc corrente"/>
    <x v="0"/>
    <n v="340"/>
    <m/>
    <m/>
    <n v="4219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80000000"/>
    <s v="Remuneração de disponibilidade bancária - Executivo - rec tesouro - exercício corrente"/>
    <x v="0"/>
    <n v="990"/>
    <m/>
    <m/>
    <n v="609612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93"/>
    <s v="Indenizações e Restituições"/>
    <s v="0100000000"/>
    <s v="Recursos ordinários - recursos do tesouro - RLD"/>
    <x v="0"/>
    <n v="745"/>
    <m/>
    <m/>
    <n v="1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19011"/>
    <s v="Vencim. e Vantagens Fixas - Pessoal Civil"/>
    <s v="0100000000"/>
    <s v="Recursos ordinários - recursos do tesouro - RLD"/>
    <x v="0"/>
    <n v="900"/>
    <m/>
    <m/>
    <n v="2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7"/>
    <s v="Locação de Mão-de-Obra"/>
    <s v="0219000000"/>
    <s v="Outras Taxas Vinculadas - Recursos de Outras Fontes - Exercício Corrente"/>
    <x v="0"/>
    <n v="910"/>
    <m/>
    <m/>
    <n v="1829275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129000000"/>
    <s v="Outras transferências - recursos do tesouro - exercício corrente"/>
    <x v="0"/>
    <n v="230"/>
    <m/>
    <m/>
    <n v="412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6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6"/>
    <s v="Outros Serviços Terceiros-Pessoa Física"/>
    <s v="0100000000"/>
    <s v="Recursos ordinários - recursos do tesouro - RLD"/>
    <x v="0"/>
    <n v="900"/>
    <m/>
    <m/>
    <n v="1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139"/>
    <s v="Outros Serviços Terceiros Pessoa Jurídica"/>
    <s v="0269000000"/>
    <s v="Outros recursos primários - recursos de outras fontes - exercício corrente"/>
    <x v="0"/>
    <n v="875"/>
    <n v="180000"/>
    <n v="180000"/>
    <m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449051"/>
    <s v="Obras e Instalações"/>
    <s v="0111000000"/>
    <s v="Taxas da Segurança Pública - recursos do tesouro - exercício corrente"/>
    <x v="0"/>
    <n v="704"/>
    <n v="700000"/>
    <n v="7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449051"/>
    <s v="Obras e Instalações"/>
    <s v="0233000000"/>
    <s v="Investimento na Rede de Serviços Públicos de Saúde"/>
    <x v="0"/>
    <n v="410"/>
    <n v="30000"/>
    <n v="3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842"/>
    <x v="845"/>
    <x v="0"/>
    <n v="784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73"/>
    <x v="976"/>
    <x v="7"/>
    <n v="61"/>
    <s v="449051"/>
    <s v="Obras e Instalações"/>
    <s v="0219000000"/>
    <s v="Outras Taxas Vinculadas - Recursos de Outras Fontes - Exercício Corrente"/>
    <x v="0"/>
    <n v="931"/>
    <m/>
    <m/>
    <n v="51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4"/>
    <x v="867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1"/>
    <s v="Obras e Instalações"/>
    <s v="0100000000"/>
    <s v="Recursos ordinários - recursos do tesouro - RLD"/>
    <x v="0"/>
    <n v="640"/>
    <m/>
    <m/>
    <n v="4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7100000000"/>
    <s v="Contrapartida de Conv.-Recursos Ordinários-Recursos do Tesouro-Exercício Corrente"/>
    <x v="0"/>
    <n v="61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40"/>
    <x v="643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261000000"/>
    <s v="Receitas diversas - FUNDOSOCIAL - recursos de outras fontes - exercício corrente"/>
    <x v="0"/>
    <n v="101"/>
    <m/>
    <m/>
    <n v="18800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449052"/>
    <s v="Equipamentos e Material Permanente"/>
    <s v="0219000000"/>
    <s v="Outras Taxas Vinculadas - Recursos de Outras Fontes - Exercício Corrente"/>
    <x v="0"/>
    <n v="890"/>
    <n v="1400000"/>
    <n v="14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449052"/>
    <s v="Equipamentos e Material Permanente"/>
    <s v="0100000000"/>
    <s v="Recursos ordinários - recursos do tesouro - RLD"/>
    <x v="0"/>
    <n v="921"/>
    <m/>
    <m/>
    <n v="250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60000000"/>
    <s v="Recursos patrimoniais primários - recursos de outras fontes - exercício corrente"/>
    <x v="0"/>
    <n v="310"/>
    <m/>
    <m/>
    <n v="1111508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8500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449052"/>
    <s v="Equipamentos e Material Permanente"/>
    <s v="0100000000"/>
    <s v="Recursos ordinários - recursos do tesouro - RLD"/>
    <x v="0"/>
    <n v="900"/>
    <m/>
    <m/>
    <n v="6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0"/>
    <n v="5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8"/>
    <x v="671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12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3"/>
    <x v="446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34"/>
    <s v="Outras Desp. Pessoal Decor. Contr. Terceirização"/>
    <s v="0100000000"/>
    <s v="Recursos ordinários - recursos do tesouro - RLD"/>
    <x v="0"/>
    <n v="130"/>
    <n v="180000"/>
    <n v="180000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70021"/>
    <s v="00001"/>
    <s v="Instituto do Meio Ambiente do Estado de Santa Catarina - IMA"/>
    <s v="Gestão Geral"/>
    <x v="1"/>
    <x v="1"/>
    <x v="215"/>
    <s v="Educação ambiental"/>
    <x v="413"/>
    <x v="416"/>
    <x v="5"/>
    <n v="541"/>
    <s v="339039"/>
    <s v="Outros Serviços Terceiros - Pessoa Jurídica"/>
    <s v="0100000000"/>
    <s v="Recursos ordinários - recursos do tesouro - RLD"/>
    <x v="0"/>
    <n v="340"/>
    <n v="100000"/>
    <n v="1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9"/>
    <s v="Outros Serviços Terceiros - Pessoa Jurídica"/>
    <s v="0281000000"/>
    <s v="Remuneração de disponibilidade bancária -  Legislativo"/>
    <x v="0"/>
    <n v="920"/>
    <m/>
    <m/>
    <n v="2000000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6058071.3700000001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9"/>
    <s v="Outros Serviços Terceiros - Pessoa Jurídica"/>
    <s v="0111000000"/>
    <s v="Taxas da Segurança Pública - recursos do tesouro - exercício corrente"/>
    <x v="0"/>
    <n v="704"/>
    <m/>
    <m/>
    <n v="353592"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m/>
    <m/>
    <n v="224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9"/>
    <s v="Outros Serviços Terceiros - Pessoa Jurídica"/>
    <s v="0219000000"/>
    <s v="Outras Taxas Vinculadas - Recursos de Outras Fontes - Exercício Corrente"/>
    <x v="0"/>
    <n v="890"/>
    <m/>
    <m/>
    <n v="500000"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73000"/>
    <m/>
    <x v="0"/>
    <x v="0"/>
  </r>
  <r>
    <s v="410008"/>
    <s v="00001"/>
    <s v="Superintendência de Desenvolvimento da Região Metropolitana da Gde Florianópolis - SUDERF"/>
    <s v="Gestão Geral"/>
    <x v="0"/>
    <x v="0"/>
    <x v="3"/>
    <s v="Manutenção e modernização dos serviços de tecnologia da informação e comunicação"/>
    <x v="359"/>
    <x v="362"/>
    <x v="3"/>
    <n v="126"/>
    <s v="339039"/>
    <s v="Outros Serviços Terceiros - Pessoa Jurídica"/>
    <s v="0100000000"/>
    <s v="Recursos ordinários - recursos do tesouro - RLD"/>
    <x v="0"/>
    <n v="900"/>
    <m/>
    <m/>
    <n v="37901"/>
    <m/>
    <x v="0"/>
    <x v="0"/>
  </r>
  <r>
    <s v="410011"/>
    <s v="00001"/>
    <s v="Agência de Desenvolvimento do Turismo de Santa Catarina"/>
    <s v="Gestão Geral"/>
    <x v="0"/>
    <x v="0"/>
    <x v="4"/>
    <s v="Realização de campanhas"/>
    <x v="553"/>
    <x v="556"/>
    <x v="4"/>
    <n v="695"/>
    <s v="339039"/>
    <s v="Outros Serviços Terceiros - Pessoa Jurídica"/>
    <s v="0100000000"/>
    <s v="Recursos ordinários - recursos do tesouro - RLD"/>
    <x v="0"/>
    <n v="640"/>
    <m/>
    <m/>
    <n v="1995000"/>
    <m/>
    <x v="0"/>
    <x v="0"/>
  </r>
  <r>
    <s v="440001"/>
    <s v="00001"/>
    <s v="Secretaria de Estado da Agricultura, Pesca e Desenvolvimento Rural"/>
    <s v="Gestão Geral"/>
    <x v="0"/>
    <x v="0"/>
    <x v="41"/>
    <s v="Fomento à atividade agrícola"/>
    <x v="762"/>
    <x v="765"/>
    <x v="13"/>
    <n v="607"/>
    <s v="339039"/>
    <s v="Outros Serviços Terceiros - Pessoa Jurídica"/>
    <s v="0100000000"/>
    <s v="Recursos ordinários - recursos do tesouro - RLD"/>
    <x v="0"/>
    <n v="320"/>
    <m/>
    <m/>
    <n v="398646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39"/>
    <s v="Outros Serviços Terceiros - Pessoa Jurídica"/>
    <s v="0100000000"/>
    <s v="Recursos ordinários - recursos do tesouro - RLD"/>
    <x v="0"/>
    <n v="900"/>
    <m/>
    <m/>
    <n v="38347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5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9"/>
    <s v="Outros Serviços Terceiros - Pessoa Jurídica"/>
    <s v="0223000000"/>
    <s v="Convênio - Sistema Único Saúde - recursos de outras fontes - Exercício Corrente"/>
    <x v="0"/>
    <n v="410"/>
    <m/>
    <m/>
    <n v="400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39"/>
    <s v="Outros Serviços Terceiros - Pessoa Jurídica"/>
    <s v="0100000000"/>
    <s v="Recursos ordinários - recursos do tesouro - RLD"/>
    <x v="0"/>
    <n v="400"/>
    <m/>
    <m/>
    <n v="1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9"/>
    <s v="Outros Serviços Terceiros - Pessoa Jurídica"/>
    <s v="0223000000"/>
    <s v="Convênio - Sistema Único Saúde - recursos de outras fontes - Exercício Corrente"/>
    <x v="0"/>
    <n v="410"/>
    <m/>
    <m/>
    <n v="265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9"/>
    <s v="Outros Serviços Terceiros - Pessoa Jurídica"/>
    <s v="0100000000"/>
    <s v="Recursos ordinários - recursos do tesouro - RLD"/>
    <x v="0"/>
    <n v="900"/>
    <m/>
    <m/>
    <n v="765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9"/>
    <s v="Outros Serviços Terceiros - Pessoa Jurídica"/>
    <s v="0100000000"/>
    <s v="Recursos ordinários - recursos do tesouro - RLD"/>
    <x v="0"/>
    <n v="850"/>
    <m/>
    <m/>
    <n v="15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039"/>
    <s v="Outros Serviços Terceiros - Pessoa Jurídica"/>
    <s v="0169000000"/>
    <s v="Outros Recursos Primários - Recursos do Tesouro"/>
    <x v="0"/>
    <n v="130"/>
    <m/>
    <m/>
    <n v="150000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80000"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9"/>
    <s v="Outros Serviços Terceiros - Pessoa Jurídica"/>
    <s v="0269000000"/>
    <s v="Outros recursos primários - recursos de outras fontes - exercício corrente"/>
    <x v="0"/>
    <n v="560"/>
    <n v="30000"/>
    <n v="30000"/>
    <m/>
    <m/>
    <x v="0"/>
    <x v="0"/>
  </r>
  <r>
    <s v="410002"/>
    <s v="00001"/>
    <s v="Procuradoria Geral do Estado"/>
    <s v="Gestão Geral"/>
    <x v="1"/>
    <x v="1"/>
    <x v="14"/>
    <s v="Saúde e segurança no contexto ocupacional"/>
    <x v="587"/>
    <x v="590"/>
    <x v="8"/>
    <n v="331"/>
    <s v="339039"/>
    <s v="Outros Serviços Terceiros - Pessoa Jurídica"/>
    <s v="0100000000"/>
    <s v="Recursos ordinários - recursos do tesouro - RLD"/>
    <x v="0"/>
    <n v="855"/>
    <n v="3000"/>
    <n v="3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260000000"/>
    <s v="Recursos patrimoniais primários - recursos de outras fontes - exercício corrente"/>
    <x v="0"/>
    <n v="310"/>
    <n v="151845"/>
    <n v="151845"/>
    <m/>
    <m/>
    <x v="0"/>
    <x v="0"/>
  </r>
  <r>
    <s v="480091"/>
    <s v="48091"/>
    <s v="Fundo Estadual de Saúde"/>
    <s v="Fundo Estadual de Saúde"/>
    <x v="1"/>
    <x v="1"/>
    <x v="338"/>
    <s v="Manutenção de aeronaves"/>
    <x v="747"/>
    <x v="750"/>
    <x v="6"/>
    <n v="785"/>
    <s v="339039"/>
    <s v="Outros Serviços Terceiros - Pessoa Jurídica"/>
    <s v="0100000000"/>
    <s v="Recursos ordinários - recursos do tesouro - RLD"/>
    <x v="0"/>
    <n v="430"/>
    <n v="3800000"/>
    <n v="3800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339039"/>
    <s v="Outros Serviços Terceiros - Pessoa Jurídica"/>
    <s v="0100000000"/>
    <s v="Recursos ordinários - recursos do tesouro - RLD"/>
    <x v="0"/>
    <n v="400"/>
    <n v="200000"/>
    <n v="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3"/>
    <x v="3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m/>
    <n v="566767.6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m/>
    <n v="0"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7"/>
    <s v="Locação de Mão-de-Obra"/>
    <s v="0111000000"/>
    <s v="Taxas da Segurança Pública - recursos do tesouro - exercício corrente"/>
    <x v="0"/>
    <n v="704"/>
    <n v="13000000"/>
    <n v="13000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7"/>
    <s v="Locação de Mão-de-Obra"/>
    <s v="0219000000"/>
    <s v="Outras Taxas Vinculadas - Recursos de Outras Fontes - Exercício Corrente"/>
    <x v="0"/>
    <n v="348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7"/>
    <s v="Locação de Mão-de-Obra"/>
    <s v="0219000000"/>
    <s v="Outras Taxas Vinculadas - Recursos de Outras Fontes - Exercício Corrente"/>
    <x v="0"/>
    <n v="930"/>
    <m/>
    <m/>
    <n v="69155788.870000005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7"/>
    <s v="Locação de Mão-de-Obra"/>
    <s v="0100000000"/>
    <s v="Recursos ordinários - recursos do tesouro - RLD"/>
    <x v="0"/>
    <n v="900"/>
    <m/>
    <m/>
    <n v="2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7"/>
    <s v="Locação de Mão-de-Obra"/>
    <s v="0223000000"/>
    <s v="Convênio - Sistema Único Saúde - recursos de outras fontes - Exercício Corrente"/>
    <x v="0"/>
    <n v="410"/>
    <m/>
    <m/>
    <n v="10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7"/>
    <s v="Locação de Mão-de-Obra"/>
    <s v="0100000000"/>
    <s v="Recursos ordinários - recursos do tesouro - RLD"/>
    <x v="0"/>
    <n v="300"/>
    <n v="2670000"/>
    <n v="2670000"/>
    <m/>
    <m/>
    <x v="0"/>
    <x v="0"/>
  </r>
  <r>
    <s v="410094"/>
    <s v="41094"/>
    <s v="Fundo de Desenvolvimento Social"/>
    <s v="Fundo de Desenvolvimento Social"/>
    <x v="1"/>
    <x v="1"/>
    <x v="357"/>
    <s v="Apoio a ações na área do esporte"/>
    <x v="814"/>
    <x v="817"/>
    <x v="17"/>
    <n v="812"/>
    <s v="444042"/>
    <s v="Auxílios"/>
    <s v="0261000000"/>
    <s v="Receitas diversas - FUNDOSOCIAL - recursos de outras fontes - exercício corrente"/>
    <x v="0"/>
    <n v="650"/>
    <n v="2000000"/>
    <n v="2000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192"/>
    <s v="Despesas de Exercícios Anteriores"/>
    <s v="0111000000"/>
    <s v="Taxas da Segurança Pública - recursos do tesouro - exercício corrente"/>
    <x v="0"/>
    <n v="704"/>
    <n v="5000"/>
    <n v="5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93"/>
    <s v="Indenizações e Restituições"/>
    <s v="0100000000"/>
    <s v="Recursos ordinários - recursos do tesouro - RLD"/>
    <x v="0"/>
    <n v="935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n v="3334455"/>
    <n v="3334455"/>
    <m/>
    <m/>
    <x v="0"/>
    <x v="0"/>
  </r>
  <r>
    <s v="410012"/>
    <s v="00001"/>
    <s v="Departamento Estadual de Trânsito"/>
    <s v="Gestão Geral"/>
    <x v="1"/>
    <x v="1"/>
    <x v="359"/>
    <s v="Sistema de gestão e certificação veicular"/>
    <x v="818"/>
    <x v="821"/>
    <x v="11"/>
    <n v="422"/>
    <s v="339040"/>
    <s v="Serviços de Tecnologia da Informação e Comunicação - Pessoa Jurídica"/>
    <s v="0169000000"/>
    <s v="Outros Recursos Primários - Recursos do Tesouro"/>
    <x v="0"/>
    <n v="770"/>
    <n v="8302288"/>
    <n v="8302288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40"/>
    <s v="Serviços de Tecnologia da Informação e Comunicação - Pessoa Jurídica"/>
    <s v="0100000000"/>
    <s v="Recursos ordinários - recursos do tesouro - RLD"/>
    <x v="0"/>
    <n v="935"/>
    <m/>
    <m/>
    <n v="1344446"/>
    <m/>
    <x v="0"/>
    <x v="0"/>
  </r>
  <r>
    <s v="410092"/>
    <s v="41092"/>
    <s v="Fundo Estadual de Defesa Civil"/>
    <s v="Fundo Estadual da Defesa Civil"/>
    <x v="0"/>
    <x v="0"/>
    <x v="194"/>
    <s v="Aquisição, atualização e manutenção de sistema"/>
    <x v="368"/>
    <x v="371"/>
    <x v="11"/>
    <n v="182"/>
    <s v="339040"/>
    <s v="Serviços de Tecnologia da Informação e Comunicação - Pessoa Jurídica"/>
    <s v="0100000000"/>
    <s v="Recursos ordinários - recursos do tesouro - RLD"/>
    <x v="0"/>
    <n v="730"/>
    <m/>
    <m/>
    <n v="2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10000"/>
    <m/>
    <x v="0"/>
    <x v="0"/>
  </r>
  <r>
    <s v="030001"/>
    <s v="00001"/>
    <s v="Tribunal de Justiça do Estado"/>
    <s v="Gestão Geral"/>
    <x v="9"/>
    <x v="8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140"/>
    <s v="Serviços de Tecnologia da Informação e Comunicação - Pessoa Jurídica"/>
    <s v="0100000000"/>
    <s v="Recursos ordinários - recursos do tesouro - RLD"/>
    <x v="0"/>
    <n v="900"/>
    <n v="1000000"/>
    <n v="10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40"/>
    <s v="Serviços de Tecnologia da Informação e Comunicação - Pessoa Jurídica"/>
    <s v="0280000000"/>
    <s v="Remuneração de disponibilidade bancária - Executivo - rec outras fontes-exercício corrente"/>
    <x v="0"/>
    <n v="900"/>
    <n v="6000"/>
    <n v="6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130580"/>
    <n v="130580"/>
    <m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1492353"/>
    <n v="1492353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445042"/>
    <s v="Auxílios"/>
    <s v="0219000000"/>
    <s v="Outras Taxas Vinculadas - Recursos de Outras Fontes - Exercício Corrente"/>
    <x v="0"/>
    <n v="348"/>
    <n v="402500"/>
    <n v="4025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6"/>
    <s v="Outras Despesas Variáveis-Pessoal Civil"/>
    <s v="0100000000"/>
    <s v="Recursos ordinários - recursos do tesouro - RLD"/>
    <x v="0"/>
    <n v="704"/>
    <n v="397664"/>
    <n v="397664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6"/>
    <s v="Outras Despesas Variáveis-Pessoal Civil"/>
    <s v="0219000000"/>
    <s v="Outras Taxas Vinculadas - Recursos de Outras Fontes - Exercício Corrente"/>
    <x v="0"/>
    <n v="890"/>
    <n v="593743"/>
    <n v="593743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19016"/>
    <s v="Outras Despesas Variáveis-Pessoal Civil"/>
    <s v="0100000000"/>
    <s v="Recursos ordinários - recursos do tesouro - RLD"/>
    <x v="0"/>
    <n v="910"/>
    <m/>
    <m/>
    <n v="115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3"/>
    <s v="Obrigações Patronais"/>
    <s v="0100000000"/>
    <s v="Recursos ordinários - recursos do tesouro - RLD"/>
    <x v="0"/>
    <n v="625"/>
    <n v="3084209"/>
    <n v="3084209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13"/>
    <s v="Obrigações Patronais"/>
    <s v="0240000000"/>
    <s v="Recursos de serviços - recursos de outras fontes - exercício corrente"/>
    <x v="0"/>
    <n v="850"/>
    <m/>
    <m/>
    <n v="210408"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13"/>
    <s v="Obrigações Patronais"/>
    <s v="0100000000"/>
    <s v="Recursos ordinários - recursos do tesouro - RLD"/>
    <x v="0"/>
    <n v="850"/>
    <m/>
    <m/>
    <n v="1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3"/>
    <s v="Obrigações Patronais"/>
    <s v="0100000000"/>
    <s v="Recursos ordinários - recursos do tesouro - RLD"/>
    <x v="0"/>
    <n v="704"/>
    <n v="246252"/>
    <n v="246252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100000000"/>
    <s v="Recursos ordinários - recursos do tesouro - RLD"/>
    <x v="0"/>
    <n v="230"/>
    <n v="508342"/>
    <n v="508342"/>
    <m/>
    <m/>
    <x v="0"/>
    <x v="0"/>
  </r>
  <r>
    <s v="450001"/>
    <s v="00001"/>
    <s v="Secretaria de Estado da Educação"/>
    <s v="Gestão Geral"/>
    <x v="1"/>
    <x v="1"/>
    <x v="241"/>
    <s v="Cursos estratégicos"/>
    <x v="488"/>
    <x v="491"/>
    <x v="5"/>
    <n v="364"/>
    <s v="335041"/>
    <s v="Contribuições"/>
    <s v="0100000000"/>
    <s v="Recursos ordinários - recursos do tesouro - RLD"/>
    <x v="0"/>
    <n v="627"/>
    <n v="35000000"/>
    <n v="35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5041"/>
    <s v="Contribuições"/>
    <s v="0100000000"/>
    <s v="Recursos ordinários - recursos do tesouro - RLD"/>
    <x v="0"/>
    <n v="760"/>
    <n v="11000000"/>
    <n v="11000000"/>
    <m/>
    <m/>
    <x v="0"/>
    <x v="0"/>
  </r>
  <r>
    <s v="260098"/>
    <s v="26098"/>
    <s v="Fundo Estadual do Idoso"/>
    <s v="Fundo Estadual do Idoso"/>
    <x v="0"/>
    <x v="0"/>
    <x v="138"/>
    <s v="Apoio a projetos"/>
    <x v="745"/>
    <x v="748"/>
    <x v="15"/>
    <n v="241"/>
    <s v="335041"/>
    <s v="Contribuições"/>
    <s v="0269000000"/>
    <s v="Outros recursos primários - recursos de outras fontes - exercício corrente"/>
    <x v="0"/>
    <n v="560"/>
    <m/>
    <m/>
    <n v="100000"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1"/>
    <s v="Premiações Culturais, Artísticas, Científicas, Desportivas e Outras"/>
    <s v="0100000000"/>
    <s v="Recursos ordinários - recursos do tesouro - RLD"/>
    <x v="0"/>
    <n v="935"/>
    <n v="150000"/>
    <n v="1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1"/>
    <s v="Premiações Culturais, Artísticas, Científicas, Desportivas e Outras"/>
    <s v="0100000000"/>
    <s v="Recursos ordinários - recursos do tesouro - RLD"/>
    <x v="0"/>
    <n v="630"/>
    <n v="10896"/>
    <n v="10896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05"/>
    <s v="Outros Benefícios Previdenciários"/>
    <s v="0100000000"/>
    <s v="Recursos ordinários - recursos do tesouro - RLD"/>
    <x v="0"/>
    <n v="850"/>
    <m/>
    <m/>
    <n v="441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05"/>
    <s v="Outros Benefícios Previdenciários"/>
    <s v="0250000000"/>
    <s v="Contribuição previdenciária - recursos de outras fontes - exercício corrente"/>
    <x v="0"/>
    <n v="850"/>
    <n v="150000"/>
    <n v="15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94"/>
    <s v="Indenizações e Restituições Trabalhistas"/>
    <s v="0100000000"/>
    <s v="Recursos ordinários - recursos do tesouro - RLD"/>
    <x v="0"/>
    <n v="930"/>
    <n v="3459684"/>
    <n v="3459684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94"/>
    <s v="Indenizações e Restituições Trabalhistas"/>
    <s v="0100000000"/>
    <s v="Recursos ordinários - recursos do tesouro - RLD"/>
    <x v="0"/>
    <n v="850"/>
    <n v="20054"/>
    <n v="20054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15"/>
    <s v="Diárias - Militar"/>
    <s v="0111000000"/>
    <s v="Taxas da Segurança Pública - recursos do tesouro - exercício corrente"/>
    <x v="0"/>
    <n v="702"/>
    <n v="5000"/>
    <n v="5000"/>
    <m/>
    <m/>
    <x v="0"/>
    <x v="0"/>
  </r>
  <r>
    <s v="470076"/>
    <s v="47076"/>
    <s v="Fundo Financeiro"/>
    <s v="Fundo Financeiro"/>
    <x v="1"/>
    <x v="1"/>
    <x v="255"/>
    <s v="Pensões"/>
    <x v="819"/>
    <x v="822"/>
    <x v="14"/>
    <n v="272"/>
    <s v="319003"/>
    <s v="Pensões do RPPS e do Militar"/>
    <s v="0250000000"/>
    <s v="Contribuição previdenciária - recursos de outras fontes - exercício corrente"/>
    <x v="0"/>
    <n v="860"/>
    <n v="35243479"/>
    <n v="35243479"/>
    <m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250000000"/>
    <s v="Contribuição previdenciária - recursos de outras fontes - exercício corrente"/>
    <x v="0"/>
    <n v="860"/>
    <n v="28000000"/>
    <n v="28000000"/>
    <m/>
    <m/>
    <x v="0"/>
    <x v="0"/>
  </r>
  <r>
    <s v="470076"/>
    <s v="47076"/>
    <s v="Fundo Financeiro"/>
    <s v="Fundo Financeiro"/>
    <x v="1"/>
    <x v="1"/>
    <x v="44"/>
    <s v="Encargos com inativos"/>
    <x v="839"/>
    <x v="842"/>
    <x v="14"/>
    <n v="272"/>
    <s v="319001"/>
    <s v="Aposentadorias, Reserva Remunerada e Reformas"/>
    <s v="0250000000"/>
    <s v="Contribuição previdenciária - recursos de outras fontes - exercício corrente"/>
    <x v="0"/>
    <n v="860"/>
    <n v="16300000"/>
    <n v="1630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2"/>
    <s v="Despesas de Exercícios Anteriores"/>
    <s v="0100000000"/>
    <s v="Recursos ordinários - recursos do tesouro - RLD"/>
    <x v="0"/>
    <n v="850"/>
    <n v="1500000"/>
    <n v="150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04"/>
    <s v="Contratação por Tempo Determinado"/>
    <s v="0100000000"/>
    <s v="Recursos ordinários - recursos do tesouro - RLD"/>
    <x v="0"/>
    <n v="850"/>
    <m/>
    <m/>
    <n v="2256773"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04"/>
    <s v="Contratação por Tempo Determinado"/>
    <s v="0100000000"/>
    <s v="Recursos ordinários - recursos do tesouro - RLD"/>
    <x v="0"/>
    <n v="750"/>
    <n v="111615187"/>
    <n v="111615187"/>
    <m/>
    <m/>
    <x v="0"/>
    <x v="0"/>
  </r>
  <r>
    <s v="450001"/>
    <s v="00001"/>
    <s v="Secretaria de Estado da Educação"/>
    <s v="Gestão Geral"/>
    <x v="0"/>
    <x v="0"/>
    <x v="103"/>
    <s v="Encargos com precatórios"/>
    <x v="569"/>
    <x v="572"/>
    <x v="5"/>
    <n v="846"/>
    <s v="319091"/>
    <s v="Sentenças Judiciais"/>
    <s v="0100000000"/>
    <s v="Recursos ordinários - recursos do tesouro - RLD"/>
    <x v="0"/>
    <n v="990"/>
    <m/>
    <m/>
    <n v="1900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46"/>
    <s v="Auxílio-Alimentação"/>
    <s v="0169000000"/>
    <s v="Outros Recursos Primários - Recursos do Tesouro"/>
    <x v="0"/>
    <n v="130"/>
    <m/>
    <m/>
    <n v="5368000"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47"/>
    <s v="Obrigações Tributárias e Contributivas"/>
    <s v="0120000000"/>
    <s v="Cota-parte da contribuição do Salário-Educação - recursos do tesouro - exercício corrente"/>
    <x v="0"/>
    <n v="520"/>
    <n v="2000"/>
    <n v="2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47"/>
    <s v="Obrigações Tributárias e Contributivas"/>
    <s v="0100000000"/>
    <s v="Recursos ordinários - recursos do tesouro - RLD"/>
    <x v="0"/>
    <n v="900"/>
    <n v="720000"/>
    <n v="72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47"/>
    <s v="Obrigações Tributárias e Contributivas"/>
    <s v="0100000000"/>
    <s v="Recursos ordinários - recursos do tesouro - RLD"/>
    <x v="0"/>
    <n v="925"/>
    <m/>
    <m/>
    <n v="1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m/>
    <n v="111420.13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113"/>
    <s v="Obrigações Patronais"/>
    <s v="0111000000"/>
    <s v="Taxas da Segurança Pública - recursos do tesouro - exercício corrente"/>
    <x v="0"/>
    <n v="704"/>
    <m/>
    <m/>
    <n v="10808937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0"/>
    <s v="Material de Consumo"/>
    <s v="0100000000"/>
    <s v="Recursos ordinários - recursos do tesouro - RLD"/>
    <x v="0"/>
    <n v="922"/>
    <n v="200000"/>
    <n v="2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n v="845000"/>
    <n v="845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30"/>
    <s v="Material de Consumo"/>
    <s v="0111000000"/>
    <s v="Taxas da Segurança Pública - recursos do tesouro - exercício corrente"/>
    <x v="0"/>
    <n v="704"/>
    <n v="19664"/>
    <n v="19664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n v="4583500"/>
    <n v="4583500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339030"/>
    <s v="Material de Consumo"/>
    <s v="0261000000"/>
    <s v="Receitas diversas - FUNDOSOCIAL - recursos de outras fontes - exercício corrente"/>
    <x v="0"/>
    <n v="665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0"/>
    <s v="Material de Consumo"/>
    <s v="0219000000"/>
    <s v="Outras Taxas Vinculadas - Recursos de Outras Fontes - Exercício Corrente"/>
    <x v="0"/>
    <n v="931"/>
    <m/>
    <m/>
    <n v="481562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339030"/>
    <s v="Material de Consumo"/>
    <s v="0111000000"/>
    <s v="Taxas da Segurança Pública - recursos do tesouro - exercício corrente"/>
    <x v="0"/>
    <n v="701"/>
    <m/>
    <m/>
    <n v="409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18"/>
    <x v="18"/>
    <x v="10"/>
    <n v="573"/>
    <s v="339030"/>
    <s v="Material de Consumo"/>
    <s v="0100000000"/>
    <s v="Recursos ordinários - recursos do tesouro - RLD"/>
    <x v="0"/>
    <n v="230"/>
    <m/>
    <m/>
    <n v="268302"/>
    <m/>
    <x v="0"/>
    <x v="0"/>
  </r>
  <r>
    <s v="470030"/>
    <s v="00001"/>
    <s v="Fundação Escola de Governo - ENA"/>
    <s v="Gestão Geral"/>
    <x v="0"/>
    <x v="0"/>
    <x v="292"/>
    <s v="Restauração de documentos"/>
    <x v="620"/>
    <x v="623"/>
    <x v="9"/>
    <n v="391"/>
    <s v="339030"/>
    <s v="Material de Consumo"/>
    <s v="0100000000"/>
    <s v="Recursos ordinários - recursos do tesouro - RLD"/>
    <x v="0"/>
    <n v="835"/>
    <m/>
    <m/>
    <n v="1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0"/>
    <s v="Material de Consumo"/>
    <s v="0240000000"/>
    <s v="Recursos de serviços - recursos de outras fontes - exercício corrente"/>
    <x v="0"/>
    <n v="760"/>
    <m/>
    <m/>
    <n v="2200000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n v="1985378"/>
    <n v="1985378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0"/>
    <s v="Material de Consumo"/>
    <s v="0122000000"/>
    <s v="Cota-parte da compensação financeira dos rec hídricos - rec tesouro - exercício corrente"/>
    <x v="0"/>
    <n v="350"/>
    <n v="100000"/>
    <n v="1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0"/>
    <s v="Material de Consumo"/>
    <s v="0100000000"/>
    <s v="Recursos ordinários - recursos do tesouro - RLD"/>
    <x v="0"/>
    <n v="635"/>
    <n v="5070000"/>
    <n v="507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0"/>
    <s v="Material de Consumo"/>
    <s v="0120000000"/>
    <s v="Cota-parte da contribuição do Salário-Educação - recursos do tesouro - exercício corrente"/>
    <x v="0"/>
    <n v="520"/>
    <n v="550000"/>
    <n v="55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m/>
    <m/>
    <m/>
    <n v="2200000"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m/>
    <m/>
    <x v="0"/>
    <x v="13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n v="80000"/>
    <n v="8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3"/>
    <s v="Passagens e Despesas com Locomoção"/>
    <s v="0100000000"/>
    <s v="Recursos ordinários - recursos do tesouro - RLD"/>
    <x v="0"/>
    <n v="900"/>
    <n v="67146"/>
    <n v="67146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3"/>
    <s v="Passagens e Despesas com Locomoção"/>
    <s v="0250000000"/>
    <s v="Contribuição previdenciária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3"/>
    <s v="Passagens e Despesas com Locomoção"/>
    <s v="0223000000"/>
    <s v="Convênio - Sistema Único Saúde - recursos de outras fontes - Exercício Corrente"/>
    <x v="0"/>
    <n v="410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33"/>
    <s v="Passagens e Despesas com Locomoção"/>
    <s v="0219000025"/>
    <s v="Recursos de Outras Fontes - Exercício Corrente - Outras Taxas Vinculadas - Custas Judiciais e Extrajudiciais"/>
    <x v="0"/>
    <n v="931"/>
    <m/>
    <m/>
    <n v="0"/>
    <m/>
    <x v="0"/>
    <x v="0"/>
  </r>
  <r>
    <s v="410007"/>
    <s v="00001"/>
    <s v="Controladoria Geral do Estado"/>
    <s v="Gestão Geral"/>
    <x v="0"/>
    <x v="0"/>
    <x v="7"/>
    <s v="Capacitação profissional dos agentes públicos"/>
    <x v="861"/>
    <x v="864"/>
    <x v="3"/>
    <n v="128"/>
    <s v="339033"/>
    <s v="Passagens e Despesas com Locomoção"/>
    <s v="0100000000"/>
    <s v="Recursos ordinários - recursos do tesouro - RLD"/>
    <x v="0"/>
    <n v="880"/>
    <m/>
    <m/>
    <n v="33446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3"/>
    <s v="Passagens e Despesas com Locomoção"/>
    <s v="0100000000"/>
    <s v="Recursos ordinários - recursos do tesouro - RLD"/>
    <x v="0"/>
    <n v="900"/>
    <m/>
    <m/>
    <n v="1531787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n v="670025"/>
    <n v="670025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n v="50000"/>
    <n v="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3"/>
    <s v="Passagens e Despesas com Locomoção"/>
    <s v="0119000000"/>
    <s v="Recursos do Tesouro - Exercício Corrente - Outras Taxas - Vinculadas"/>
    <x v="0"/>
    <n v="900"/>
    <n v="10000"/>
    <n v="1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49"/>
    <s v="Auxílio-Transporte"/>
    <s v="0100000000"/>
    <s v="Recursos ordinários - recursos do tesouro - RLD"/>
    <x v="0"/>
    <n v="850"/>
    <n v="44657"/>
    <n v="4465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9"/>
    <s v="Auxílio-Transporte"/>
    <s v="0111000000"/>
    <s v="Taxas da Segurança Pública - recursos do tesouro - exercício corrente"/>
    <x v="0"/>
    <n v="704"/>
    <n v="4992"/>
    <n v="499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2"/>
    <s v="Despesas de Exercícios Anteriores"/>
    <s v="0131000000"/>
    <s v="Recursos do FUNDEB"/>
    <x v="0"/>
    <n v="625"/>
    <n v="100000"/>
    <n v="10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92"/>
    <s v="Despesas de Exercícios Anteriores"/>
    <s v="0100000000"/>
    <s v="Recursos ordinários - recursos do tesouro - RLD"/>
    <x v="0"/>
    <n v="850"/>
    <n v="101"/>
    <n v="101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92"/>
    <s v="Despesas de Exercícios Anteriores"/>
    <s v="0240000000"/>
    <s v="Recursos de serviços - recursos de outras fontes - exercício corrente"/>
    <x v="0"/>
    <n v="900"/>
    <n v="86146"/>
    <n v="86146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92"/>
    <s v="Despesas de Exercícios Anteriores"/>
    <s v="0100000000"/>
    <s v="Recursos ordinários - recursos do tesouro - RLD"/>
    <x v="0"/>
    <n v="900"/>
    <m/>
    <m/>
    <n v="12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2"/>
    <s v="Despesas de Exercícios Anteriores"/>
    <s v="0100000000"/>
    <s v="Recursos ordinários - recursos do tesouro - RLD"/>
    <x v="0"/>
    <n v="900"/>
    <m/>
    <m/>
    <n v="154836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92"/>
    <s v="Despesas de Exercícios Anteriores"/>
    <s v="0100000000"/>
    <s v="Recursos ordinários - recursos do tesouro - RLD"/>
    <x v="0"/>
    <n v="900"/>
    <m/>
    <m/>
    <n v="175904.72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92"/>
    <s v="Despesas de Exercícios Anteriores"/>
    <s v="0100000000"/>
    <s v="Recursos ordinários - recursos do tesouro - RLD"/>
    <x v="0"/>
    <n v="64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2"/>
    <s v="Despesas de Exercícios Anteriores"/>
    <s v="0219000000"/>
    <s v="Outras Taxas Vinculadas - Recursos de Outras Fontes - Exercício Corrente"/>
    <x v="0"/>
    <n v="315"/>
    <n v="10000"/>
    <n v="1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92"/>
    <s v="Despesas de Exercícios Anteriores"/>
    <s v="0169000000"/>
    <s v="Outros Recursos Primários - Recursos do Tesouro"/>
    <x v="0"/>
    <n v="130"/>
    <n v="2000"/>
    <n v="2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100000000"/>
    <s v="Recursos ordinários - recursos do tesouro - RLD"/>
    <x v="0"/>
    <n v="230"/>
    <m/>
    <m/>
    <n v="180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5"/>
    <s v="Serviços de Consultoria"/>
    <s v="0100000000"/>
    <s v="Recursos ordinários - recursos do tesouro - RLD"/>
    <x v="0"/>
    <n v="921"/>
    <n v="100000"/>
    <n v="10000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5"/>
    <s v="Serviços de Consultoria"/>
    <s v="0100000000"/>
    <s v="Recursos ordinários - recursos do tesouro - RLD"/>
    <x v="0"/>
    <n v="925"/>
    <n v="500000"/>
    <n v="5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5"/>
    <s v="Serviços de Consultoria"/>
    <s v="0240000000"/>
    <s v="Recursos de serviços - recursos de outras fontes - exercício corrente"/>
    <x v="0"/>
    <n v="31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60098"/>
    <s v="26098"/>
    <s v="Fundo Estadual do Idoso"/>
    <s v="Fundo Estadual do Idoso"/>
    <x v="0"/>
    <x v="0"/>
    <x v="138"/>
    <s v="Apoio a projetos"/>
    <x v="745"/>
    <x v="748"/>
    <x v="15"/>
    <n v="241"/>
    <s v="334141"/>
    <s v="Contribuições"/>
    <s v="0269000000"/>
    <s v="Outros recursos primários - recursos de outras fontes - exercício corrente"/>
    <x v="0"/>
    <n v="560"/>
    <m/>
    <m/>
    <n v="2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39113"/>
    <s v="Obrigações Patronais"/>
    <s v="0100000000"/>
    <s v="Recursos ordinários - recursos do tesouro - RLD"/>
    <x v="0"/>
    <n v="850"/>
    <n v="300000"/>
    <n v="3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100000000"/>
    <s v="Recursos ordinários - recursos do tesouro - RLD"/>
    <x v="0"/>
    <n v="410"/>
    <n v="1000"/>
    <n v="1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14"/>
    <s v="Diárias - Civil"/>
    <s v="0100000000"/>
    <s v="Recursos ordinários - recursos do tesouro - RLD"/>
    <x v="0"/>
    <n v="85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14"/>
    <s v="Diárias - Civil"/>
    <s v="0120000000"/>
    <s v="Cota-parte da contribuição do Salário-Educação - recursos do tesouro - exercício corrente"/>
    <x v="0"/>
    <n v="52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223000000"/>
    <s v="Convênio - Sistema Único Saúde - recursos de outras fontes - Exercício Corrente"/>
    <x v="0"/>
    <n v="410"/>
    <n v="350000"/>
    <n v="3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447251"/>
    <s v="Obras e Instalações"/>
    <s v="0100000000"/>
    <s v="Recursos ordinários - recursos do tesouro - RLD"/>
    <x v="0"/>
    <n v="130"/>
    <n v="7500000"/>
    <n v="75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60000000"/>
    <s v="Recursos Patrimoniais Primários - recursos do tesouro - Exercício Corrente"/>
    <x v="0"/>
    <n v="990"/>
    <n v="1000000"/>
    <n v="100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93"/>
    <s v="Indenizações e Restituições"/>
    <s v="0283000000"/>
    <s v="Remuneração de depósitos bancários da conta única  do Tribunal de Justiça"/>
    <x v="0"/>
    <n v="930"/>
    <n v="1478"/>
    <n v="147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093"/>
    <s v="Indenizações e Restituições"/>
    <s v="0100000000"/>
    <s v="Recursos ordinários - recursos do tesouro - RLD"/>
    <x v="0"/>
    <n v="850"/>
    <n v="11000"/>
    <n v="11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1"/>
    <s v="Vencim. e Vantagens Fixas - Pessoal Civil"/>
    <s v="0100000000"/>
    <s v="Recursos ordinários - recursos do tesouro - RLD"/>
    <x v="0"/>
    <n v="625"/>
    <m/>
    <m/>
    <n v="3294369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2"/>
    <s v="Vencim. e Vantagens Fixas - Pessoal Militar"/>
    <s v="0100000000"/>
    <s v="Recursos ordinários - recursos do tesouro - RLD"/>
    <x v="0"/>
    <n v="875"/>
    <n v="1065474"/>
    <n v="1065474"/>
    <m/>
    <m/>
    <x v="0"/>
    <x v="0"/>
  </r>
  <r>
    <s v="030001"/>
    <s v="00001"/>
    <s v="Tribunal de Justiça do Estado"/>
    <s v="Gestão Geral"/>
    <x v="7"/>
    <x v="5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m/>
    <n v="-5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100000000"/>
    <s v="Recursos ordinários - recursos do tesouro - RLD"/>
    <x v="0"/>
    <n v="230"/>
    <n v="1525026"/>
    <n v="1525026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270021"/>
    <s v="00001"/>
    <s v="Instituto do Meio Ambiente do Estado de Santa Catarina - IMA"/>
    <s v="Gestão Geral"/>
    <x v="1"/>
    <x v="1"/>
    <x v="75"/>
    <s v="Encargos com estagiários"/>
    <x v="623"/>
    <x v="626"/>
    <x v="12"/>
    <n v="128"/>
    <s v="339036"/>
    <s v="Outros Serviços Terceiros-Pessoa Física"/>
    <s v="0219000000"/>
    <s v="Outras Taxas Vinculadas - Recursos de Outras Fontes - Exercício Corrente"/>
    <x v="0"/>
    <n v="850"/>
    <n v="358381"/>
    <n v="358381"/>
    <m/>
    <m/>
    <x v="0"/>
    <x v="0"/>
  </r>
  <r>
    <s v="410007"/>
    <s v="00001"/>
    <s v="Controladoria Geral do Estado"/>
    <s v="Gestão Geral"/>
    <x v="1"/>
    <x v="1"/>
    <x v="75"/>
    <s v="Encargos com estagiários"/>
    <x v="770"/>
    <x v="773"/>
    <x v="3"/>
    <n v="128"/>
    <s v="339036"/>
    <s v="Outros Serviços Terceiros-Pessoa Física"/>
    <s v="0100000000"/>
    <s v="Recursos ordinários - recursos do tesouro - RLD"/>
    <x v="0"/>
    <n v="880"/>
    <n v="32256"/>
    <n v="32256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6"/>
    <s v="Outros Serviços Terceiros-Pessoa Física"/>
    <s v="0261000000"/>
    <s v="Receitas diversas - FUNDOSOCIAL - recursos de outras fontes - exercício corrente"/>
    <x v="0"/>
    <n v="665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75"/>
    <s v="Encargos com estagiários"/>
    <x v="800"/>
    <x v="803"/>
    <x v="15"/>
    <n v="128"/>
    <s v="339036"/>
    <s v="Outros Serviços Terceiros-Pessoa Física"/>
    <s v="0100000000"/>
    <s v="Recursos ordinários - recursos do tesouro - RLD"/>
    <x v="0"/>
    <n v="750"/>
    <n v="1100000"/>
    <n v="11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6"/>
    <s v="Outros Serviços Terceiros-Pessoa Física"/>
    <s v="0100000000"/>
    <s v="Recursos ordinários - recursos do tesouro - RLD"/>
    <x v="0"/>
    <n v="935"/>
    <m/>
    <m/>
    <n v="15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6"/>
    <s v="Outros Serviços Terceiros-Pessoa Física"/>
    <s v="0298000000"/>
    <s v="Receita da alienação de bens - recursos de outras fontes - exercício corrente"/>
    <x v="0"/>
    <n v="900"/>
    <m/>
    <m/>
    <n v="3000"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36"/>
    <s v="Outros Serviços Terceiros-Pessoa Física"/>
    <s v="0100000000"/>
    <s v="Recursos ordinários - recursos do tesouro - RLD"/>
    <x v="0"/>
    <n v="850"/>
    <m/>
    <m/>
    <n v="228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6"/>
    <s v="Outros Serviços Terceiros-Pessoa Física"/>
    <s v="0219000000"/>
    <s v="Outras Taxas Vinculadas - Recursos de Outras Fontes - Exercício Corrente"/>
    <x v="0"/>
    <n v="315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n v="380000"/>
    <n v="38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6"/>
    <s v="Outros Serviços Terceiros-Pessoa Física"/>
    <s v="0140000000"/>
    <s v="Outros serviços - recursos do tesouro - exercício corrente"/>
    <x v="0"/>
    <n v="900"/>
    <n v="100000"/>
    <n v="100000"/>
    <m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139"/>
    <s v="Outros Serviços Terceiros Pessoa Jurídica"/>
    <s v="0100000000"/>
    <s v="Recursos ordinários - recursos do tesouro - RLD"/>
    <x v="0"/>
    <n v="900"/>
    <m/>
    <m/>
    <n v="486999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39"/>
    <s v="Outros Serviços Terceiros Pessoa Jurídica"/>
    <s v="0100000000"/>
    <s v="Recursos ordinários - recursos do tesouro - RLD"/>
    <x v="0"/>
    <n v="310"/>
    <n v="360000"/>
    <n v="36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1"/>
    <s v="Obras e Instalações"/>
    <s v="0100000000"/>
    <s v="Recursos ordinários - recursos do tesouro - RLD"/>
    <x v="0"/>
    <n v="640"/>
    <n v="450000"/>
    <n v="450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449051"/>
    <s v="Obras e Instalações"/>
    <s v="0100000000"/>
    <s v="Recursos ordinários - recursos do tesouro - RLD"/>
    <x v="0"/>
    <n v="640"/>
    <n v="800000"/>
    <n v="8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9"/>
    <x v="662"/>
    <x v="5"/>
    <n v="368"/>
    <s v="449051"/>
    <s v="Obras e Instalações"/>
    <s v="0191000000"/>
    <s v="Operações de crédito interna - recursos do tesouro - exercício corrente"/>
    <x v="0"/>
    <n v="101"/>
    <n v="2935048"/>
    <n v="293504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949"/>
    <x v="952"/>
    <x v="6"/>
    <n v="302"/>
    <s v="449051"/>
    <s v="Obras e Instalações"/>
    <s v="0191000000"/>
    <s v="Operações de crédito interna - recursos do tesouro - exercício corrente"/>
    <x v="0"/>
    <n v="101"/>
    <n v="10000000"/>
    <n v="10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58"/>
    <x v="761"/>
    <x v="7"/>
    <n v="61"/>
    <s v="449051"/>
    <s v="Obras e Instalações"/>
    <s v="0219000000"/>
    <s v="Outras Taxas Vinculadas - Recursos de Outras Fontes - Exercício Corrente"/>
    <x v="0"/>
    <n v="931"/>
    <m/>
    <m/>
    <n v="247312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m/>
    <m/>
    <n v="130032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1"/>
    <s v="Obras e Instalações"/>
    <s v="0261000000"/>
    <s v="Receitas diversas - FUNDOSOCIAL - recursos de outras fontes - exercício corrente"/>
    <x v="0"/>
    <n v="665"/>
    <m/>
    <m/>
    <n v="1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31000000"/>
    <s v="Recursos do FUNDEB"/>
    <x v="0"/>
    <n v="610"/>
    <m/>
    <m/>
    <n v="37067186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449051"/>
    <s v="Obras e Instalações"/>
    <s v="0120000000"/>
    <s v="Cota-parte da contribuição do Salário-Educação - recursos do tesouro - exercício corrente"/>
    <x v="0"/>
    <n v="610"/>
    <m/>
    <m/>
    <n v="929708"/>
    <m/>
    <x v="0"/>
    <x v="0"/>
  </r>
  <r>
    <s v="480091"/>
    <s v="48091"/>
    <s v="Fundo Estadual de Saúde"/>
    <s v="Fundo Estadual de Saúde"/>
    <x v="0"/>
    <x v="0"/>
    <x v="394"/>
    <s v="Construção Instituto de Cardiologia"/>
    <x v="932"/>
    <x v="935"/>
    <x v="6"/>
    <n v="302"/>
    <s v="449051"/>
    <s v="Obras e Instalações"/>
    <s v="0100000000"/>
    <s v="Recursos ordinários - recursos do tesouro - RLD"/>
    <x v="0"/>
    <n v="400"/>
    <m/>
    <m/>
    <n v="6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787"/>
    <x v="790"/>
    <x v="6"/>
    <n v="302"/>
    <s v="449051"/>
    <s v="Obras e Instalações"/>
    <s v="0191000000"/>
    <s v="Operações de crédito interna - recursos do tesouro - exercício corrente"/>
    <x v="0"/>
    <n v="101"/>
    <m/>
    <m/>
    <n v="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88000000"/>
    <s v="Remuneração de disponibilidade bancária - CIDE"/>
    <x v="0"/>
    <n v="110"/>
    <m/>
    <m/>
    <n v="20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100000000"/>
    <s v="Recursos ordinários - recursos do tesouro - RLD"/>
    <x v="0"/>
    <n v="101"/>
    <m/>
    <m/>
    <n v="10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78"/>
    <x v="981"/>
    <x v="7"/>
    <n v="61"/>
    <s v="449051"/>
    <s v="Obras e Instalações"/>
    <s v="0219000000"/>
    <s v="Outras Taxas Vinculadas - Recursos de Outras Fontes - Exercício Corrente"/>
    <x v="0"/>
    <n v="931"/>
    <n v="236045"/>
    <n v="236045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449051"/>
    <s v="Obras e Instalações"/>
    <s v="0100000000"/>
    <s v="Recursos ordinários - recursos do tesouro - RLD"/>
    <x v="0"/>
    <n v="640"/>
    <n v="100000"/>
    <n v="10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51"/>
    <s v="Obras e Instalações"/>
    <s v="0100000000"/>
    <s v="Recursos ordinários - recursos do tesouro - RLD"/>
    <x v="0"/>
    <n v="400"/>
    <n v="3200000"/>
    <n v="32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688"/>
    <x v="691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887"/>
    <x v="890"/>
    <x v="0"/>
    <n v="785"/>
    <s v="449051"/>
    <s v="Obras e Instalações"/>
    <s v="0128000000"/>
    <s v="Outros convênios, ajustes e acordos administrativos - rec tesouro - exercício corrente"/>
    <x v="0"/>
    <n v="145"/>
    <n v="100000"/>
    <n v="100000"/>
    <m/>
    <m/>
    <x v="0"/>
    <x v="0"/>
  </r>
  <r>
    <s v="530001"/>
    <s v="00001"/>
    <s v="Secretaria de Estado da Infraestrutura e Mobilidade"/>
    <s v="Gestão Geral"/>
    <x v="1"/>
    <x v="1"/>
    <x v="370"/>
    <s v="Melhorias em terminais"/>
    <x v="866"/>
    <x v="869"/>
    <x v="0"/>
    <n v="782"/>
    <s v="449051"/>
    <s v="Obras e Instalações"/>
    <s v="0191000000"/>
    <s v="Operações de crédito interna - recursos do tesouro - exercício corrente"/>
    <x v="0"/>
    <n v="105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45"/>
    <x v="948"/>
    <x v="15"/>
    <n v="421"/>
    <s v="449051"/>
    <s v="Obras e Instalações"/>
    <s v="0219000000"/>
    <s v="Outras Taxas Vinculadas - Recursos de Outras Fontes - Exercício Corrente"/>
    <x v="0"/>
    <n v="750"/>
    <n v="1900000"/>
    <n v="1900000"/>
    <m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449052"/>
    <s v="Equipamentos e Material Permanente"/>
    <s v="0111000000"/>
    <s v="Taxas da Segurança Pública - recursos do tesouro - exercício corrente"/>
    <x v="0"/>
    <n v="701"/>
    <n v="50000"/>
    <n v="500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449052"/>
    <s v="Equipamentos e Material Permanente"/>
    <s v="0100000000"/>
    <s v="Recursos ordinários - recursos do tesouro - RLD"/>
    <x v="0"/>
    <n v="900"/>
    <n v="300000"/>
    <n v="3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60000000"/>
    <s v="Recursos patrimoniais primários - recursos de outras fontes - exercício corrente"/>
    <x v="0"/>
    <n v="900"/>
    <n v="184218"/>
    <n v="184218"/>
    <m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449052"/>
    <s v="Equipamentos e Material Permanente"/>
    <s v="0111000000"/>
    <s v="Taxas da Segurança Pública - recursos do tesouro - exercício corrente"/>
    <x v="0"/>
    <n v="855"/>
    <m/>
    <m/>
    <n v="30000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449052"/>
    <s v="Equipamentos e Material Permanente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00000000"/>
    <s v="Recursos ordinários - recursos do tesouro - RLD"/>
    <x v="0"/>
    <n v="610"/>
    <n v="4900000"/>
    <n v="49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449052"/>
    <s v="Equipamentos e Material Permanente"/>
    <s v="0228000000"/>
    <s v="Outros convênios, ajustes e acordos administrativos - rec outras fontes-exercício corrente"/>
    <x v="0"/>
    <n v="230"/>
    <n v="17066288"/>
    <n v="17066288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6"/>
    <s v="Aquisição de bens móveis"/>
    <x v="915"/>
    <x v="918"/>
    <x v="3"/>
    <n v="122"/>
    <s v="449052"/>
    <s v="Equipamentos e Material Permanente"/>
    <s v="0240000000"/>
    <s v="Recursos de serviços - recursos de outras fontes - exercício corrente"/>
    <x v="0"/>
    <n v="900"/>
    <n v="844494"/>
    <n v="844494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0"/>
    <x v="523"/>
    <x v="0"/>
    <n v="782"/>
    <s v="449034"/>
    <s v="Outras Desp. Pessoal Decor. Contr. Terceirização"/>
    <s v="0191000000"/>
    <s v="Operações de crédito interna - recursos do tesouro - exercício corrente"/>
    <x v="0"/>
    <n v="105"/>
    <m/>
    <m/>
    <n v="80000"/>
    <m/>
    <x v="0"/>
    <x v="0"/>
  </r>
  <r>
    <s v="530001"/>
    <s v="00001"/>
    <s v="Secretaria de Estado da Infraestrutura e Mobilidade"/>
    <s v="Gestão Geral"/>
    <x v="0"/>
    <x v="0"/>
    <x v="345"/>
    <s v="Contagens e estudos de tráfego"/>
    <x v="790"/>
    <x v="793"/>
    <x v="0"/>
    <n v="782"/>
    <s v="449034"/>
    <s v="Outras Desp. Pessoal Decor. Contr. Terceirização"/>
    <s v="0100000000"/>
    <s v="Recursos ordinários - recursos do tesouro - RLD"/>
    <x v="0"/>
    <n v="145"/>
    <m/>
    <m/>
    <n v="25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9"/>
    <s v="Outros Serviços Terceiros - Pessoa Jurídica"/>
    <s v="0281000000"/>
    <s v="Remuneração de disponibilidade bancária -  Legislativo"/>
    <x v="0"/>
    <n v="921"/>
    <n v="3000000"/>
    <n v="300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n v="9000000"/>
    <n v="9000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9"/>
    <s v="Outros Serviços Terceiros - Pessoa Jurídica"/>
    <s v="0100000000"/>
    <s v="Recursos ordinários - recursos do tesouro - RLD"/>
    <x v="0"/>
    <n v="900"/>
    <n v="1000000"/>
    <n v="1000000"/>
    <m/>
    <m/>
    <x v="0"/>
    <x v="0"/>
  </r>
  <r>
    <s v="260001"/>
    <s v="00001"/>
    <s v="Secretaria de Estado de Desenvolvimento Social"/>
    <s v="Gestão Geral"/>
    <x v="1"/>
    <x v="1"/>
    <x v="70"/>
    <s v="Saúde e segurança no contexto ocupacional"/>
    <x v="482"/>
    <x v="485"/>
    <x v="16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39"/>
    <s v="Outros Serviços Terceiros - Pessoa Jurídica"/>
    <s v="0240000000"/>
    <s v="Recursos de serviços - recursos de outras fontes - exercício corrente"/>
    <x v="0"/>
    <n v="900"/>
    <n v="950905"/>
    <n v="950905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9"/>
    <s v="Outros Serviços Terceiros - Pessoa Jurídica"/>
    <s v="0100000000"/>
    <s v="Recursos ordinários - recursos do tesouro - RLD"/>
    <x v="0"/>
    <n v="310"/>
    <n v="783202"/>
    <n v="783202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11460000"/>
    <n v="11460000"/>
    <m/>
    <m/>
    <x v="0"/>
    <x v="0"/>
  </r>
  <r>
    <s v="470022"/>
    <s v="00001"/>
    <s v="Instituto de Previdência do Estado de Santa Catarina"/>
    <s v="Gestão Geral"/>
    <x v="1"/>
    <x v="1"/>
    <x v="392"/>
    <s v="Gestão e capacitação"/>
    <x v="920"/>
    <x v="923"/>
    <x v="14"/>
    <n v="272"/>
    <s v="339039"/>
    <s v="Outros Serviços Terceiros - Pessoa Jurídica"/>
    <s v="0250000000"/>
    <s v="Contribuição previdenciária - recursos de outras fontes - exercício corrente"/>
    <x v="0"/>
    <n v="860"/>
    <n v="30000"/>
    <n v="30000"/>
    <m/>
    <m/>
    <x v="0"/>
    <x v="0"/>
  </r>
  <r>
    <s v="470030"/>
    <s v="00001"/>
    <s v="Fundação Escola de Governo - ENA"/>
    <s v="Gestão Geral"/>
    <x v="1"/>
    <x v="1"/>
    <x v="7"/>
    <s v="Capacitação profissional dos agentes públicos"/>
    <x v="574"/>
    <x v="577"/>
    <x v="3"/>
    <n v="128"/>
    <s v="339039"/>
    <s v="Outros Serviços Terceiros - Pessoa Jurídica"/>
    <s v="0100000000"/>
    <s v="Recursos ordinários - recursos do tesouro - RLD"/>
    <x v="0"/>
    <n v="850"/>
    <n v="5000"/>
    <n v="5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9"/>
    <s v="Outros Serviços Terceiros - Pessoa Jurídica"/>
    <s v="0269000000"/>
    <s v="Outros recursos primários - recursos de outras fontes - exercício corrente"/>
    <x v="0"/>
    <n v="900"/>
    <n v="71463"/>
    <n v="71463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9039"/>
    <s v="Outros Serviços Terceiros - Pessoa Jurídica"/>
    <s v="0285000000"/>
    <s v="Remuneração de disp bancária - Executivo - rec vinculados-rec outras fontes-exerc corrente"/>
    <x v="0"/>
    <n v="430"/>
    <n v="160000"/>
    <n v="16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00000000"/>
    <s v="Recursos ordinários - recursos do tesouro - RLD"/>
    <x v="0"/>
    <n v="13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02"/>
    <s v="00001"/>
    <s v="Procuradoria Geral do Estado"/>
    <s v="Gestão Geral"/>
    <x v="0"/>
    <x v="0"/>
    <x v="14"/>
    <s v="Saúde e segurança no contexto ocupacional"/>
    <x v="587"/>
    <x v="590"/>
    <x v="8"/>
    <n v="331"/>
    <s v="339039"/>
    <s v="Outros Serviços Terceiros - Pessoa Jurídica"/>
    <s v="0100000000"/>
    <s v="Recursos ordinários - recursos do tesouro - RLD"/>
    <x v="0"/>
    <n v="855"/>
    <m/>
    <m/>
    <n v="3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92348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9"/>
    <s v="Outros Serviços Terceiros - Pessoa Jurídica"/>
    <s v="0100000000"/>
    <s v="Recursos ordinários - recursos do tesouro - RLD"/>
    <x v="0"/>
    <n v="630"/>
    <m/>
    <m/>
    <n v="120749"/>
    <m/>
    <x v="0"/>
    <x v="0"/>
  </r>
  <r>
    <s v="480091"/>
    <s v="48091"/>
    <s v="Fundo Estadual de Saúde"/>
    <s v="Fundo Estadual de Saúde"/>
    <x v="0"/>
    <x v="0"/>
    <x v="404"/>
    <s v="Fomentar pesquisa"/>
    <x v="961"/>
    <x v="964"/>
    <x v="6"/>
    <n v="571"/>
    <s v="339039"/>
    <s v="Outros Serviços Terceiros - Pessoa Jurídica"/>
    <s v="0100000000"/>
    <s v="Recursos ordinários - recursos do tesouro - RLD"/>
    <x v="0"/>
    <n v="400"/>
    <m/>
    <m/>
    <n v="10000"/>
    <m/>
    <x v="0"/>
    <x v="0"/>
  </r>
  <r>
    <s v="480091"/>
    <s v="48091"/>
    <s v="Fundo Estadual de Saúde"/>
    <s v="Fundo Estadual de Saúde"/>
    <x v="0"/>
    <x v="0"/>
    <x v="365"/>
    <s v="Realização de obras de manutenção"/>
    <x v="851"/>
    <x v="854"/>
    <x v="6"/>
    <n v="122"/>
    <s v="339039"/>
    <s v="Outros Serviços Terceiros - Pessoa Jurídica"/>
    <s v="0100000000"/>
    <s v="Recursos ordinários - recursos do tesouro - RLD"/>
    <x v="0"/>
    <n v="400"/>
    <m/>
    <m/>
    <n v="6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9"/>
    <s v="Outros Serviços Terceiros - Pessoa Jurídica"/>
    <s v="0100000000"/>
    <s v="Recursos ordinários - recursos do tesouro - RLD"/>
    <x v="0"/>
    <n v="750"/>
    <m/>
    <m/>
    <n v="47049573"/>
    <m/>
    <x v="0"/>
    <x v="0"/>
  </r>
  <r>
    <s v="270001"/>
    <s v="00001"/>
    <s v="Secretaria de Estado do Desenvolvimento Econômico Sustentável"/>
    <s v="Gestão Geral"/>
    <x v="1"/>
    <x v="1"/>
    <x v="361"/>
    <s v="Apoio a política de trabalho e renda"/>
    <x v="829"/>
    <x v="832"/>
    <x v="24"/>
    <n v="333"/>
    <s v="339039"/>
    <s v="Outros Serviços Terceiros - Pessoa Jurídica"/>
    <s v="0100000000"/>
    <s v="Recursos ordinários - recursos do tesouro - RLD"/>
    <x v="0"/>
    <n v="342"/>
    <n v="200000"/>
    <n v="200000"/>
    <m/>
    <m/>
    <x v="0"/>
    <x v="0"/>
  </r>
  <r>
    <s v="410011"/>
    <s v="00001"/>
    <s v="Agência de Desenvolvimento do Turismo de Santa Catarina"/>
    <s v="Gestão Geral"/>
    <x v="1"/>
    <x v="1"/>
    <x v="246"/>
    <s v="Geração de informações"/>
    <x v="495"/>
    <x v="498"/>
    <x v="4"/>
    <n v="695"/>
    <s v="339039"/>
    <s v="Outros Serviços Terceiros - Pessoa Jurídica"/>
    <s v="0100000000"/>
    <s v="Recursos ordinários - recursos do tesouro - RLD"/>
    <x v="0"/>
    <n v="640"/>
    <n v="340000"/>
    <n v="340000"/>
    <m/>
    <m/>
    <x v="0"/>
    <x v="0"/>
  </r>
  <r>
    <s v="440022"/>
    <s v="00001"/>
    <s v="Companhia Integrada de Desenvolvimento Agrícola de Santa Catarina"/>
    <s v="Gestão Geral"/>
    <x v="1"/>
    <x v="1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n v="30000"/>
    <n v="30000"/>
    <m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9"/>
    <s v="Outros Serviços Terceiros - Pessoa Jurídica"/>
    <s v="0100000000"/>
    <s v="Recursos ordinários - recursos do tesouro - RLD"/>
    <x v="0"/>
    <n v="626"/>
    <n v="5000000"/>
    <n v="5000000"/>
    <m/>
    <m/>
    <x v="0"/>
    <x v="0"/>
  </r>
  <r>
    <s v="450021"/>
    <s v="00001"/>
    <s v="Fundação Catarinense de Educação Especial"/>
    <s v="Gestão Geral"/>
    <x v="1"/>
    <x v="1"/>
    <x v="358"/>
    <s v="Construção, ampliação e reforma"/>
    <x v="816"/>
    <x v="81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393269"/>
    <n v="393269"/>
    <m/>
    <m/>
    <x v="0"/>
    <x v="0"/>
  </r>
  <r>
    <s v="520001"/>
    <s v="00001"/>
    <s v="Secretaria de Estado da Fazenda"/>
    <s v="Gestão Geral"/>
    <x v="1"/>
    <x v="1"/>
    <x v="14"/>
    <s v="Saúde e segurança no contexto ocupacional"/>
    <x v="977"/>
    <x v="980"/>
    <x v="3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410011"/>
    <s v="00001"/>
    <s v="Agência de Desenvolvimento do Turismo de Santa Catarina"/>
    <s v="Gestão Geral"/>
    <x v="9"/>
    <x v="8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14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7"/>
    <s v="Locação de Mão-de-Obra"/>
    <s v="0111000000"/>
    <s v="Taxas da Segurança Pública - recursos do tesouro - exercício corrente"/>
    <x v="0"/>
    <n v="704"/>
    <n v="36000"/>
    <n v="36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957"/>
    <x v="960"/>
    <x v="7"/>
    <n v="122"/>
    <s v="339037"/>
    <s v="Locação de Mão-de-Obra"/>
    <s v="0283000000"/>
    <s v="Remuneração de depósitos bancários da conta única  do Tribunal de Justiça"/>
    <x v="0"/>
    <n v="930"/>
    <m/>
    <m/>
    <n v="192852.3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7"/>
    <s v="Locação de Mão-de-Obra"/>
    <s v="0100000000"/>
    <s v="Recursos ordinários - recursos do tesouro - RLD"/>
    <x v="0"/>
    <n v="900"/>
    <m/>
    <m/>
    <n v="15470763"/>
    <m/>
    <x v="0"/>
    <x v="0"/>
  </r>
  <r>
    <s v="470001"/>
    <s v="00001"/>
    <s v="Secretaria de Estado da Administração"/>
    <s v="Gestão Geral"/>
    <x v="5"/>
    <x v="5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n v="-1000000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4041"/>
    <s v="Contribuições"/>
    <s v="0100000000"/>
    <s v="Recursos ordinários - recursos do tesouro - RLD"/>
    <x v="0"/>
    <n v="430"/>
    <m/>
    <m/>
    <n v="20000000"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4042"/>
    <s v="Auxílios"/>
    <s v="0121000000"/>
    <s v="Cota-parte contrib intervenção no domínio econ CIDE-Estadual - rec tesouro -exerc corrente"/>
    <x v="0"/>
    <n v="110"/>
    <n v="2000000"/>
    <n v="20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958"/>
    <x v="961"/>
    <x v="6"/>
    <n v="301"/>
    <s v="444042"/>
    <s v="Auxílios"/>
    <s v="0100000000"/>
    <s v="Recursos ordinários - recursos do tesouro - RLD"/>
    <x v="0"/>
    <n v="400"/>
    <n v="45000"/>
    <n v="45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93"/>
    <s v="Indenizações e Restituições"/>
    <s v="0269000000"/>
    <s v="Outros recursos primários - recursos de outras fontes - exercício corrente"/>
    <x v="0"/>
    <n v="704"/>
    <m/>
    <m/>
    <n v="88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40"/>
    <s v="Serviços de Tecnologia da Informação e Comunicação - Pessoa Jurídica"/>
    <s v="0100000000"/>
    <s v="Recursos ordinários - recursos do tesouro - RLD"/>
    <x v="0"/>
    <n v="921"/>
    <n v="1500000"/>
    <n v="15000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n v="500000"/>
    <n v="500000"/>
    <m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40"/>
    <s v="Serviços de Tecnologia da Informação e Comunicação - Pessoa Jurídica"/>
    <s v="0219000000"/>
    <s v="Outras Taxas Vinculadas - Recursos de Outras Fontes - Exercício Corrente"/>
    <x v="0"/>
    <n v="890"/>
    <m/>
    <m/>
    <n v="200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150000"/>
    <n v="15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925564"/>
    <n v="925564"/>
    <m/>
    <m/>
    <x v="0"/>
    <x v="0"/>
  </r>
  <r>
    <s v="270024"/>
    <s v="00001"/>
    <s v="Fundação de Amparo à Pesquisa e Inovação do Estado de Santa Catarina"/>
    <s v="Gestão Geral"/>
    <x v="1"/>
    <x v="1"/>
    <x v="401"/>
    <s v="Manter e modernizar os serviços de TI"/>
    <x v="948"/>
    <x v="951"/>
    <x v="5"/>
    <n v="126"/>
    <s v="339040"/>
    <s v="Serviços de Tecnologia da Informação e Comunicação - Pessoa Jurídica"/>
    <s v="0100000000"/>
    <s v="Recursos ordinários - recursos do tesouro - RLD"/>
    <x v="0"/>
    <n v="230"/>
    <n v="1500000"/>
    <n v="1500000"/>
    <m/>
    <m/>
    <x v="0"/>
    <x v="0"/>
  </r>
  <r>
    <s v="160084"/>
    <s v="16084"/>
    <s v="Fundo de Melhoria da Polícia Civil"/>
    <s v="Fundo de Melhoria da Polícia Civil"/>
    <x v="3"/>
    <x v="3"/>
    <x v="6"/>
    <s v="Administração e manutenção dos serviços administrativos gerais"/>
    <x v="459"/>
    <x v="46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n v="1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140"/>
    <s v="Serviços de Tecnologia da Informação e Comunicação - Pessoa Jurídica"/>
    <s v="0100000000"/>
    <s v="Recursos ordinários - recursos do tesouro - RLD"/>
    <x v="0"/>
    <n v="900"/>
    <n v="30000"/>
    <n v="30000"/>
    <m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140"/>
    <s v="Serviços de Tecnologia da Informação e Comunicação - Pessoa Jurídica"/>
    <s v="0100000000"/>
    <s v="Recursos ordinários - recursos do tesouro - RLD"/>
    <x v="0"/>
    <n v="900"/>
    <m/>
    <m/>
    <n v="30000"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140"/>
    <s v="Serviços de Tecnologia da Informação e Comunicação - Pessoa Jurídica"/>
    <s v="0111000000"/>
    <s v="Taxas da Segurança Pública - recursos do tesouro - exercício corrente"/>
    <x v="0"/>
    <n v="701"/>
    <n v="1600000"/>
    <n v="16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40"/>
    <s v="Serviços de Tecnologia da Informação e Comunicação - Pessoa Jurídica"/>
    <s v="0120000000"/>
    <s v="Cota-parte da contribuição do Salário-Educação - recursos do tesouro - exercício corrente"/>
    <x v="0"/>
    <n v="610"/>
    <n v="2540000"/>
    <n v="2540000"/>
    <m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69000000"/>
    <s v="Outros Recursos Primários - Recursos do Tesouro"/>
    <x v="0"/>
    <n v="900"/>
    <n v="26199233"/>
    <n v="2619923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2"/>
    <s v="Material, Bem ou Serviço de Distribuição Gratuita"/>
    <s v="0100000000"/>
    <s v="Recursos ordinários - recursos do tesouro - RLD"/>
    <x v="0"/>
    <n v="925"/>
    <m/>
    <m/>
    <n v="75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2"/>
    <s v="Material, Bem ou Serviço de Distribuição Gratuita"/>
    <s v="0100000000"/>
    <s v="Recursos ordinários - recursos do tesouro - RLD"/>
    <x v="0"/>
    <n v="730"/>
    <m/>
    <m/>
    <n v="300000"/>
    <m/>
    <x v="0"/>
    <x v="0"/>
  </r>
  <r>
    <s v="270091"/>
    <s v="27091"/>
    <s v="Fundo Especial de Proteção ao Meio Ambiente"/>
    <s v="Fundo Especial de Proteção ao Meio Ambiente"/>
    <x v="1"/>
    <x v="1"/>
    <x v="138"/>
    <s v="Apoio a projetos"/>
    <x v="369"/>
    <x v="372"/>
    <x v="12"/>
    <n v="541"/>
    <s v="445042"/>
    <s v="Auxílios"/>
    <s v="0269000000"/>
    <s v="Outros recursos primários - recursos de outras fontes - exercício corrente"/>
    <x v="0"/>
    <n v="348"/>
    <n v="333073"/>
    <n v="33307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6"/>
    <s v="Outras Despesas Variáveis-Pessoal Civil"/>
    <s v="0131000000"/>
    <s v="Recursos do FUNDEB"/>
    <x v="0"/>
    <n v="625"/>
    <m/>
    <m/>
    <n v="42400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3"/>
    <s v="Obrigações Patronais"/>
    <s v="0100000000"/>
    <s v="Recursos ordinários - recursos do tesouro - RLD"/>
    <x v="0"/>
    <n v="850"/>
    <n v="185000"/>
    <n v="185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3"/>
    <s v="Obrigações Patronais"/>
    <s v="0100000000"/>
    <s v="Recursos ordinários - recursos do tesouro - RLD"/>
    <x v="0"/>
    <n v="850"/>
    <n v="1100000"/>
    <n v="1100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3"/>
    <s v="Obrigações Patronais"/>
    <s v="0100000000"/>
    <s v="Recursos ordinários - recursos do tesouro - RLD"/>
    <x v="0"/>
    <n v="310"/>
    <m/>
    <m/>
    <n v="69117857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5041"/>
    <s v="Contribuições"/>
    <s v="0269000000"/>
    <s v="Outros recursos primários - recursos de outras fontes - exercício corrente"/>
    <x v="0"/>
    <n v="915"/>
    <n v="1373460"/>
    <n v="137346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00000000"/>
    <s v="Recursos ordinários - recursos do tesouro - RLD"/>
    <x v="0"/>
    <n v="900"/>
    <n v="150000"/>
    <n v="15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1"/>
    <s v="Premiações Culturais, Artísticas, Científicas, Desportivas e Outras"/>
    <s v="0111000000"/>
    <s v="Taxas da Segurança Pública - recursos do tesouro - exercício corrente"/>
    <x v="0"/>
    <n v="900"/>
    <n v="5000"/>
    <n v="5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4"/>
    <s v="Indenizações e Restituições Trabalhistas"/>
    <s v="0100000000"/>
    <s v="Recursos ordinários - recursos do tesouro - RLD"/>
    <x v="0"/>
    <n v="920"/>
    <n v="7500000"/>
    <n v="750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4"/>
    <s v="Indenizações e Restituições Trabalhistas"/>
    <s v="0100000000"/>
    <s v="Recursos ordinários - recursos do tesouro - RLD"/>
    <x v="0"/>
    <n v="850"/>
    <m/>
    <m/>
    <n v="685894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4"/>
    <s v="Indenizações e Restituições Trabalhistas"/>
    <s v="0100000000"/>
    <s v="Recursos ordinários - recursos do tesouro - RLD"/>
    <x v="0"/>
    <n v="625"/>
    <n v="650000"/>
    <n v="65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15"/>
    <s v="Diárias - Militar"/>
    <s v="0100000000"/>
    <s v="Recursos ordinários - recursos do tesouro - RLD"/>
    <x v="0"/>
    <n v="900"/>
    <n v="160160"/>
    <n v="16016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269000000"/>
    <s v="Outros recursos primários - recursos de outras fontes - exercício corrente"/>
    <x v="0"/>
    <n v="230"/>
    <n v="418194"/>
    <n v="418194"/>
    <m/>
    <m/>
    <x v="0"/>
    <x v="0"/>
  </r>
  <r>
    <s v="470076"/>
    <s v="47076"/>
    <s v="Fundo Financeiro"/>
    <s v="Fundo Financeiro"/>
    <x v="1"/>
    <x v="1"/>
    <x v="255"/>
    <s v="Pensões"/>
    <x v="889"/>
    <x v="892"/>
    <x v="14"/>
    <n v="272"/>
    <s v="319003"/>
    <s v="Pensões do RPPS e do Militar"/>
    <s v="0100000000"/>
    <s v="Recursos ordinários - recursos do tesouro - RLD"/>
    <x v="0"/>
    <n v="860"/>
    <n v="46000000"/>
    <n v="46000000"/>
    <m/>
    <m/>
    <x v="0"/>
    <x v="0"/>
  </r>
  <r>
    <s v="470076"/>
    <s v="47076"/>
    <s v="Fundo Financeiro"/>
    <s v="Fundo Financeiro"/>
    <x v="0"/>
    <x v="0"/>
    <x v="45"/>
    <s v="Encargos com inativos"/>
    <x v="427"/>
    <x v="430"/>
    <x v="14"/>
    <n v="272"/>
    <s v="319001"/>
    <s v="Aposentadorias, Reserva Remunerada e Reformas"/>
    <s v="0100000000"/>
    <s v="Recursos ordinários - recursos do tesouro - RLD"/>
    <x v="0"/>
    <n v="860"/>
    <m/>
    <m/>
    <n v="922489854"/>
    <m/>
    <x v="0"/>
    <x v="0"/>
  </r>
  <r>
    <s v="470076"/>
    <s v="47076"/>
    <s v="Fundo Financeiro"/>
    <s v="Fundo Financeiro"/>
    <x v="0"/>
    <x v="0"/>
    <x v="44"/>
    <s v="Encargos com inativos"/>
    <x v="979"/>
    <x v="98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44"/>
    <s v="Encargos com inativos"/>
    <x v="963"/>
    <x v="966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2"/>
    <s v="Despesas de Exercícios Anteriores"/>
    <s v="0100000000"/>
    <s v="Recursos ordinários - recursos do tesouro - RLD"/>
    <x v="0"/>
    <n v="625"/>
    <n v="161600"/>
    <n v="161600"/>
    <m/>
    <m/>
    <x v="0"/>
    <x v="0"/>
  </r>
  <r>
    <s v="470076"/>
    <s v="47076"/>
    <s v="Fundo Financeiro"/>
    <s v="Fundo Financeiro"/>
    <x v="0"/>
    <x v="0"/>
    <x v="255"/>
    <s v="Pensões"/>
    <x v="888"/>
    <x v="891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0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046"/>
    <s v="Auxílio-Alimentação"/>
    <s v="0111000000"/>
    <s v="Taxas da Segurança Pública - recursos do tesouro - exercício corrente"/>
    <x v="0"/>
    <n v="850"/>
    <n v="157064"/>
    <n v="157064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46"/>
    <s v="Auxílio-Alimentação"/>
    <s v="0100000000"/>
    <s v="Recursos ordinários - recursos do tesouro - RLD"/>
    <x v="0"/>
    <n v="850"/>
    <n v="26345044"/>
    <n v="2634504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46"/>
    <s v="Auxílio-Alimentação"/>
    <s v="0100000000"/>
    <s v="Recursos ordinários - recursos do tesouro - RLD"/>
    <x v="0"/>
    <n v="750"/>
    <n v="14996882"/>
    <n v="14996882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m/>
    <n v="3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046"/>
    <s v="Auxílio-Alimentação"/>
    <s v="0100000000"/>
    <s v="Recursos ordinários - recursos do tesouro - RLD"/>
    <x v="0"/>
    <n v="850"/>
    <m/>
    <m/>
    <n v="14651116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39046"/>
    <s v="Auxílio-Alimentação"/>
    <s v="0100000000"/>
    <s v="Recursos ordinários - recursos do tesouro - RLD"/>
    <x v="0"/>
    <n v="850"/>
    <m/>
    <m/>
    <n v="4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47"/>
    <s v="Obrigações Tributárias e Contributivas"/>
    <s v="0269000000"/>
    <s v="Outros recursos primários - recursos de outras fontes - exercício corrente"/>
    <x v="0"/>
    <n v="875"/>
    <n v="3000"/>
    <n v="3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7"/>
    <s v="Obrigações Tributárias e Contributivas"/>
    <s v="0240000000"/>
    <s v="Recursos de serviços - recursos de outras fontes - exercício corrente"/>
    <x v="0"/>
    <n v="900"/>
    <n v="5000"/>
    <n v="5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m/>
    <m/>
    <n v="1353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n v="1353"/>
    <n v="1353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n v="640000"/>
    <n v="64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113"/>
    <s v="Obrigações Patronais"/>
    <s v="0100000000"/>
    <s v="Recursos ordinários - recursos do tesouro - RLD"/>
    <x v="0"/>
    <n v="703"/>
    <n v="1037580"/>
    <n v="1037580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0"/>
    <s v="Material de Consumo"/>
    <s v="0111000000"/>
    <s v="Taxas da Segurança Pública - recursos do tesouro - exercício corrente"/>
    <x v="0"/>
    <n v="702"/>
    <n v="1000000"/>
    <n v="1000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30"/>
    <s v="Material de Consumo"/>
    <s v="0111000000"/>
    <s v="Taxas da Segurança Pública - recursos do tesouro - exercício corrente"/>
    <x v="0"/>
    <n v="704"/>
    <n v="8558"/>
    <n v="8558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0"/>
    <s v="Material de Consumo"/>
    <s v="0100000000"/>
    <s v="Recursos ordinários - recursos do tesouro - RLD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0"/>
    <s v="Material de Consumo"/>
    <s v="0100000000"/>
    <s v="Recursos ordinários - recursos do tesouro - RLD"/>
    <x v="0"/>
    <n v="430"/>
    <n v="10000"/>
    <n v="1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0"/>
    <s v="Material de Consumo"/>
    <s v="0100000000"/>
    <s v="Recursos ordinários - recursos do tesouro - RLD"/>
    <x v="0"/>
    <n v="925"/>
    <m/>
    <m/>
    <n v="2000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0"/>
    <s v="Material de Consumo"/>
    <s v="0111000000"/>
    <s v="Taxas da Segurança Pública - recursos do tesouro - exercício corrente"/>
    <x v="0"/>
    <n v="702"/>
    <m/>
    <m/>
    <n v="10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0"/>
    <s v="Material de Consumo"/>
    <s v="0228000000"/>
    <s v="Outros convênios, ajustes e acordos administrativos - rec outras fontes-exercício corrente"/>
    <x v="0"/>
    <n v="211"/>
    <m/>
    <m/>
    <n v="3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0"/>
    <s v="Material de Consumo"/>
    <s v="0269000000"/>
    <s v="Outros recursos primários - recursos de outras fontes - exercício corrente"/>
    <x v="0"/>
    <n v="875"/>
    <m/>
    <m/>
    <n v="15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0"/>
    <s v="Material de Consumo"/>
    <s v="0100000000"/>
    <s v="Recursos ordinários - recursos do tesouro - RLD"/>
    <x v="0"/>
    <n v="430"/>
    <m/>
    <m/>
    <n v="427600"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0"/>
    <s v="Material de Consumo"/>
    <s v="0111000000"/>
    <s v="Taxas da Segurança Pública - recursos do tesouro - exercício corrente"/>
    <x v="0"/>
    <n v="704"/>
    <n v="253200"/>
    <n v="253200"/>
    <m/>
    <m/>
    <x v="0"/>
    <x v="0"/>
  </r>
  <r>
    <s v="270025"/>
    <s v="00001"/>
    <s v="Instituto de Metrologia de Santa Catarina"/>
    <s v="Gestão Geral"/>
    <x v="1"/>
    <x v="1"/>
    <x v="3"/>
    <s v="Manutenção e modernização dos serviços de tecnologia da informação e comunicação"/>
    <x v="670"/>
    <x v="673"/>
    <x v="3"/>
    <n v="126"/>
    <s v="339030"/>
    <s v="Material de Consumo"/>
    <s v="0228000000"/>
    <s v="Outros convênios, ajustes e acordos administrativos - rec outras fontes-exercício corrente"/>
    <x v="0"/>
    <n v="211"/>
    <n v="50000"/>
    <n v="5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0"/>
    <s v="Material de Consumo"/>
    <s v="0100000000"/>
    <s v="Recursos ordinários - recursos do tesouro - RLD"/>
    <x v="0"/>
    <n v="880"/>
    <n v="10116"/>
    <n v="10116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0"/>
    <s v="Material de Consumo"/>
    <s v="0228000000"/>
    <s v="Outros convênios, ajustes e acordos administrativos - rec outras fontes-exercício corrente"/>
    <x v="0"/>
    <n v="310"/>
    <n v="1030144"/>
    <n v="1030144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0"/>
    <s v="Material de Consumo"/>
    <s v="0119000000"/>
    <s v="Recursos do Tesouro - Exercício Corrente - Outras Taxas - Vinculadas"/>
    <x v="0"/>
    <n v="900"/>
    <n v="40000"/>
    <n v="40000"/>
    <m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33"/>
    <s v="Passagens e Despesas com Locomoção"/>
    <s v="0219000000"/>
    <s v="Outras Taxas Vinculadas - Recursos de Outras Fontes - Exercício Corrente"/>
    <x v="0"/>
    <n v="931"/>
    <n v="5972"/>
    <n v="5972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n v="409750"/>
    <n v="40975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50000"/>
    <n v="50000"/>
    <m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3"/>
    <s v="Passagens e Despesas com Locomoção"/>
    <s v="0219000000"/>
    <s v="Outras Taxas Vinculadas - Recursos de Outras Fontes - Exercício Corrente"/>
    <x v="0"/>
    <n v="340"/>
    <m/>
    <m/>
    <n v="11759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3"/>
    <s v="Passagens e Despesas com Locomoção"/>
    <s v="0229000000"/>
    <s v="Outras transferências - recursos de outras fontes - exercício corrente"/>
    <x v="0"/>
    <n v="635"/>
    <n v="300000"/>
    <n v="30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5043"/>
    <s v="Subvenções Sociais"/>
    <s v="0261000000"/>
    <s v="Receitas diversas - FUNDOSOCIAL - recursos de outras fontes - exercício corrente"/>
    <x v="0"/>
    <n v="665"/>
    <n v="10000"/>
    <n v="10000"/>
    <m/>
    <m/>
    <x v="0"/>
    <x v="0"/>
  </r>
  <r>
    <s v="450021"/>
    <s v="00001"/>
    <s v="Fundação Catarinense de Educação Especial"/>
    <s v="Gestão Geral"/>
    <x v="1"/>
    <x v="1"/>
    <x v="201"/>
    <s v="Apoio financeiro às APAES"/>
    <x v="382"/>
    <x v="385"/>
    <x v="5"/>
    <n v="367"/>
    <s v="335043"/>
    <s v="Subvenções Sociais"/>
    <s v="0100000000"/>
    <s v="Recursos ordinários - recursos do tesouro - RLD"/>
    <x v="0"/>
    <n v="520"/>
    <n v="32000000"/>
    <n v="3200000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7"/>
    <x v="59"/>
    <x v="13"/>
    <n v="606"/>
    <s v="339048"/>
    <s v="Outros Auxílios Financeiros Pessoas Físicas"/>
    <s v="0266000000"/>
    <s v="Receitas diversas - receita Agroindustrial - FDR"/>
    <x v="0"/>
    <n v="320"/>
    <n v="500000"/>
    <n v="5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49"/>
    <s v="Auxílio-Transporte"/>
    <s v="0100000000"/>
    <s v="Recursos ordinários - recursos do tesouro - RLD"/>
    <x v="0"/>
    <n v="310"/>
    <n v="60000"/>
    <n v="6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49"/>
    <s v="Auxílio-Transporte"/>
    <s v="0111000000"/>
    <s v="Taxas da Segurança Pública - recursos do tesouro - exercício corrente"/>
    <x v="0"/>
    <n v="704"/>
    <n v="20000"/>
    <n v="2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92"/>
    <s v="Despesas de Exercícios Anteriores"/>
    <s v="0100000000"/>
    <s v="Recursos ordinários - recursos do tesouro - RLD"/>
    <x v="0"/>
    <n v="930"/>
    <n v="11000"/>
    <n v="11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35"/>
    <s v="Serviços de Consultoria"/>
    <s v="0100000000"/>
    <s v="Recursos ordinários - recursos do tesouro - RLD"/>
    <x v="0"/>
    <n v="900"/>
    <m/>
    <m/>
    <n v="3560000"/>
    <m/>
    <x v="0"/>
    <x v="0"/>
  </r>
  <r>
    <s v="260093"/>
    <s v="26093"/>
    <s v="Fundo Estadual de Assistência Social"/>
    <s v="Fundo Estadual de Assistência Social"/>
    <x v="1"/>
    <x v="1"/>
    <x v="221"/>
    <s v="Serviço de proteção social básica"/>
    <x v="420"/>
    <x v="423"/>
    <x v="16"/>
    <n v="244"/>
    <s v="334141"/>
    <s v="Contribuições"/>
    <s v="0261000000"/>
    <s v="Receitas diversas - FUNDOSOCIAL - recursos de outras fontes - exercício corrente"/>
    <x v="0"/>
    <n v="560"/>
    <n v="8400000"/>
    <n v="840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4141"/>
    <s v="Contribuições"/>
    <s v="0100000000"/>
    <s v="Recursos ordinários - recursos do tesouro - RLD"/>
    <x v="0"/>
    <n v="430"/>
    <n v="383800"/>
    <n v="3838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113"/>
    <s v="Obrigações Patronais"/>
    <s v="0100000000"/>
    <s v="Recursos ordinários - recursos do tesouro - RLD"/>
    <x v="0"/>
    <n v="211"/>
    <m/>
    <m/>
    <n v="100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14"/>
    <s v="Diárias - Civil"/>
    <s v="0283000000"/>
    <s v="Remuneração de depósitos bancários da conta única  do Tribunal de Justiça"/>
    <x v="0"/>
    <n v="931"/>
    <n v="51373"/>
    <n v="51373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14"/>
    <s v="Diárias - Civil"/>
    <s v="0100000000"/>
    <s v="Recursos ordinários - recursos do tesouro - RLD"/>
    <x v="0"/>
    <n v="64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14"/>
    <s v="Diárias - Civil"/>
    <s v="0100000000"/>
    <s v="Recursos ordinários - recursos do tesouro - RLD"/>
    <x v="0"/>
    <n v="935"/>
    <m/>
    <m/>
    <n v="16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14"/>
    <s v="Diárias - Civil"/>
    <s v="0100000000"/>
    <s v="Recursos ordinários - recursos do tesouro - RLD"/>
    <x v="0"/>
    <n v="900"/>
    <m/>
    <m/>
    <n v="1254445"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14"/>
    <s v="Diárias - Civil"/>
    <s v="0100000000"/>
    <s v="Recursos ordinários - recursos do tesouro - RLD"/>
    <x v="0"/>
    <n v="935"/>
    <n v="400000"/>
    <n v="400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14"/>
    <s v="Diárias - Civil"/>
    <s v="0219000000"/>
    <s v="Outras Taxas Vinculadas - Recursos de Outras Fontes - Exercício Corrente"/>
    <x v="0"/>
    <n v="348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205"/>
    <s v="Gestão de serviços"/>
    <x v="389"/>
    <x v="392"/>
    <x v="11"/>
    <n v="182"/>
    <s v="339093"/>
    <s v="Indenizações e Restituições"/>
    <s v="0100000000"/>
    <s v="Recursos ordinários - recursos do tesouro - RLD"/>
    <x v="0"/>
    <n v="704"/>
    <n v="14596760"/>
    <n v="14596760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93"/>
    <s v="Indenizações e Restituições"/>
    <s v="0100000000"/>
    <s v="Recursos ordinários - recursos do tesouro - RLD"/>
    <x v="0"/>
    <n v="930"/>
    <m/>
    <m/>
    <n v="55000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93"/>
    <s v="Indenizações e Restituições"/>
    <s v="0100000000"/>
    <s v="Recursos ordinários - recursos do tesouro - RLD"/>
    <x v="0"/>
    <n v="855"/>
    <n v="2300"/>
    <n v="23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93"/>
    <s v="Indenizações e Restituições"/>
    <s v="0240000000"/>
    <s v="Recursos de serviços - recursos de outras fontes - exercício corrente"/>
    <x v="0"/>
    <n v="900"/>
    <n v="11766"/>
    <n v="11766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1"/>
    <s v="Vencim. e Vantagens Fixas - Pessoal Civil"/>
    <s v="0100000000"/>
    <s v="Recursos ordinários - recursos do tesouro - RLD"/>
    <x v="0"/>
    <n v="211"/>
    <n v="1169531"/>
    <n v="1169531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1"/>
    <s v="Vencim. e Vantagens Fixas - Pessoal Civil"/>
    <s v="0100000000"/>
    <s v="Recursos ordinários - recursos do tesouro - RLD"/>
    <x v="0"/>
    <n v="850"/>
    <n v="247707563"/>
    <n v="247707563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1"/>
    <s v="Vencim. e Vantagens Fixas - Pessoal Civil"/>
    <s v="0100000000"/>
    <s v="Recursos ordinários - recursos do tesouro - RLD"/>
    <x v="0"/>
    <n v="211"/>
    <m/>
    <m/>
    <n v="1169531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1"/>
    <s v="Vencim. e Vantagens Fixas - Pessoal Civil"/>
    <s v="0131000000"/>
    <s v="Recursos do FUNDEB"/>
    <x v="0"/>
    <n v="625"/>
    <m/>
    <m/>
    <n v="632052552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2"/>
    <s v="Vencim. e Vantagens Fixas - Pessoal Militar"/>
    <s v="0266000000"/>
    <s v="Receitas diversas - receita Agroindustrial - FDR"/>
    <x v="0"/>
    <n v="300"/>
    <n v="50000"/>
    <n v="50000"/>
    <m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20"/>
    <s v="Auxílio Financeiro a Pesquisadores"/>
    <s v="0228000000"/>
    <s v="Outros convênios, ajustes e acordos administrativos - rec outras fontes-exercício corrente"/>
    <x v="0"/>
    <n v="230"/>
    <m/>
    <m/>
    <n v="5894"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6"/>
    <s v="Outros Serviços Terceiros-Pessoa Física"/>
    <s v="0100000000"/>
    <s v="Recursos ordinários - recursos do tesouro - RLD"/>
    <x v="0"/>
    <n v="560"/>
    <n v="50000"/>
    <n v="5000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6"/>
    <s v="Outros Serviços Terceiros-Pessoa Física"/>
    <s v="0269000000"/>
    <s v="Outros recursos primários - recursos de outras fontes - exercício corrente"/>
    <x v="0"/>
    <n v="560"/>
    <n v="20000"/>
    <n v="20000"/>
    <m/>
    <m/>
    <x v="0"/>
    <x v="0"/>
  </r>
  <r>
    <s v="530001"/>
    <s v="00001"/>
    <s v="Secretaria de Estado da Infraestrutura e Mobilidade"/>
    <s v="Gestão Geral"/>
    <x v="1"/>
    <x v="1"/>
    <x v="75"/>
    <s v="Encargos com estagiários"/>
    <x v="680"/>
    <x v="683"/>
    <x v="0"/>
    <n v="128"/>
    <s v="339036"/>
    <s v="Outros Serviços Terceiros-Pessoa Física"/>
    <s v="0100000000"/>
    <s v="Recursos ordinários - recursos do tesouro - RLD"/>
    <x v="0"/>
    <n v="850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m/>
    <m/>
    <n v="155814.0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6"/>
    <s v="Outros Serviços Terceiros-Pessoa Física"/>
    <s v="0100000000"/>
    <s v="Recursos ordinários - recursos do tesouro - RLD"/>
    <x v="0"/>
    <n v="920"/>
    <n v="2500000"/>
    <n v="2500000"/>
    <m/>
    <m/>
    <x v="0"/>
    <x v="0"/>
  </r>
  <r>
    <s v="270029"/>
    <s v="00001"/>
    <s v="Agência de Regulação de Serviços Públicos de Santa Catarina - Aresc"/>
    <s v="Gestão Geral"/>
    <x v="1"/>
    <x v="1"/>
    <x v="75"/>
    <s v="Encargos com estagiários"/>
    <x v="898"/>
    <x v="901"/>
    <x v="3"/>
    <n v="128"/>
    <s v="339036"/>
    <s v="Outros Serviços Terceiros-Pessoa Física"/>
    <s v="0219000000"/>
    <s v="Outras Taxas Vinculadas - Recursos de Outras Fontes - Exercício Corrente"/>
    <x v="0"/>
    <n v="890"/>
    <n v="42000"/>
    <n v="42000"/>
    <m/>
    <m/>
    <x v="0"/>
    <x v="0"/>
  </r>
  <r>
    <s v="470030"/>
    <s v="00001"/>
    <s v="Fundação Escola de Governo - ENA"/>
    <s v="Gestão Geral"/>
    <x v="1"/>
    <x v="1"/>
    <x v="75"/>
    <s v="Encargos com estagiários"/>
    <x v="629"/>
    <x v="632"/>
    <x v="3"/>
    <n v="128"/>
    <s v="339036"/>
    <s v="Outros Serviços Terceiros-Pessoa Física"/>
    <s v="0100000000"/>
    <s v="Recursos ordinários - recursos do tesouro - RLD"/>
    <x v="0"/>
    <n v="850"/>
    <n v="25000"/>
    <n v="25000"/>
    <m/>
    <m/>
    <x v="0"/>
    <x v="0"/>
  </r>
  <r>
    <s v="470001"/>
    <s v="00001"/>
    <s v="Secretaria de Estado da Administração"/>
    <s v="Gestão Geral"/>
    <x v="0"/>
    <x v="0"/>
    <x v="80"/>
    <s v="Pagamento de pensão"/>
    <x v="912"/>
    <x v="915"/>
    <x v="16"/>
    <n v="274"/>
    <s v="339059"/>
    <s v="Pensões Especiais"/>
    <s v="0100000000"/>
    <s v="Recursos ordinários - recursos do tesouro - RLD"/>
    <x v="0"/>
    <n v="870"/>
    <m/>
    <m/>
    <n v="23142926"/>
    <m/>
    <x v="0"/>
    <x v="0"/>
  </r>
  <r>
    <s v="270001"/>
    <s v="00001"/>
    <s v="Secretaria de Estado do Desenvolvimento Econômico Sustentável"/>
    <s v="Gestão Geral"/>
    <x v="1"/>
    <x v="1"/>
    <x v="3"/>
    <s v="Manutenção e modernização dos serviços de tecnologia da informação e comunicação"/>
    <x v="971"/>
    <x v="974"/>
    <x v="12"/>
    <n v="126"/>
    <s v="339139"/>
    <s v="Outros Serviços Terceiros Pessoa Jurídica"/>
    <s v="0100000000"/>
    <s v="Recursos ordinários - recursos do tesouro - RLD"/>
    <x v="0"/>
    <n v="900"/>
    <n v="70000"/>
    <n v="7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39"/>
    <s v="Outros Serviços Terceiros Pessoa Jurídica"/>
    <s v="0240000000"/>
    <s v="Recursos de serviços - recursos de outras fontes - exercício corrente"/>
    <x v="0"/>
    <n v="310"/>
    <n v="300000"/>
    <n v="30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139"/>
    <s v="Outros Serviços Terceiros Pessoa Jurídica"/>
    <s v="0100000000"/>
    <s v="Recursos ordinários - recursos do tesouro - RLD"/>
    <x v="0"/>
    <n v="880"/>
    <n v="29065"/>
    <n v="29065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139"/>
    <s v="Outros Serviços Terceiros Pessoa Jurídica"/>
    <s v="0240000000"/>
    <s v="Recursos de serviços - recursos de outras fontes - exercício corrente"/>
    <x v="0"/>
    <n v="900"/>
    <n v="120000"/>
    <n v="1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139"/>
    <s v="Outros Serviços Terceiros Pessoa Jurídica"/>
    <s v="0240000000"/>
    <s v="Recursos de serviços - recursos de outras fontes - exercício corrente"/>
    <x v="0"/>
    <n v="850"/>
    <n v="20000"/>
    <n v="2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35"/>
    <s v="Serviços de Consultoria"/>
    <s v="0100000000"/>
    <s v="Recursos ordinários - recursos do tesouro - RLD"/>
    <x v="0"/>
    <n v="925"/>
    <m/>
    <m/>
    <n v="2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n v="245000"/>
    <n v="245000"/>
    <m/>
    <m/>
    <x v="0"/>
    <x v="0"/>
  </r>
  <r>
    <s v="470093"/>
    <s v="47093"/>
    <s v="Fundo Patrimonial"/>
    <s v="Fundo Patrimonial"/>
    <x v="1"/>
    <x v="1"/>
    <x v="360"/>
    <s v="Ampliação e reforma de imóveis"/>
    <x v="822"/>
    <x v="825"/>
    <x v="3"/>
    <n v="122"/>
    <s v="449051"/>
    <s v="Obras e Instalações"/>
    <s v="0298000000"/>
    <s v="Receita da alienação de bens - recursos de outras fontes - exercício corrente"/>
    <x v="0"/>
    <n v="900"/>
    <n v="2500000"/>
    <n v="2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51"/>
    <s v="Obras e Instalações"/>
    <s v="0191000000"/>
    <s v="Operações de crédito interna - recursos do tesouro - exercício corrente"/>
    <x v="0"/>
    <n v="140"/>
    <n v="1880000"/>
    <n v="188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7"/>
    <x v="870"/>
    <x v="7"/>
    <n v="61"/>
    <s v="449051"/>
    <s v="Obras e Instalações"/>
    <s v="0219000000"/>
    <s v="Outras Taxas Vinculadas - Recursos de Outras Fontes - Exercício Corrente"/>
    <x v="0"/>
    <n v="931"/>
    <m/>
    <m/>
    <n v="400007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925"/>
    <x v="928"/>
    <x v="0"/>
    <n v="781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n v="150000"/>
    <n v="15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21"/>
    <x v="924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73"/>
    <x v="776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22"/>
    <x v="925"/>
    <x v="7"/>
    <n v="61"/>
    <s v="449051"/>
    <s v="Obras e Instalações"/>
    <s v="0219000000"/>
    <s v="Outras Taxas Vinculadas - Recursos de Outras Fontes - Exercício Corrente"/>
    <x v="0"/>
    <n v="931"/>
    <n v="79600"/>
    <n v="796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4"/>
    <x v="447"/>
    <x v="0"/>
    <n v="78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409"/>
    <s v="Implantação de acesso"/>
    <x v="980"/>
    <x v="983"/>
    <x v="0"/>
    <n v="785"/>
    <s v="449051"/>
    <s v="Obras e Instalações"/>
    <s v="0128000000"/>
    <s v="Outros convênios, ajustes e acordos administrativos - rec tesouro - exercício corrente"/>
    <x v="0"/>
    <n v="12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8"/>
    <x v="180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04"/>
    <x v="707"/>
    <x v="0"/>
    <n v="782"/>
    <s v="449051"/>
    <s v="Obras e Instalações"/>
    <s v="0191000000"/>
    <s v="Operações de crédito interna - recursos do tesouro - exercício corrente"/>
    <x v="0"/>
    <n v="105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449039"/>
    <s v="Outros Serv. Terceiros - Pessoa Juridíca"/>
    <s v="0219000000"/>
    <s v="Outras Taxas Vinculadas - Recursos de Outras Fontes - Exercício Corrente"/>
    <x v="0"/>
    <n v="931"/>
    <n v="16000"/>
    <n v="16000"/>
    <m/>
    <m/>
    <x v="0"/>
    <x v="0"/>
  </r>
  <r>
    <s v="450022"/>
    <s v="00001"/>
    <s v="Fundação Universidade do Estado de Santa Catarina"/>
    <s v="Gestão Geral"/>
    <x v="1"/>
    <x v="1"/>
    <x v="210"/>
    <s v="Aquisição de equipamentos"/>
    <x v="407"/>
    <x v="410"/>
    <x v="5"/>
    <n v="364"/>
    <s v="449052"/>
    <s v="Equipamentos e Material Permanente"/>
    <s v="0260000000"/>
    <s v="Recursos patrimoniais primários - recursos de outras fontes - exercício corrente"/>
    <x v="0"/>
    <n v="630"/>
    <n v="737139"/>
    <n v="737139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449052"/>
    <s v="Equipamentos e Material Permanente"/>
    <s v="0100000000"/>
    <s v="Recursos ordinários - recursos do tesouro - RLD"/>
    <x v="0"/>
    <n v="640"/>
    <m/>
    <m/>
    <n v="6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00000000"/>
    <s v="Recursos ordinários - recursos do tesouro - RLD"/>
    <x v="0"/>
    <n v="610"/>
    <m/>
    <m/>
    <n v="49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449052"/>
    <s v="Equipamentos e Material Permanente"/>
    <s v="0285000000"/>
    <s v="Remuneração de disp bancária - Executivo - rec vinculados-rec outras fontes-exerc corrente"/>
    <x v="0"/>
    <n v="230"/>
    <m/>
    <m/>
    <n v="249241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449052"/>
    <s v="Equipamentos e Material Permanente"/>
    <s v="0100000000"/>
    <s v="Recursos ordinários - recursos do tesouro - RLD"/>
    <x v="0"/>
    <n v="855"/>
    <m/>
    <m/>
    <n v="92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449052"/>
    <s v="Equipamentos e Material Permanente"/>
    <s v="0111000000"/>
    <s v="Taxas da Segurança Pública - recursos do tesouro - exercício corrente"/>
    <x v="0"/>
    <n v="704"/>
    <n v="280810"/>
    <n v="280810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85000000"/>
    <s v="Remuneração de disp bancária - Executivo - rec vinculados-rec outras fontes-exerc corrente"/>
    <x v="0"/>
    <n v="400"/>
    <n v="3087287"/>
    <n v="3087287"/>
    <m/>
    <m/>
    <x v="0"/>
    <x v="0"/>
  </r>
  <r>
    <s v="470022"/>
    <s v="00001"/>
    <s v="Instituto de Previdência do Estado de Santa Catarina"/>
    <s v="Gestão Geral"/>
    <x v="1"/>
    <x v="1"/>
    <x v="125"/>
    <s v="Sentenças judiciais"/>
    <x v="789"/>
    <x v="792"/>
    <x v="14"/>
    <n v="272"/>
    <s v="339091"/>
    <s v="Sentenças Judiciais"/>
    <s v="0250000000"/>
    <s v="Contribuição previdenciária - recursos de outras fontes - exercício corrente"/>
    <x v="0"/>
    <n v="860"/>
    <n v="10000"/>
    <n v="10000"/>
    <m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34"/>
    <s v="Outras Desp. Pessoal Decor. Contr. Terceirização"/>
    <s v="0100000000"/>
    <s v="Recursos ordinários - recursos do tesouro - RLD"/>
    <x v="0"/>
    <n v="120"/>
    <m/>
    <m/>
    <n v="10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954"/>
    <x v="957"/>
    <x v="0"/>
    <n v="782"/>
    <s v="449034"/>
    <s v="Outras Desp. Pessoal Decor. Contr. Terceirização"/>
    <s v="0191000000"/>
    <s v="Operações de crédito interna - recursos do tesouro - exercício corrente"/>
    <x v="0"/>
    <n v="101"/>
    <n v="40000"/>
    <n v="4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34"/>
    <s v="Outras Desp. Pessoal Decor. Contr. Terceirização"/>
    <s v="0191000000"/>
    <s v="Operações de crédito interna - recursos do tesouro - exercício corrente"/>
    <x v="0"/>
    <n v="140"/>
    <n v="80000"/>
    <n v="8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7"/>
    <s v="Capacitação profissional dos agentes públicos"/>
    <x v="981"/>
    <x v="984"/>
    <x v="3"/>
    <n v="128"/>
    <s v="339039"/>
    <s v="Outros Serviços Terceiros - Pessoa Jurídica"/>
    <s v="0100000000"/>
    <s v="Recursos ordinários - recursos do tesouro - RLD"/>
    <x v="0"/>
    <n v="850"/>
    <n v="1000"/>
    <n v="1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18"/>
    <x v="18"/>
    <x v="10"/>
    <n v="573"/>
    <s v="339039"/>
    <s v="Outros Serviços Terceiros - Pessoa Jurídica"/>
    <s v="0100000000"/>
    <s v="Recursos ordinários - recursos do tesouro - RLD"/>
    <x v="0"/>
    <n v="230"/>
    <n v="268303"/>
    <n v="268303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100000000"/>
    <s v="Recursos ordinários - recursos do tesouro - RLD"/>
    <x v="0"/>
    <n v="900"/>
    <n v="23201000"/>
    <n v="23201000"/>
    <m/>
    <m/>
    <x v="0"/>
    <x v="0"/>
  </r>
  <r>
    <s v="530001"/>
    <s v="00001"/>
    <s v="Secretaria de Estado da Infraestrutura e Mobilidade"/>
    <s v="Gestão Geral"/>
    <x v="1"/>
    <x v="1"/>
    <x v="14"/>
    <s v="Saúde e segurança no contexto ocupacional"/>
    <x v="796"/>
    <x v="799"/>
    <x v="3"/>
    <n v="331"/>
    <s v="339039"/>
    <s v="Outros Serviços Terceiros - Pessoa Jurídica"/>
    <s v="0100000000"/>
    <s v="Recursos ordinários - recursos do tesouro - RLD"/>
    <x v="0"/>
    <n v="855"/>
    <n v="180000"/>
    <n v="18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m/>
    <n v="168044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15000000"/>
    <m/>
    <x v="0"/>
    <x v="0"/>
  </r>
  <r>
    <s v="430001"/>
    <s v="00001"/>
    <s v="Procuradoria-Geral junto ao Tribunal de Contas"/>
    <s v="Gestão Geral"/>
    <x v="0"/>
    <x v="0"/>
    <x v="7"/>
    <s v="Capacitação profissional dos agentes públicos"/>
    <x v="953"/>
    <x v="956"/>
    <x v="3"/>
    <n v="128"/>
    <s v="339039"/>
    <s v="Outros Serviços Terceiros - Pessoa Jurídica"/>
    <s v="0100000000"/>
    <s v="Recursos ordinários - recursos do tesouro - RLD"/>
    <x v="0"/>
    <n v="85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9"/>
    <s v="Outros Serviços Terceiros - Pessoa Jurídica"/>
    <s v="0100000000"/>
    <s v="Recursos ordinários - recursos do tesouro - RLD"/>
    <x v="0"/>
    <n v="310"/>
    <m/>
    <m/>
    <n v="450000"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39"/>
    <s v="Outros Serviços Terceiros - Pessoa Jurídica"/>
    <s v="0240000000"/>
    <s v="Recursos de serviços - recursos de outras fontes - exercício corrente"/>
    <x v="0"/>
    <n v="230"/>
    <m/>
    <m/>
    <n v="2000"/>
    <m/>
    <x v="0"/>
    <x v="0"/>
  </r>
  <r>
    <s v="270023"/>
    <s v="00001"/>
    <s v="Junta Comercial do Estado de Santa Catarina"/>
    <s v="Gestão Geral"/>
    <x v="1"/>
    <x v="1"/>
    <x v="7"/>
    <s v="Capacitação profissional dos agentes públicos"/>
    <x v="937"/>
    <x v="940"/>
    <x v="4"/>
    <n v="128"/>
    <s v="339039"/>
    <s v="Outros Serviços Terceiros - Pessoa Jurídica"/>
    <s v="0240000000"/>
    <s v="Recursos de serviços - recursos de outras fontes - exercício corrente"/>
    <x v="0"/>
    <n v="850"/>
    <n v="75000"/>
    <n v="75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9"/>
    <s v="Outros Serviços Terceiros - Pessoa Jurídica"/>
    <s v="0219000000"/>
    <s v="Outras Taxas Vinculadas - Recursos de Outras Fontes - Exercício Corrente"/>
    <x v="0"/>
    <n v="348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n v="199171"/>
    <n v="199171"/>
    <m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9039"/>
    <s v="Outros Serviços Terceiros - Pessoa Jurídica"/>
    <s v="0100000000"/>
    <s v="Recursos ordinários - recursos do tesouro - RLD"/>
    <x v="0"/>
    <n v="430"/>
    <n v="25000000"/>
    <n v="25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19000000"/>
    <s v="Recursos do Tesouro - Exercício Corrente - Outras Taxas - Vinculadas"/>
    <x v="0"/>
    <n v="900"/>
    <n v="400000"/>
    <n v="4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9"/>
    <s v="Atenção às pessoas egressas do sistema prisional"/>
    <x v="908"/>
    <x v="911"/>
    <x v="15"/>
    <n v="421"/>
    <s v="339039"/>
    <s v="Outros Serviços Terceiros - Pessoa Jurídica"/>
    <s v="0100000000"/>
    <s v="Recursos ordinários - recursos do tesouro - RLD"/>
    <x v="0"/>
    <n v="760"/>
    <n v="1000000"/>
    <n v="1000000"/>
    <m/>
    <m/>
    <x v="0"/>
    <x v="0"/>
  </r>
  <r>
    <s v="030001"/>
    <s v="00001"/>
    <s v="Tribunal de Justiça do Estado"/>
    <s v="Gestão Geral"/>
    <x v="3"/>
    <x v="3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205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7"/>
    <s v="Locação de Mão-de-Obra"/>
    <s v="0223000000"/>
    <s v="Convênio - Sistema Único Saúde - recursos de outras fontes - Exercício Corrente"/>
    <x v="0"/>
    <n v="410"/>
    <n v="700000"/>
    <n v="7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7"/>
    <s v="Locação de Mão-de-Obra"/>
    <s v="0299000000"/>
    <s v="Outras receitas não primárias - recursos de outras fontes - exercício corrente"/>
    <x v="0"/>
    <n v="900"/>
    <n v="335000"/>
    <n v="33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7"/>
    <s v="Locação de Mão-de-Obra"/>
    <s v="0100000000"/>
    <s v="Recursos ordinários - recursos do tesouro - RLD"/>
    <x v="0"/>
    <n v="310"/>
    <n v="1839382"/>
    <n v="1839382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444042"/>
    <s v="Auxílios"/>
    <s v="0122000000"/>
    <s v="Cota-parte da compensação financeira dos rec hídricos - rec tesouro - exercício corrente"/>
    <x v="0"/>
    <n v="350"/>
    <n v="500000"/>
    <n v="500000"/>
    <m/>
    <m/>
    <x v="0"/>
    <x v="0"/>
  </r>
  <r>
    <s v="410094"/>
    <s v="41094"/>
    <s v="Fundo de Desenvolvimento Social"/>
    <s v="Fundo de Desenvolvimento Social"/>
    <x v="1"/>
    <x v="1"/>
    <x v="148"/>
    <s v="Construção de centro de enventos"/>
    <x v="982"/>
    <x v="985"/>
    <x v="4"/>
    <n v="695"/>
    <s v="444042"/>
    <s v="Auxílios"/>
    <s v="0261000000"/>
    <s v="Receitas diversas - FUNDOSOCIAL - recursos de outras fontes - exercício corrente"/>
    <x v="0"/>
    <n v="640"/>
    <n v="206550"/>
    <n v="206550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92"/>
    <s v="Despesas de Exercícios Anteriores"/>
    <s v="0100000000"/>
    <s v="Recursos ordinários - recursos do tesouro - RLD"/>
    <x v="0"/>
    <n v="745"/>
    <n v="30000"/>
    <n v="3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40"/>
    <s v="Serviços de Tecnologia da Informação e Comunicação - Pessoa Jurídica"/>
    <s v="0100000000"/>
    <s v="Recursos ordinários - recursos do tesouro - RLD"/>
    <x v="0"/>
    <n v="300"/>
    <n v="700000"/>
    <n v="7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40"/>
    <s v="Serviços de Tecnologia da Informação e Comunicação - Pessoa Jurídica"/>
    <s v="0131000000"/>
    <s v="Recursos do FUNDEB"/>
    <x v="0"/>
    <n v="610"/>
    <n v="3000000"/>
    <n v="30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40"/>
    <s v="Serviços de Tecnologia da Informação e Comunicação - Pessoa Jurídica"/>
    <s v="0250000000"/>
    <s v="Contribuição previdenciária - recursos de outras fontes - exercício corrente"/>
    <x v="0"/>
    <n v="900"/>
    <n v="2100000"/>
    <n v="210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40"/>
    <s v="Serviços de Tecnologia da Informação e Comunicação - Pessoa Jurídica"/>
    <s v="0269000000"/>
    <s v="Outros recursos primários - recursos de outras fontes - exercício corrente"/>
    <x v="0"/>
    <n v="875"/>
    <m/>
    <m/>
    <n v="215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2058471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19000000"/>
    <s v="Recursos do Tesouro - Exercício Corrente - Outras Taxas - Vinculadas"/>
    <x v="0"/>
    <n v="900"/>
    <m/>
    <m/>
    <n v="1000000"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650000"/>
    <n v="650000"/>
    <m/>
    <m/>
    <x v="0"/>
    <x v="0"/>
  </r>
  <r>
    <s v="470091"/>
    <s v="47091"/>
    <s v="Fundo de Materiais, Publicações e Impressos Oficiais"/>
    <s v="Fundo de Materiais, Publicação e Impressos Oficiais"/>
    <x v="5"/>
    <x v="5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n v="-1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2"/>
    <x v="5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n v="18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140"/>
    <s v="Serviços de Tecnologia da Informação e Comunicação - Pessoa Jurídica"/>
    <s v="0100000000"/>
    <s v="Recursos ordinários - recursos do tesouro - RLD"/>
    <x v="0"/>
    <n v="900"/>
    <m/>
    <m/>
    <n v="70000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111000000"/>
    <s v="Taxas da Segurança Pública - recursos do tesouro - exercício corrente"/>
    <x v="0"/>
    <n v="735"/>
    <n v="260375"/>
    <n v="260375"/>
    <m/>
    <m/>
    <x v="0"/>
    <x v="0"/>
  </r>
  <r>
    <s v="410010"/>
    <s v="00001"/>
    <s v="Fundação Catarinense de Esporte"/>
    <s v="Gestão Geral"/>
    <x v="0"/>
    <x v="0"/>
    <x v="364"/>
    <s v="Apoio a entidades e eventos"/>
    <x v="847"/>
    <x v="850"/>
    <x v="17"/>
    <n v="812"/>
    <s v="339032"/>
    <s v="Material, Bem ou Serviço de Distribuição Gratuita"/>
    <s v="0229000000"/>
    <s v="Outras transferências - recursos de outras fontes - exercício corrente"/>
    <x v="0"/>
    <n v="650"/>
    <m/>
    <m/>
    <n v="302100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111000000"/>
    <s v="Taxas da Segurança Pública - recursos do tesouro - exercício corrente"/>
    <x v="0"/>
    <n v="735"/>
    <m/>
    <m/>
    <n v="260375"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445042"/>
    <s v="Auxílios"/>
    <s v="0100000000"/>
    <s v="Recursos ordinários - recursos do tesouro - RLD"/>
    <x v="0"/>
    <n v="640"/>
    <n v="75000"/>
    <n v="75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129000000"/>
    <s v="Outras transferências - recursos do tesouro - exercício corrente"/>
    <x v="0"/>
    <n v="230"/>
    <m/>
    <m/>
    <n v="103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100000000"/>
    <s v="Recursos ordinários - recursos do tesouro - RLD"/>
    <x v="0"/>
    <n v="230"/>
    <n v="300000"/>
    <n v="300000"/>
    <m/>
    <m/>
    <x v="0"/>
    <x v="0"/>
  </r>
  <r>
    <s v="480091"/>
    <s v="48091"/>
    <s v="Fundo Estadual de Saúde"/>
    <s v="Fundo Estadual de Saúde"/>
    <x v="1"/>
    <x v="1"/>
    <x v="253"/>
    <s v="Emendas parlamentares"/>
    <x v="582"/>
    <x v="585"/>
    <x v="6"/>
    <n v="302"/>
    <s v="445042"/>
    <s v="Auxílios"/>
    <s v="0100000000"/>
    <s v="Recursos ordinários - recursos do tesouro - RLD"/>
    <x v="0"/>
    <n v="400"/>
    <n v="127884390"/>
    <n v="12788439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19016"/>
    <s v="Outras Despesas Variáveis-Pessoal Civil"/>
    <s v="0100000000"/>
    <s v="Recursos ordinários - recursos do tesouro - RLD"/>
    <x v="0"/>
    <n v="910"/>
    <n v="115000"/>
    <n v="115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6"/>
    <s v="Outras Despesas Variáveis-Pessoal Civil"/>
    <s v="0100000000"/>
    <s v="Recursos ordinários - recursos do tesouro - RLD"/>
    <x v="0"/>
    <n v="850"/>
    <n v="24276"/>
    <n v="2427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6"/>
    <s v="Outras Despesas Variáveis-Pessoal Civil"/>
    <s v="0100000000"/>
    <s v="Recursos ordinários - recursos do tesouro - RLD"/>
    <x v="0"/>
    <n v="920"/>
    <m/>
    <m/>
    <n v="2174952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6"/>
    <s v="Outras Despesas Variáveis-Pessoal Civil"/>
    <s v="0100000000"/>
    <s v="Recursos ordinários - recursos do tesouro - RLD"/>
    <x v="0"/>
    <n v="310"/>
    <n v="746673"/>
    <n v="746673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6"/>
    <s v="Outras Despesas Variáveis-Pessoal Civil"/>
    <s v="0100000000"/>
    <s v="Recursos ordinários - recursos do tesouro - RLD"/>
    <x v="0"/>
    <n v="850"/>
    <n v="400000"/>
    <n v="40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285000000"/>
    <s v="Remuneração de disp bancária - Executivo - rec vinculados-rec outras fontes-exerc corrente"/>
    <x v="0"/>
    <n v="211"/>
    <n v="118680"/>
    <n v="11868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5041"/>
    <s v="Contribuições"/>
    <s v="0111000000"/>
    <s v="Taxas da Segurança Pública - recursos do tesouro - exercício corrente"/>
    <x v="0"/>
    <n v="704"/>
    <m/>
    <m/>
    <n v="730000"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n v="400000"/>
    <n v="40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1"/>
    <s v="Premiações Culturais, Artísticas, Científicas, Desportivas e Outras"/>
    <s v="0100000000"/>
    <s v="Recursos ordinários - recursos do tesouro - RLD"/>
    <x v="0"/>
    <n v="635"/>
    <m/>
    <m/>
    <n v="1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092"/>
    <s v="Despesas de Exercícios Anteriores"/>
    <s v="0219000000"/>
    <s v="Outras Taxas Vinculadas - Recursos de Outras Fontes - Exercício Corrente"/>
    <x v="0"/>
    <n v="91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05"/>
    <s v="Outros Benefícios Previdenciários"/>
    <s v="0131000000"/>
    <s v="Recursos do FUNDEB"/>
    <x v="0"/>
    <n v="625"/>
    <n v="420000"/>
    <n v="42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07"/>
    <s v="Contrib. Entid. Fechadas de Previdência"/>
    <s v="0100000000"/>
    <s v="Recursos ordinários - recursos do tesouro - RLD"/>
    <x v="0"/>
    <n v="875"/>
    <m/>
    <m/>
    <n v="18082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07"/>
    <s v="Contrib. Entid. Fechadas de Previdência"/>
    <s v="0100000000"/>
    <s v="Recursos ordinários - recursos do tesouro - RLD"/>
    <x v="0"/>
    <n v="310"/>
    <m/>
    <m/>
    <n v="31535691"/>
    <m/>
    <x v="0"/>
    <x v="0"/>
  </r>
  <r>
    <s v="520002"/>
    <s v="00001"/>
    <s v="Encargos Gerais do Estado"/>
    <s v="Gestão Geral"/>
    <x v="1"/>
    <x v="1"/>
    <x v="121"/>
    <s v="Participação no capital social"/>
    <x v="872"/>
    <x v="875"/>
    <x v="3"/>
    <n v="123"/>
    <s v="459165"/>
    <s v="Const. ou Aumento de Capital de Empresas"/>
    <s v="0100000000"/>
    <s v="Recursos ordinários - recursos do tesouro - RLD"/>
    <x v="0"/>
    <n v="990"/>
    <n v="5000000"/>
    <n v="5000000"/>
    <m/>
    <m/>
    <x v="0"/>
    <x v="0"/>
  </r>
  <r>
    <s v="520002"/>
    <s v="00001"/>
    <s v="Encargos Gerais do Estado"/>
    <s v="Gestão Geral"/>
    <x v="1"/>
    <x v="1"/>
    <x v="46"/>
    <s v="Pagamento de encargos"/>
    <x v="594"/>
    <x v="597"/>
    <x v="5"/>
    <n v="846"/>
    <s v="469071"/>
    <s v="Principal da Dívida Contrat. Resgatado"/>
    <s v="0100000000"/>
    <s v="Recursos ordinários - recursos do tesouro - RLD"/>
    <x v="0"/>
    <n v="990"/>
    <n v="36000000"/>
    <n v="36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1"/>
    <x v="1"/>
    <x v="121"/>
    <s v="Participação no capital social"/>
    <x v="300"/>
    <x v="303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4"/>
    <s v="Indenizações e Restituições Trabalhistas"/>
    <s v="0100000000"/>
    <s v="Recursos ordinários - recursos do tesouro - RLD"/>
    <x v="0"/>
    <n v="875"/>
    <m/>
    <m/>
    <n v="24745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94"/>
    <s v="Indenizações e Restituições Trabalhistas"/>
    <s v="0111000000"/>
    <s v="Taxas da Segurança Pública - recursos do tesouro - exercício corrente"/>
    <x v="0"/>
    <n v="850"/>
    <m/>
    <m/>
    <n v="1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n v="45000"/>
    <n v="45000"/>
    <m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15"/>
    <s v="Diárias - Militar"/>
    <s v="0169000000"/>
    <s v="Outros Recursos Primários - Recursos do Tesouro"/>
    <x v="0"/>
    <n v="130"/>
    <m/>
    <m/>
    <n v="100000"/>
    <m/>
    <x v="0"/>
    <x v="0"/>
  </r>
  <r>
    <s v="470076"/>
    <s v="47076"/>
    <s v="Fundo Financeiro"/>
    <s v="Fundo Financeiro"/>
    <x v="0"/>
    <x v="0"/>
    <x v="255"/>
    <s v="Pensões"/>
    <x v="889"/>
    <x v="892"/>
    <x v="14"/>
    <n v="272"/>
    <s v="319003"/>
    <s v="Pensões do RPPS e do Militar"/>
    <s v="0100000000"/>
    <s v="Recursos ordinários - recursos do tesouro - RLD"/>
    <x v="0"/>
    <n v="860"/>
    <m/>
    <m/>
    <n v="46000000"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8000000"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01"/>
    <s v="Aposentadorias, Reserva Remunerada e Reformas"/>
    <s v="0289000000"/>
    <s v="Remuneração de disponibilidade bancária - recursos vinculados - Fundos IPREV"/>
    <x v="0"/>
    <n v="860"/>
    <n v="6335721"/>
    <n v="6335721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2"/>
    <s v="Despesas de Exercícios Anteriores"/>
    <s v="0100000000"/>
    <s v="Recursos ordinários - recursos do tesouro - RLD"/>
    <x v="0"/>
    <n v="850"/>
    <m/>
    <m/>
    <n v="8005742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92"/>
    <s v="Despesas de Exercícios Anteriores"/>
    <s v="0250000000"/>
    <s v="Contribuição previdenciária - recursos de outras fontes - exercício corrente"/>
    <x v="0"/>
    <n v="860"/>
    <n v="800000"/>
    <n v="800000"/>
    <m/>
    <m/>
    <x v="0"/>
    <x v="0"/>
  </r>
  <r>
    <s v="480091"/>
    <s v="48091"/>
    <s v="Fundo Estadual de Saúde"/>
    <s v="Fundo Estadual de Saúde"/>
    <x v="0"/>
    <x v="0"/>
    <x v="103"/>
    <s v="Encargos com precatórios"/>
    <x v="176"/>
    <x v="178"/>
    <x v="6"/>
    <n v="846"/>
    <s v="319091"/>
    <s v="Sentenças Judiciais"/>
    <s v="0100000000"/>
    <s v="Recursos ordinários - recursos do tesouro - RLD"/>
    <x v="0"/>
    <n v="990"/>
    <m/>
    <m/>
    <n v="20877716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046"/>
    <s v="Auxílio-Alimentação"/>
    <s v="0240000000"/>
    <s v="Recursos de serviços - recursos de outras fontes - exercício corrente"/>
    <x v="0"/>
    <n v="850"/>
    <m/>
    <m/>
    <n v="28811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046"/>
    <s v="Auxílio-Alimentação"/>
    <s v="0131000000"/>
    <s v="Recursos do FUNDEB"/>
    <x v="0"/>
    <n v="625"/>
    <m/>
    <m/>
    <n v="3522797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39046"/>
    <s v="Auxílio-Alimentação"/>
    <s v="0100000000"/>
    <s v="Recursos ordinários - recursos do tesouro - RLD"/>
    <x v="0"/>
    <n v="850"/>
    <n v="44923"/>
    <n v="44923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n v="31507"/>
    <n v="31507"/>
    <m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47"/>
    <s v="Obrigações Tributárias e Contributivas"/>
    <s v="0228000000"/>
    <s v="Outros convênios, ajustes e acordos administrativos - rec outras fontes-exercício corrente"/>
    <x v="0"/>
    <n v="211"/>
    <m/>
    <m/>
    <n v="3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47"/>
    <s v="Obrigações Tributárias e Contributivas"/>
    <s v="0111000000"/>
    <s v="Taxas da Segurança Pública - recursos do tesouro - exercício corrente"/>
    <x v="0"/>
    <n v="704"/>
    <n v="1000"/>
    <n v="1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n v="7020000"/>
    <n v="702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m/>
    <m/>
    <x v="0"/>
    <x v="15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113"/>
    <s v="Obrigações Patronais"/>
    <s v="0100000000"/>
    <s v="Recursos ordinários - recursos do tesouro - RLD"/>
    <x v="0"/>
    <n v="704"/>
    <n v="68054612"/>
    <n v="68054612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113"/>
    <s v="Obrigações Patronais"/>
    <s v="0100000000"/>
    <s v="Recursos ordinários - recursos do tesouro - RLD"/>
    <x v="0"/>
    <n v="850"/>
    <n v="56313396"/>
    <n v="56313396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196"/>
    <s v="Ressarcimento Despesa Pessoal Requisitado"/>
    <s v="0240000000"/>
    <s v="Recursos de serviços - recursos de outras fontes - exercício corrente"/>
    <x v="0"/>
    <n v="900"/>
    <m/>
    <m/>
    <n v="21812226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339030"/>
    <s v="Material de Consumo"/>
    <s v="0111000000"/>
    <s v="Taxas da Segurança Pública - recursos do tesouro - exercício corrente"/>
    <x v="0"/>
    <n v="855"/>
    <n v="80000"/>
    <n v="80000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339030"/>
    <s v="Material de Consumo"/>
    <s v="0269000000"/>
    <s v="Outros recursos primários - recursos de outras fontes - exercício corrente"/>
    <x v="0"/>
    <n v="770"/>
    <n v="50000"/>
    <n v="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30"/>
    <s v="Material de Consumo"/>
    <s v="0283000000"/>
    <s v="Remuneração de depósitos bancários da conta única  do Tribunal de Justiça"/>
    <x v="0"/>
    <n v="930"/>
    <m/>
    <m/>
    <n v="6756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0"/>
    <s v="Material de Consumo"/>
    <s v="0100000000"/>
    <s v="Recursos ordinários - recursos do tesouro - RLD"/>
    <x v="0"/>
    <n v="745"/>
    <m/>
    <m/>
    <n v="55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30"/>
    <s v="Material de Consumo"/>
    <s v="0219000000"/>
    <s v="Outras Taxas Vinculadas - Recursos de Outras Fontes - Exercício Corrente"/>
    <x v="0"/>
    <n v="890"/>
    <m/>
    <m/>
    <n v="5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900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100000000"/>
    <s v="Recursos ordinários - recursos do tesouro - RLD"/>
    <x v="0"/>
    <n v="430"/>
    <m/>
    <m/>
    <n v="80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00000000"/>
    <s v="Recursos ordinários - recursos do tesouro - RLD"/>
    <x v="0"/>
    <n v="13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0"/>
    <s v="Material de Consumo"/>
    <s v="0111000000"/>
    <s v="Taxas da Segurança Pública - recursos do tesouro - exercício corrente"/>
    <x v="0"/>
    <n v="704"/>
    <n v="5032812"/>
    <n v="5032812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0"/>
    <s v="Material de Consumo"/>
    <s v="0240000000"/>
    <s v="Recursos de serviços - recursos de outras fontes - exercício corrente"/>
    <x v="0"/>
    <n v="704"/>
    <n v="589764"/>
    <n v="589764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00000000"/>
    <s v="Recursos ordinários - recursos do tesouro - RLD"/>
    <x v="0"/>
    <n v="130"/>
    <n v="500000"/>
    <n v="500000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m/>
    <n v="0"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n v="50000"/>
    <n v="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3"/>
    <s v="Passagens e Despesas com Locomoção"/>
    <s v="0131000000"/>
    <s v="Recursos do FUNDEB"/>
    <x v="0"/>
    <n v="610"/>
    <n v="50000"/>
    <n v="5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3"/>
    <s v="Passagens e Despesas com Locomoção"/>
    <s v="0100000000"/>
    <s v="Recursos ordinários - recursos do tesouro - RLD"/>
    <x v="0"/>
    <n v="650"/>
    <n v="600000"/>
    <n v="6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49"/>
    <s v="Auxílio-Transporte"/>
    <s v="0100000000"/>
    <s v="Recursos ordinários - recursos do tesouro - RLD"/>
    <x v="0"/>
    <n v="930"/>
    <m/>
    <m/>
    <n v="7000"/>
    <m/>
    <x v="0"/>
    <x v="0"/>
  </r>
  <r>
    <s v="440001"/>
    <s v="00001"/>
    <s v="Secretaria de Estado da Agricultura, Pesca e Desenvolvimento Rural"/>
    <s v="Gestão Geral"/>
    <x v="0"/>
    <x v="0"/>
    <x v="75"/>
    <s v="Encargos com estagiários"/>
    <x v="256"/>
    <x v="259"/>
    <x v="13"/>
    <n v="128"/>
    <s v="339049"/>
    <s v="Auxílio-Transporte"/>
    <s v="0100000000"/>
    <s v="Recursos ordinários - recursos do tesouro - RLD"/>
    <x v="0"/>
    <n v="300"/>
    <m/>
    <m/>
    <n v="30000"/>
    <m/>
    <x v="0"/>
    <x v="0"/>
  </r>
  <r>
    <s v="270029"/>
    <s v="00001"/>
    <s v="Agência de Regulação de Serviços Públicos de Santa Catarina - Aresc"/>
    <s v="Gestão Geral"/>
    <x v="1"/>
    <x v="1"/>
    <x v="75"/>
    <s v="Encargos com estagiários"/>
    <x v="898"/>
    <x v="901"/>
    <x v="3"/>
    <n v="128"/>
    <s v="339049"/>
    <s v="Auxílio-Transporte"/>
    <s v="0219000000"/>
    <s v="Outras Taxas Vinculadas - Recursos de Outras Fontes - Exercício Corrente"/>
    <x v="0"/>
    <n v="890"/>
    <n v="8500"/>
    <n v="8500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n v="25000"/>
    <n v="25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2"/>
    <s v="Despesas de Exercícios Anteriores"/>
    <s v="0269000000"/>
    <s v="Outros recursos primários - recursos de outras fontes - exercício corrente"/>
    <x v="0"/>
    <n v="910"/>
    <n v="1849339"/>
    <n v="1849339"/>
    <m/>
    <m/>
    <x v="0"/>
    <x v="0"/>
  </r>
  <r>
    <s v="450022"/>
    <s v="00001"/>
    <s v="Fundação Universidade do Estado de Santa Catarina"/>
    <s v="Gestão Geral"/>
    <x v="1"/>
    <x v="1"/>
    <x v="142"/>
    <s v="Bolsas de estudo"/>
    <x v="254"/>
    <x v="257"/>
    <x v="5"/>
    <n v="364"/>
    <s v="339092"/>
    <s v="Despesas de Exercícios Anteriores"/>
    <s v="0100000000"/>
    <s v="Recursos ordinários - recursos do tesouro - RLD"/>
    <x v="0"/>
    <n v="630"/>
    <n v="15000"/>
    <n v="1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92"/>
    <s v="Despesas de Exercícios Anteriores"/>
    <s v="0240000000"/>
    <s v="Recursos de serviços - recursos de outras fontes - exercício corrente"/>
    <x v="0"/>
    <n v="900"/>
    <n v="43296"/>
    <n v="43296"/>
    <m/>
    <m/>
    <x v="0"/>
    <x v="0"/>
  </r>
  <r>
    <s v="470092"/>
    <s v="47092"/>
    <s v="Fundo do Plano de Saúde dos Servidores Públicos Estaduais"/>
    <s v="Fundo do Plano de Saúde dos Servidores Públicos Estaduais"/>
    <x v="7"/>
    <x v="5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m/>
    <n v="-3640000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6"/>
    <s v="Ressarcimento Despesa Pessoal Requisitado"/>
    <s v="0100000000"/>
    <s v="Recursos ordinários - recursos do tesouro - RLD"/>
    <x v="0"/>
    <n v="850"/>
    <n v="36000"/>
    <n v="36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96"/>
    <s v="Ressarcimento Despesa Pessoal Requisitado"/>
    <s v="0100000000"/>
    <s v="Recursos ordinários - recursos do tesouro - RLD"/>
    <x v="0"/>
    <n v="850"/>
    <n v="3214794"/>
    <n v="3214794"/>
    <m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6"/>
    <s v="Ressarcimento Despesa Pessoal Requisitado"/>
    <s v="0100000000"/>
    <s v="Recursos ordinários - recursos do tesouro - RLD"/>
    <x v="0"/>
    <n v="850"/>
    <n v="502246"/>
    <n v="502246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6"/>
    <s v="Ressarcimento Despesa Pessoal Requisitado"/>
    <s v="0250000000"/>
    <s v="Contribuição previdenciária - recursos de outras fontes - exercício corrente"/>
    <x v="0"/>
    <n v="850"/>
    <n v="50000"/>
    <n v="5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4"/>
    <s v="Outras Desp. Pessoal Decor. Contr. Terceirização"/>
    <s v="0298000000"/>
    <s v="Receita da alienação de bens - recursos de outras fontes - exercício corrente"/>
    <x v="0"/>
    <n v="90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5"/>
    <s v="Serviços de Consultoria"/>
    <s v="0100000000"/>
    <s v="Recursos ordinários - recursos do tesouro - RLD"/>
    <x v="0"/>
    <n v="92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113"/>
    <s v="Obrigações Patronais"/>
    <s v="0100000000"/>
    <s v="Recursos ordinários - recursos do tesouro - RLD"/>
    <x v="0"/>
    <n v="850"/>
    <n v="173353"/>
    <n v="173353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113"/>
    <s v="Obrigações Patronais"/>
    <s v="0100000000"/>
    <s v="Recursos ordinários - recursos do tesouro - RLD"/>
    <x v="0"/>
    <n v="704"/>
    <m/>
    <m/>
    <n v="5282466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113"/>
    <s v="Obrigações Patronais"/>
    <s v="0100000000"/>
    <s v="Recursos ordinários - recursos do tesouro - RLD"/>
    <x v="0"/>
    <n v="703"/>
    <m/>
    <m/>
    <n v="265712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14"/>
    <s v="Diárias - Civil"/>
    <s v="0100000000"/>
    <s v="Recursos ordinários - recursos do tesouro - RLD"/>
    <x v="0"/>
    <n v="900"/>
    <m/>
    <m/>
    <n v="60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98000000"/>
    <s v="Receita da alienação de bens - recursos do tesouro - exercício corrente"/>
    <x v="0"/>
    <n v="99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39093"/>
    <s v="Indenizações e Restituições"/>
    <s v="0100000000"/>
    <s v="Recursos ordinários - recursos do tesouro - RLD"/>
    <x v="0"/>
    <n v="704"/>
    <n v="60000000"/>
    <n v="60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93"/>
    <s v="Indenizações e Restituições"/>
    <s v="0100000000"/>
    <s v="Recursos ordinários - recursos do tesouro - RLD"/>
    <x v="0"/>
    <n v="750"/>
    <n v="181667"/>
    <n v="181667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39093"/>
    <s v="Indenizações e Restituições"/>
    <s v="0100000000"/>
    <s v="Recursos ordinários - recursos do tesouro - RLD"/>
    <x v="0"/>
    <n v="704"/>
    <m/>
    <m/>
    <n v="60000000"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93"/>
    <s v="Indenizações e Restituições"/>
    <s v="0240000000"/>
    <s v="Recursos de serviços - recursos de outras fontes - exercício corrente"/>
    <x v="0"/>
    <n v="310"/>
    <n v="20000"/>
    <n v="20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1"/>
    <s v="Vencim. e Vantagens Fixas - Pessoal Civil"/>
    <s v="0250000000"/>
    <s v="Contribuição previdenciária - recursos de outras fontes - exercício corrente"/>
    <x v="0"/>
    <n v="850"/>
    <m/>
    <m/>
    <n v="26644454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21"/>
    <s v="00001"/>
    <s v="Instituto do Meio Ambiente do Estado de Santa Catarina - IMA"/>
    <s v="Gestão Geral"/>
    <x v="0"/>
    <x v="0"/>
    <x v="75"/>
    <s v="Encargos com estagiários"/>
    <x v="623"/>
    <x v="626"/>
    <x v="12"/>
    <n v="128"/>
    <s v="339036"/>
    <s v="Outros Serviços Terceiros-Pessoa Física"/>
    <s v="0219000000"/>
    <s v="Outras Taxas Vinculadas - Recursos de Outras Fontes - Exercício Corrente"/>
    <x v="0"/>
    <n v="850"/>
    <m/>
    <m/>
    <n v="358381"/>
    <m/>
    <x v="0"/>
    <x v="0"/>
  </r>
  <r>
    <s v="270024"/>
    <s v="00001"/>
    <s v="Fundação de Amparo à Pesquisa e Inovação do Estado de Santa Catarina"/>
    <s v="Gestão Geral"/>
    <x v="0"/>
    <x v="0"/>
    <x v="385"/>
    <s v="Governança e inovação na gestão pública"/>
    <x v="899"/>
    <x v="902"/>
    <x v="5"/>
    <n v="573"/>
    <s v="339036"/>
    <s v="Outros Serviços Terceiros-Pessoa Física"/>
    <s v="0100000000"/>
    <s v="Recursos ordinários - recursos do tesouro - RLD"/>
    <x v="0"/>
    <n v="230"/>
    <m/>
    <m/>
    <n v="20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36"/>
    <s v="Outros Serviços Terceiros-Pessoa Física"/>
    <s v="0269000000"/>
    <s v="Outros recursos primários - recursos de outras fontes - exercício corrente"/>
    <x v="0"/>
    <n v="875"/>
    <m/>
    <m/>
    <n v="2945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6"/>
    <s v="Outros Serviços Terceiros-Pessoa Física"/>
    <s v="0100000000"/>
    <s v="Recursos ordinários - recursos do tesouro - RLD"/>
    <x v="0"/>
    <n v="900"/>
    <m/>
    <m/>
    <n v="9966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6"/>
    <s v="Outros Serviços Terceiros-Pessoa Física"/>
    <s v="0240000000"/>
    <s v="Recursos de serviços - recursos de outras fontes - exercício corrente"/>
    <x v="0"/>
    <n v="900"/>
    <m/>
    <m/>
    <n v="544515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500000"/>
    <m/>
    <x v="0"/>
    <x v="0"/>
  </r>
  <r>
    <s v="410010"/>
    <s v="00001"/>
    <s v="Fundação Catarinense de Esporte"/>
    <s v="Gestão Geral"/>
    <x v="1"/>
    <x v="1"/>
    <x v="172"/>
    <s v="Formação profissional"/>
    <x v="820"/>
    <x v="823"/>
    <x v="17"/>
    <n v="128"/>
    <s v="339036"/>
    <s v="Outros Serviços Terceiros-Pessoa Física"/>
    <s v="0100000000"/>
    <s v="Recursos ordinários - recursos do tesouro - RLD"/>
    <x v="0"/>
    <n v="650"/>
    <n v="150000"/>
    <n v="15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6"/>
    <s v="Outros Serviços Terceiros-Pessoa Física"/>
    <s v="0100000000"/>
    <s v="Recursos ordinários - recursos do tesouro - RLD"/>
    <x v="0"/>
    <n v="900"/>
    <n v="285878"/>
    <n v="285878"/>
    <m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059"/>
    <s v="Pensões Especiais"/>
    <s v="0100000000"/>
    <s v="Recursos ordinários - recursos do tesouro - RLD"/>
    <x v="0"/>
    <n v="870"/>
    <n v="1648670"/>
    <n v="164867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39"/>
    <s v="Outros Serviços Terceiros Pessoa Jurídica"/>
    <s v="0240000000"/>
    <s v="Recursos de serviços - recursos de outras fontes - exercício corrente"/>
    <x v="0"/>
    <n v="310"/>
    <m/>
    <m/>
    <n v="3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83"/>
    <x v="986"/>
    <x v="7"/>
    <n v="61"/>
    <s v="449051"/>
    <s v="Obras e Instalações"/>
    <s v="0219000000"/>
    <s v="Outras Taxas Vinculadas - Recursos de Outras Fontes - Exercício Corrente"/>
    <x v="0"/>
    <n v="931"/>
    <n v="17475"/>
    <n v="1747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60"/>
    <x v="963"/>
    <x v="7"/>
    <n v="61"/>
    <s v="449051"/>
    <s v="Obras e Instalações"/>
    <s v="0219000000"/>
    <s v="Outras Taxas Vinculadas - Recursos de Outras Fontes - Exercício Corrente"/>
    <x v="0"/>
    <n v="931"/>
    <n v="1649544"/>
    <n v="1649544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636"/>
    <x v="639"/>
    <x v="5"/>
    <n v="364"/>
    <s v="449051"/>
    <s v="Obras e Instalações"/>
    <s v="0265000000"/>
    <s v="Receitas diversas - recursos de outras fontes - manutenção do ensino superior"/>
    <x v="0"/>
    <n v="630"/>
    <n v="1633025"/>
    <n v="1633025"/>
    <m/>
    <m/>
    <x v="0"/>
    <x v="0"/>
  </r>
  <r>
    <s v="540096"/>
    <s v="54096"/>
    <s v="Fundo Penitenciário do Estado de Santa Catarina - FUPESC"/>
    <s v="Fundo Penitenciário do Estado de Santa Catarina"/>
    <x v="1"/>
    <x v="1"/>
    <x v="410"/>
    <s v="Operação ETE/ETA"/>
    <x v="984"/>
    <x v="987"/>
    <x v="15"/>
    <n v="421"/>
    <s v="449051"/>
    <s v="Obras e Instalações"/>
    <s v="0219000000"/>
    <s v="Outras Taxas Vinculadas - Recursos de Outras Fontes - Exercício Corrente"/>
    <x v="0"/>
    <n v="750"/>
    <n v="2120000"/>
    <n v="212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24"/>
    <x v="827"/>
    <x v="7"/>
    <n v="61"/>
    <s v="449051"/>
    <s v="Obras e Instalações"/>
    <s v="0219000000"/>
    <s v="Outras Taxas Vinculadas - Recursos de Outras Fontes - Exercício Corrente"/>
    <x v="0"/>
    <n v="931"/>
    <m/>
    <m/>
    <n v="166606"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449051"/>
    <s v="Obras e Instalações"/>
    <s v="0100000000"/>
    <s v="Recursos ordinários - recursos do tesouro - RLD"/>
    <x v="0"/>
    <n v="640"/>
    <m/>
    <m/>
    <n v="8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24"/>
    <x v="927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530001"/>
    <s v="00001"/>
    <s v="Secretaria de Estado da Infraestrutura e Mobilidade"/>
    <s v="Gestão Geral"/>
    <x v="0"/>
    <x v="0"/>
    <x v="181"/>
    <s v="Obras hidráulicas"/>
    <x v="345"/>
    <x v="348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887"/>
    <x v="890"/>
    <x v="0"/>
    <n v="785"/>
    <s v="449051"/>
    <s v="Obras e Instalações"/>
    <s v="0100000000"/>
    <s v="Recursos ordinários - recursos do tesouro - RLD"/>
    <x v="0"/>
    <n v="145"/>
    <m/>
    <m/>
    <n v="1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08"/>
    <x v="611"/>
    <x v="0"/>
    <n v="783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51"/>
    <s v="Obras e Instalações"/>
    <s v="0100000000"/>
    <s v="Recursos ordinários - recursos do tesouro - RLD"/>
    <x v="0"/>
    <n v="130"/>
    <m/>
    <m/>
    <n v="2820000"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735"/>
    <x v="738"/>
    <x v="15"/>
    <n v="421"/>
    <s v="449051"/>
    <s v="Obras e Instalações"/>
    <s v="0219000000"/>
    <s v="Outras Taxas Vinculadas - Recursos de Outras Fontes - Exercício Corrente"/>
    <x v="0"/>
    <n v="750"/>
    <n v="5105000"/>
    <n v="510500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52"/>
    <s v="Equipamentos e Material Permanente"/>
    <s v="0100000000"/>
    <s v="Recursos ordinários - recursos do tesouro - RLD"/>
    <x v="0"/>
    <n v="925"/>
    <n v="2500000"/>
    <n v="2500000"/>
    <m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449052"/>
    <s v="Equipamentos e Material Permanente"/>
    <s v="0219000000"/>
    <s v="Outras Taxas Vinculadas - Recursos de Outras Fontes - Exercício Corrente"/>
    <x v="0"/>
    <n v="931"/>
    <n v="15750"/>
    <n v="1575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449052"/>
    <s v="Equipamentos e Material Permanente"/>
    <s v="0100000000"/>
    <s v="Recursos ordinários - recursos do tesouro - RLD"/>
    <x v="0"/>
    <n v="730"/>
    <n v="2700000"/>
    <n v="2700000"/>
    <m/>
    <m/>
    <x v="0"/>
    <x v="0"/>
  </r>
  <r>
    <s v="430001"/>
    <s v="00001"/>
    <s v="Procuradoria-Geral junto ao Tribunal de Contas"/>
    <s v="Gestão Geral"/>
    <x v="1"/>
    <x v="1"/>
    <x v="325"/>
    <s v="Manutenção e desenvolvimento de tecnologias"/>
    <x v="714"/>
    <x v="717"/>
    <x v="3"/>
    <n v="32"/>
    <s v="449052"/>
    <s v="Equipamentos e Material Permanente"/>
    <s v="0100000000"/>
    <s v="Recursos ordinários - recursos do tesouro - RLD"/>
    <x v="0"/>
    <n v="900"/>
    <n v="8015"/>
    <n v="8015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449052"/>
    <s v="Equipamentos e Material Permanente"/>
    <s v="0100000000"/>
    <s v="Recursos ordinários - recursos do tesouro - RLD"/>
    <x v="0"/>
    <n v="430"/>
    <n v="1100000"/>
    <n v="1100000"/>
    <m/>
    <m/>
    <x v="0"/>
    <x v="0"/>
  </r>
  <r>
    <s v="520090"/>
    <s v="52090"/>
    <s v="Fundo Estadual de Apoio aos Municípios"/>
    <s v="Fundo Estadual de Apoio aos Municípios"/>
    <x v="1"/>
    <x v="1"/>
    <x v="253"/>
    <s v="Emendas parlamentares"/>
    <x v="882"/>
    <x v="885"/>
    <x v="3"/>
    <n v="123"/>
    <s v="449052"/>
    <s v="Equipamentos e Material Permanente"/>
    <s v="0261000000"/>
    <s v="Receitas diversas - FUNDOSOCIAL - recursos de outras fontes - exercício corrente"/>
    <x v="0"/>
    <n v="210"/>
    <n v="31971098"/>
    <n v="31971098"/>
    <m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40000000"/>
    <s v="Recursos de serviços - recursos de outras fontes - exercício corrente"/>
    <x v="0"/>
    <n v="310"/>
    <m/>
    <m/>
    <n v="15963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20000000"/>
    <s v="Cota-parte da contribuição do Salário-Educação - recursos do tesouro - exercício corrente"/>
    <x v="0"/>
    <n v="610"/>
    <m/>
    <m/>
    <n v="3000000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449052"/>
    <s v="Equipamentos e Material Permanente"/>
    <s v="0122000000"/>
    <s v="Cota-parte da compensação financeira dos rec hídricos - rec tesouro - exercício corrente"/>
    <x v="0"/>
    <n v="350"/>
    <n v="200000"/>
    <n v="20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449052"/>
    <s v="Equipamentos e Material Permanente"/>
    <s v="0228000000"/>
    <s v="Outros convênios, ajustes e acordos administrativos - rec outras fontes-exercício corrente"/>
    <x v="0"/>
    <n v="660"/>
    <n v="50000"/>
    <n v="5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449052"/>
    <s v="Equipamentos e Material Permanente"/>
    <s v="0100000000"/>
    <s v="Recursos ordinários - recursos do tesouro - RLD"/>
    <x v="0"/>
    <n v="730"/>
    <n v="500000"/>
    <n v="5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2"/>
    <s v="Equipamentos e Material Permanente"/>
    <s v="0131000000"/>
    <s v="Recursos do FUNDEB"/>
    <x v="0"/>
    <n v="610"/>
    <n v="19000"/>
    <n v="19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1"/>
    <s v="Sentenças Judiciais"/>
    <s v="0219000000"/>
    <s v="Outras Taxas Vinculadas - Recursos de Outras Fontes - Exercício Corrente"/>
    <x v="0"/>
    <n v="900"/>
    <m/>
    <m/>
    <n v="47580.98"/>
    <m/>
    <x v="0"/>
    <x v="0"/>
  </r>
  <r>
    <s v="410002"/>
    <s v="00001"/>
    <s v="Procuradoria Geral do Estado"/>
    <s v="Gestão Geral"/>
    <x v="0"/>
    <x v="0"/>
    <x v="46"/>
    <s v="Pagamento de encargos"/>
    <x v="927"/>
    <x v="930"/>
    <x v="8"/>
    <n v="92"/>
    <s v="339091"/>
    <s v="Sentenças Judiciais"/>
    <s v="0100000000"/>
    <s v="Recursos ordinários - recursos do tesouro - RLD"/>
    <x v="0"/>
    <n v="875"/>
    <m/>
    <m/>
    <n v="21999087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91"/>
    <s v="Sentenças Judiciais"/>
    <s v="0240000000"/>
    <s v="Recursos de serviços - recursos de outras fontes - exercício corrente"/>
    <x v="0"/>
    <n v="900"/>
    <n v="11000"/>
    <n v="11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6"/>
    <x v="529"/>
    <x v="0"/>
    <n v="782"/>
    <s v="449034"/>
    <s v="Outras Desp. Pessoal Decor. Contr. Terceirização"/>
    <s v="0100000000"/>
    <s v="Recursos ordinários - recursos do tesouro - RLD"/>
    <x v="0"/>
    <n v="140"/>
    <m/>
    <m/>
    <n v="10000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34"/>
    <s v="Outras Desp. Pessoal Decor. Contr. Terceirização"/>
    <s v="0191000000"/>
    <s v="Operações de crédito interna - recursos do tesouro - exercício corrente"/>
    <x v="0"/>
    <n v="101"/>
    <n v="600000"/>
    <n v="6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n v="410184"/>
    <n v="410184"/>
    <m/>
    <m/>
    <x v="0"/>
    <x v="0"/>
  </r>
  <r>
    <s v="410011"/>
    <s v="00001"/>
    <s v="Agência de Desenvolvimento do Turismo de Santa Catarina"/>
    <s v="Gestão Geral"/>
    <x v="1"/>
    <x v="1"/>
    <x v="25"/>
    <s v="Elaboração de estudos"/>
    <x v="126"/>
    <x v="128"/>
    <x v="4"/>
    <n v="695"/>
    <s v="339039"/>
    <s v="Outros Serviços Terceiros - Pessoa Jurídica"/>
    <s v="0100000000"/>
    <s v="Recursos ordinários - recursos do tesouro - RLD"/>
    <x v="0"/>
    <n v="640"/>
    <n v="695000"/>
    <n v="695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39"/>
    <s v="Outros Serviços Terceiros - Pessoa Jurídica"/>
    <s v="0111000036"/>
    <s v="Receitas - Fundo para Melhoria da Polícia Militar"/>
    <x v="0"/>
    <n v="702"/>
    <m/>
    <m/>
    <n v="0"/>
    <m/>
    <x v="0"/>
    <x v="0"/>
  </r>
  <r>
    <s v="410001"/>
    <s v="00001"/>
    <s v="Casa Civil"/>
    <s v="Gestão Geral"/>
    <x v="0"/>
    <x v="0"/>
    <x v="7"/>
    <s v="Capacitação profissional dos agentes públicos"/>
    <x v="845"/>
    <x v="848"/>
    <x v="3"/>
    <n v="128"/>
    <s v="339039"/>
    <s v="Outros Serviços Terceiros - Pessoa Jurídica"/>
    <s v="0100000000"/>
    <s v="Recursos ordinários - recursos do tesouro - RLD"/>
    <x v="0"/>
    <n v="850"/>
    <m/>
    <m/>
    <n v="2500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9"/>
    <s v="Outros Serviços Terceiros - Pessoa Jurídica"/>
    <s v="0100000000"/>
    <s v="Recursos ordinários - recursos do tesouro - RLD"/>
    <x v="0"/>
    <n v="735"/>
    <m/>
    <m/>
    <n v="867162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9039"/>
    <s v="Outros Serviços Terceiros - Pessoa Jurídica"/>
    <s v="0100000000"/>
    <s v="Recursos ordinários - recursos do tesouro - RLD"/>
    <x v="0"/>
    <n v="730"/>
    <m/>
    <m/>
    <n v="1128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m/>
    <m/>
    <n v="364074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5000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9"/>
    <s v="Outros Serviços Terceiros - Pessoa Jurídica"/>
    <s v="0100000000"/>
    <s v="Recursos ordinários - recursos do tesouro - RLD"/>
    <x v="0"/>
    <n v="900"/>
    <m/>
    <m/>
    <n v="3100000"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339039"/>
    <s v="Outros Serviços Terceiros - Pessoa Jurídica"/>
    <s v="0100000000"/>
    <s v="Recursos ordinários - recursos do tesouro - RLD"/>
    <x v="0"/>
    <n v="90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9"/>
    <s v="Outros Serviços Terceiros - Pessoa Jurídica"/>
    <s v="0219000000"/>
    <s v="Outras Taxas Vinculadas - Recursos de Outras Fontes - Exercício Corrente"/>
    <x v="0"/>
    <n v="315"/>
    <n v="150000"/>
    <n v="150000"/>
    <m/>
    <m/>
    <x v="0"/>
    <x v="0"/>
  </r>
  <r>
    <s v="450001"/>
    <s v="00001"/>
    <s v="Secretaria de Estado da Educação"/>
    <s v="Gestão Geral"/>
    <x v="1"/>
    <x v="1"/>
    <x v="373"/>
    <s v="Capacitação e formação continuada"/>
    <x v="870"/>
    <x v="873"/>
    <x v="5"/>
    <n v="368"/>
    <s v="339039"/>
    <s v="Outros Serviços Terceiros - Pessoa Jurídica"/>
    <s v="0100000000"/>
    <s v="Recursos ordinários - recursos do tesouro - RLD"/>
    <x v="0"/>
    <n v="623"/>
    <n v="500000"/>
    <n v="50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m/>
    <m/>
    <m/>
    <m/>
    <x v="1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7"/>
    <s v="Locação de Mão-de-Obra"/>
    <s v="0122000000"/>
    <s v="Cota-parte da compensação financeira dos rec hídricos - rec tesouro - exercício corrente"/>
    <x v="0"/>
    <n v="350"/>
    <m/>
    <m/>
    <n v="700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n v="6000000"/>
    <n v="6000000"/>
    <m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4042"/>
    <s v="Auxílios"/>
    <s v="0140000000"/>
    <s v="Outros serviços - recursos do tesouro - exercício corrente"/>
    <x v="0"/>
    <n v="115"/>
    <m/>
    <m/>
    <n v="20000"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93"/>
    <s v="Indenizações e Restituições"/>
    <s v="0240000000"/>
    <s v="Recursos de serviços - recursos de outras fontes - exercício corrente"/>
    <x v="0"/>
    <n v="900"/>
    <m/>
    <m/>
    <n v="125095"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40"/>
    <s v="Serviços de Tecnologia da Informação e Comunicação - Pessoa Jurídica"/>
    <s v="0100000000"/>
    <s v="Recursos ordinários - recursos do tesouro - RLD"/>
    <x v="0"/>
    <n v="610"/>
    <n v="500000"/>
    <n v="500000"/>
    <m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10296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20000"/>
    <n v="2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40"/>
    <s v="Serviços de Tecnologia da Informação e Comunicação - Pessoa Jurídica"/>
    <s v="0131000000"/>
    <s v="Recursos do FUNDEB"/>
    <x v="0"/>
    <n v="610"/>
    <n v="6600000"/>
    <n v="6600000"/>
    <m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3222845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100000000"/>
    <s v="Recursos ordinários - recursos do tesouro - RLD"/>
    <x v="0"/>
    <n v="230"/>
    <n v="101668"/>
    <n v="101668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317"/>
    <x v="320"/>
    <x v="16"/>
    <n v="243"/>
    <s v="445042"/>
    <s v="Auxílios"/>
    <s v="0261000000"/>
    <s v="Receitas diversas - FUNDOSOCIAL - recursos de outras fontes - exercício corrente"/>
    <x v="0"/>
    <n v="560"/>
    <n v="1478600"/>
    <n v="14786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129000000"/>
    <s v="Outras transferências - recursos do tesouro - exercício corrente"/>
    <x v="0"/>
    <n v="230"/>
    <m/>
    <m/>
    <n v="1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6"/>
    <s v="Outras Despesas Variáveis-Pessoal Civil"/>
    <s v="0250000000"/>
    <s v="Contribuição previdenciária - recursos de outras fontes - exercício corrente"/>
    <x v="0"/>
    <n v="850"/>
    <n v="5000"/>
    <n v="5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5041"/>
    <s v="Contribuições"/>
    <s v="0219000000"/>
    <s v="Outras Taxas Vinculadas - Recursos de Outras Fontes - Exercício Corrente"/>
    <x v="0"/>
    <n v="340"/>
    <m/>
    <m/>
    <n v="109535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100000000"/>
    <s v="Recursos ordinários - recursos do tesouro - RLD"/>
    <x v="0"/>
    <n v="230"/>
    <m/>
    <m/>
    <n v="300000"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92"/>
    <s v="Despesas de Exercícios Anteriores"/>
    <s v="0100000000"/>
    <s v="Recursos ordinários - recursos do tesouro - RLD"/>
    <x v="0"/>
    <n v="400"/>
    <n v="300000"/>
    <n v="30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449092"/>
    <s v="Despesas de Exercícios Anteriores"/>
    <s v="0100000000"/>
    <s v="Recursos ordinários - recursos do tesouro - RLD"/>
    <x v="0"/>
    <n v="91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05"/>
    <s v="Outros Benefícios Previdenciários"/>
    <s v="0100000000"/>
    <s v="Recursos ordinários - recursos do tesouro - RLD"/>
    <x v="0"/>
    <n v="310"/>
    <m/>
    <m/>
    <n v="1242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69000000"/>
    <s v="Outros Recursos Primários - Recursos do Tesouro"/>
    <x v="0"/>
    <n v="990"/>
    <n v="3000000"/>
    <n v="3000000"/>
    <m/>
    <m/>
    <x v="0"/>
    <x v="0"/>
  </r>
  <r>
    <s v="520091"/>
    <s v="52091"/>
    <s v="Fundo de Apoio ao Desenvolvimento Empresarial de Santa Catarina"/>
    <s v="Fundo de Apoio ao Desenvolvimento Empresarial de Santa Catarina"/>
    <x v="1"/>
    <x v="1"/>
    <x v="299"/>
    <s v="Subvenção econômica"/>
    <x v="649"/>
    <x v="652"/>
    <x v="3"/>
    <n v="123"/>
    <s v="459065"/>
    <s v="Const. ou Aumento de Capital de Empresas"/>
    <s v="0299000000"/>
    <s v="Outras receitas não primárias - recursos de outras fontes - exercício corrente"/>
    <x v="0"/>
    <n v="342"/>
    <n v="28962264"/>
    <n v="2896226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94"/>
    <s v="Indenizações e Restituições Trabalhistas"/>
    <s v="0131000000"/>
    <s v="Recursos do FUNDEB"/>
    <x v="0"/>
    <n v="625"/>
    <n v="365465"/>
    <n v="365465"/>
    <m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51743394.63"/>
    <m/>
    <x v="0"/>
    <x v="0"/>
  </r>
  <r>
    <s v="470076"/>
    <s v="47076"/>
    <s v="Fundo Financeiro"/>
    <s v="Fundo Financeiro"/>
    <x v="1"/>
    <x v="1"/>
    <x v="44"/>
    <s v="Encargos com inativos"/>
    <x v="650"/>
    <x v="653"/>
    <x v="14"/>
    <n v="272"/>
    <s v="319092"/>
    <s v="Despesas de Exercícios Anteriores"/>
    <s v="0250000000"/>
    <s v="Contribuição previdenciária - recursos de outras fontes - exercício corrente"/>
    <x v="0"/>
    <n v="860"/>
    <n v="8000"/>
    <n v="8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92"/>
    <s v="Despesas de Exercícios Anteriores"/>
    <s v="0100000000"/>
    <s v="Recursos ordinários - recursos do tesouro - RLD"/>
    <x v="0"/>
    <n v="704"/>
    <n v="3500000"/>
    <n v="35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04"/>
    <s v="Contratação por Tempo Determinado"/>
    <s v="0100000000"/>
    <s v="Recursos ordinários - recursos do tesouro - RLD"/>
    <x v="0"/>
    <n v="625"/>
    <m/>
    <m/>
    <n v="3586000"/>
    <m/>
    <x v="0"/>
    <x v="0"/>
  </r>
  <r>
    <s v="450001"/>
    <s v="00001"/>
    <s v="Secretaria de Estado da Educação"/>
    <s v="Gestão Geral"/>
    <x v="0"/>
    <x v="0"/>
    <x v="46"/>
    <s v="Pagamento de encargos"/>
    <x v="985"/>
    <x v="988"/>
    <x v="5"/>
    <n v="846"/>
    <s v="319091"/>
    <s v="Sentenças Judiciais"/>
    <s v="0100000000"/>
    <s v="Recursos ordinários - recursos do tesouro - RLD"/>
    <x v="0"/>
    <n v="990"/>
    <m/>
    <m/>
    <n v="100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046"/>
    <s v="Auxílio-Alimentação"/>
    <s v="0100000000"/>
    <s v="Recursos ordinários - recursos do tesouro - RLD"/>
    <x v="0"/>
    <n v="875"/>
    <m/>
    <m/>
    <n v="88135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046"/>
    <s v="Auxílio-Alimentação"/>
    <s v="0100000000"/>
    <s v="Recursos ordinários - recursos do tesouro - RLD"/>
    <x v="0"/>
    <n v="880"/>
    <m/>
    <m/>
    <n v="272004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47"/>
    <s v="Obrigações Tributárias e Contributivas"/>
    <s v="0100000000"/>
    <s v="Recursos ordinários - recursos do tesouro - RLD"/>
    <x v="0"/>
    <n v="910"/>
    <n v="22750"/>
    <n v="2275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n v="10000"/>
    <n v="1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00000000"/>
    <s v="Recursos ordinários - recursos do tesouro - RLD"/>
    <x v="0"/>
    <n v="900"/>
    <n v="1900000"/>
    <n v="1900000"/>
    <m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m/>
    <n v="32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13"/>
    <s v="Obrigações Patronais"/>
    <s v="0100000000"/>
    <s v="Recursos ordinários - recursos do tesouro - RLD"/>
    <x v="0"/>
    <n v="935"/>
    <n v="32000000"/>
    <n v="3200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196"/>
    <s v="Ressarcimento Despesa Pessoal Requisitado"/>
    <s v="0100000000"/>
    <s v="Recursos ordinários - recursos do tesouro - RLD"/>
    <x v="0"/>
    <n v="930"/>
    <m/>
    <m/>
    <n v="80000"/>
    <m/>
    <x v="0"/>
    <x v="0"/>
  </r>
  <r>
    <s v="270025"/>
    <s v="00001"/>
    <s v="Instituto de Metrologia de Santa Catarina"/>
    <s v="Gestão Geral"/>
    <x v="1"/>
    <x v="1"/>
    <x v="14"/>
    <s v="Saúde e segurança no contexto ocupacional"/>
    <x v="641"/>
    <x v="644"/>
    <x v="3"/>
    <n v="331"/>
    <s v="339030"/>
    <s v="Material de Consumo"/>
    <s v="0228000000"/>
    <s v="Outros convênios, ajustes e acordos administrativos - rec outras fontes-exercício corrente"/>
    <x v="0"/>
    <n v="855"/>
    <n v="50000"/>
    <n v="5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339030"/>
    <s v="Material de Consumo"/>
    <s v="0100000000"/>
    <s v="Recursos ordinários - recursos do tesouro - RLD"/>
    <x v="0"/>
    <n v="925"/>
    <m/>
    <m/>
    <n v="50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0"/>
    <s v="Material de Consumo"/>
    <s v="0100000000"/>
    <s v="Recursos ordinários - recursos do tesouro - RLD"/>
    <x v="0"/>
    <n v="900"/>
    <m/>
    <m/>
    <n v="16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0"/>
    <s v="Material de Consumo"/>
    <s v="0240000000"/>
    <s v="Recursos de serviços - recursos de outras fontes - exercício corrente"/>
    <x v="0"/>
    <n v="900"/>
    <m/>
    <m/>
    <n v="25000"/>
    <m/>
    <x v="0"/>
    <x v="0"/>
  </r>
  <r>
    <s v="480091"/>
    <s v="48091"/>
    <s v="Fundo Estadual de Saúde"/>
    <s v="Fundo Estadual de Saúde"/>
    <x v="0"/>
    <x v="0"/>
    <x v="130"/>
    <s v="Distribuição de medicamentos"/>
    <x v="232"/>
    <x v="234"/>
    <x v="6"/>
    <n v="303"/>
    <s v="339030"/>
    <s v="Material de Consumo"/>
    <s v="0100000000"/>
    <s v="Recursos ordinários - recursos do tesouro - RLD"/>
    <x v="0"/>
    <n v="440"/>
    <m/>
    <m/>
    <n v="75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02"/>
    <s v="00001"/>
    <s v="Procuradoria Geral do Estado"/>
    <s v="Gestão Geral"/>
    <x v="1"/>
    <x v="1"/>
    <x v="14"/>
    <s v="Saúde e segurança no contexto ocupacional"/>
    <x v="587"/>
    <x v="590"/>
    <x v="8"/>
    <n v="331"/>
    <s v="339030"/>
    <s v="Material de Consumo"/>
    <s v="0100000000"/>
    <s v="Recursos ordinários - recursos do tesouro - RLD"/>
    <x v="0"/>
    <n v="855"/>
    <n v="500"/>
    <n v="5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m/>
    <m/>
    <m/>
    <n v="170000"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3"/>
    <s v="Passagens e Despesas com Locomoção"/>
    <s v="0283000000"/>
    <s v="Remuneração de depósitos bancários da conta única  do Tribunal de Justiça"/>
    <x v="0"/>
    <n v="931"/>
    <n v="1194730"/>
    <n v="119473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3"/>
    <s v="Passagens e Despesas com Locomoção"/>
    <s v="0100000000"/>
    <s v="Recursos ordinários - recursos do tesouro - RLD"/>
    <x v="0"/>
    <n v="610"/>
    <m/>
    <m/>
    <n v="10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3"/>
    <s v="Passagens e Despesas com Locomoção"/>
    <s v="0228000000"/>
    <s v="Outros convênios, ajustes e acordos administrativos - rec outras fontes-exercício corrente"/>
    <x v="0"/>
    <n v="230"/>
    <m/>
    <m/>
    <n v="218813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3"/>
    <s v="Passagens e Despesas com Locomoção"/>
    <s v="0240000000"/>
    <s v="Recursos de serviços - recursos de outras fontes - exercício corrente"/>
    <x v="0"/>
    <n v="900"/>
    <m/>
    <m/>
    <n v="46142"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3"/>
    <s v="Passagens e Despesas com Locomoção"/>
    <s v="0223000000"/>
    <s v="Convênio - Sistema Único Saúde - recursos de outras fontes - Exercício Corrente"/>
    <x v="0"/>
    <n v="410"/>
    <n v="93485"/>
    <n v="93485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5043"/>
    <s v="Subvenções Sociais"/>
    <s v="0261000000"/>
    <s v="Receitas diversas - FUNDOSOCIAL - recursos de outras fontes - exercício corrente"/>
    <x v="0"/>
    <n v="850"/>
    <n v="50000"/>
    <n v="50000"/>
    <m/>
    <m/>
    <x v="0"/>
    <x v="0"/>
  </r>
  <r>
    <s v="440093"/>
    <s v="44093"/>
    <s v="Fundo Estadual de Desenvolvimento Rural"/>
    <s v="Fundo Estadual de Desenvolvimento Rural"/>
    <x v="0"/>
    <x v="0"/>
    <x v="313"/>
    <s v="Concessão de subvenção"/>
    <x v="678"/>
    <x v="681"/>
    <x v="13"/>
    <n v="606"/>
    <s v="339048"/>
    <s v="Outros Auxílios Financeiros Pessoas Físicas"/>
    <s v="0266000000"/>
    <s v="Receitas diversas - receita Agroindustrial - FDR"/>
    <x v="0"/>
    <n v="320"/>
    <m/>
    <m/>
    <n v="50000"/>
    <m/>
    <x v="0"/>
    <x v="0"/>
  </r>
  <r>
    <s v="520002"/>
    <s v="00001"/>
    <s v="Encargos Gerais do Estado"/>
    <s v="Gestão Geral"/>
    <x v="1"/>
    <x v="1"/>
    <x v="242"/>
    <s v="Despesas diversas"/>
    <x v="645"/>
    <x v="648"/>
    <x v="3"/>
    <n v="123"/>
    <s v="339092"/>
    <s v="Despesas de Exercícios Anteriores"/>
    <s v="0100000000"/>
    <s v="Recursos ordinários - recursos do tesouro - RLD"/>
    <x v="0"/>
    <n v="990"/>
    <n v="10000000"/>
    <n v="10000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92"/>
    <s v="Despesas de Exercícios Anteriores"/>
    <s v="0269000000"/>
    <s v="Outros recursos primários - recursos de outras fontes - exercício corrente"/>
    <x v="0"/>
    <n v="915"/>
    <m/>
    <m/>
    <n v="49516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2"/>
    <s v="Despesas de Exercícios Anteriores"/>
    <s v="0131000000"/>
    <s v="Recursos do FUNDEB"/>
    <x v="0"/>
    <n v="625"/>
    <m/>
    <m/>
    <n v="100000"/>
    <m/>
    <x v="0"/>
    <x v="0"/>
  </r>
  <r>
    <s v="470030"/>
    <s v="00001"/>
    <s v="Fundação Escola de Governo - ENA"/>
    <s v="Gestão Geral"/>
    <x v="1"/>
    <x v="1"/>
    <x v="257"/>
    <s v="Residência de pós-graduandos"/>
    <x v="513"/>
    <x v="516"/>
    <x v="5"/>
    <n v="364"/>
    <s v="339018"/>
    <s v="Auxílio Financeiro a Estudantes"/>
    <s v="0100000000"/>
    <s v="Recursos ordinários - recursos do tesouro - RLD"/>
    <x v="0"/>
    <n v="835"/>
    <n v="1000"/>
    <n v="1000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132"/>
    <s v="Material, Bem ou Serviço de Distribuição Gratuita"/>
    <s v="0100000000"/>
    <s v="Recursos ordinários - recursos do tesouro - RLD"/>
    <x v="0"/>
    <n v="900"/>
    <m/>
    <m/>
    <n v="1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80000000"/>
    <s v="Remuneração de disponibilidade bancária - Executivo - rec tesouro - exercício corrente"/>
    <x v="0"/>
    <n v="990"/>
    <n v="9000000"/>
    <n v="90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4"/>
    <s v="Outras Desp. Pessoal Decor. Contr. Terceirização"/>
    <s v="0169000000"/>
    <s v="Outros Recursos Primários - Recursos do Tesouro"/>
    <x v="0"/>
    <n v="130"/>
    <m/>
    <m/>
    <n v="340803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92"/>
    <s v="27092"/>
    <s v="Fundo Estadual de Recursos Hídricos"/>
    <s v="Fundo Estadual de Recursos Hídricos"/>
    <x v="0"/>
    <x v="0"/>
    <x v="156"/>
    <s v="Elaboração e implementação de planos"/>
    <x v="284"/>
    <x v="287"/>
    <x v="12"/>
    <n v="544"/>
    <s v="339035"/>
    <s v="Serviços de Consultoria"/>
    <s v="0122000000"/>
    <s v="Cota-parte da compensação financeira dos rec hídricos - rec tesouro - exercício corrente"/>
    <x v="0"/>
    <n v="350"/>
    <m/>
    <m/>
    <n v="1300000"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4141"/>
    <s v="Contribuições"/>
    <s v="0100000000"/>
    <s v="Recursos ordinários - recursos do tesouro - RLD"/>
    <x v="0"/>
    <n v="430"/>
    <n v="5000000"/>
    <n v="500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624"/>
    <x v="627"/>
    <x v="6"/>
    <n v="301"/>
    <s v="334141"/>
    <s v="Contribuições"/>
    <s v="0100000000"/>
    <s v="Recursos ordinários - recursos do tesouro - RLD"/>
    <x v="0"/>
    <n v="420"/>
    <m/>
    <m/>
    <n v="2805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113"/>
    <s v="Obrigações Patronais"/>
    <s v="0100000000"/>
    <s v="Recursos ordinários - recursos do tesouro - RLD"/>
    <x v="0"/>
    <n v="850"/>
    <m/>
    <m/>
    <n v="163091"/>
    <m/>
    <x v="0"/>
    <x v="0"/>
  </r>
  <r>
    <s v="160097"/>
    <s v="16097"/>
    <s v="Fundo de Melhoria da Polícia Militar"/>
    <s v="Fundo de Melhoria da Polícia Militar"/>
    <x v="1"/>
    <x v="1"/>
    <x v="269"/>
    <s v="Gestão de indenizações"/>
    <x v="548"/>
    <x v="551"/>
    <x v="11"/>
    <n v="181"/>
    <s v="339008"/>
    <s v="Outros Benefícios Assistenciais"/>
    <s v="0111000000"/>
    <s v="Taxas da Segurança Pública - recursos do tesouro - exercício corrente"/>
    <x v="0"/>
    <n v="704"/>
    <n v="400000"/>
    <n v="4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14"/>
    <s v="Diárias - Civil"/>
    <s v="0283000000"/>
    <s v="Remuneração de depósitos bancários da conta única  do Tribunal de Justiça"/>
    <x v="0"/>
    <n v="930"/>
    <n v="6708"/>
    <n v="6708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14"/>
    <s v="Diárias - Civil"/>
    <s v="0219000000"/>
    <s v="Outras Taxas Vinculadas - Recursos de Outras Fontes - Exercício Corrente"/>
    <x v="0"/>
    <n v="315"/>
    <n v="50000"/>
    <n v="5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14"/>
    <s v="Diárias - Civil"/>
    <s v="0131000000"/>
    <s v="Recursos do FUNDEB"/>
    <x v="0"/>
    <n v="610"/>
    <n v="500000"/>
    <n v="50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14"/>
    <s v="Diárias - Civil"/>
    <s v="0219000000"/>
    <s v="Outras Taxas Vinculadas - Recursos de Outras Fontes - Exercício Corrente"/>
    <x v="0"/>
    <n v="315"/>
    <m/>
    <m/>
    <n v="8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14"/>
    <s v="Diárias - Civil"/>
    <s v="0100000000"/>
    <s v="Recursos ordinários - recursos do tesouro - RLD"/>
    <x v="0"/>
    <n v="315"/>
    <m/>
    <m/>
    <n v="35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m/>
    <m/>
    <m/>
    <n v="35000"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m/>
    <n v="-1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0000000"/>
    <s v="Recursos ordinários - recursos do tesouro - RLD"/>
    <x v="0"/>
    <n v="990"/>
    <n v="38595148"/>
    <n v="38595148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93"/>
    <s v="Indenizações e Restituições"/>
    <s v="0240000000"/>
    <s v="Recursos de serviços - recursos de outras fontes - exercício corrente"/>
    <x v="0"/>
    <n v="310"/>
    <n v="250252"/>
    <n v="250252"/>
    <m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9093"/>
    <s v="Indenizações e Restituições"/>
    <s v="0131000000"/>
    <s v="Recursos do FUNDEB"/>
    <x v="0"/>
    <n v="623"/>
    <n v="800000"/>
    <n v="8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n v="320000"/>
    <n v="320000"/>
    <m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093"/>
    <s v="Indenizações e Restituições"/>
    <s v="0100000000"/>
    <s v="Recursos ordinários - recursos do tesouro - RLD"/>
    <x v="0"/>
    <n v="850"/>
    <m/>
    <m/>
    <n v="759555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3"/>
    <s v="Indenizações e Restituições"/>
    <s v="0100000000"/>
    <s v="Recursos ordinários - recursos do tesouro - RLD"/>
    <x v="0"/>
    <n v="910"/>
    <n v="733820"/>
    <n v="73382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93"/>
    <s v="Indenizações e Restituições"/>
    <s v="0100000000"/>
    <s v="Recursos ordinários - recursos do tesouro - RLD"/>
    <x v="0"/>
    <n v="850"/>
    <n v="4877"/>
    <n v="4877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093"/>
    <s v="Indenizações e Restituições"/>
    <s v="0219000000"/>
    <s v="Outras Taxas Vinculadas - Recursos de Outras Fontes - Exercício Corrente"/>
    <x v="0"/>
    <n v="890"/>
    <n v="4749"/>
    <n v="4749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93"/>
    <s v="Indenizações e Restituições"/>
    <s v="0260000000"/>
    <s v="Recursos patrimoniais primários - recursos de outras fontes - exercício corrente"/>
    <x v="0"/>
    <n v="310"/>
    <n v="22610"/>
    <n v="22610"/>
    <m/>
    <m/>
    <x v="0"/>
    <x v="0"/>
  </r>
  <r>
    <s v="030001"/>
    <s v="00001"/>
    <s v="Tribunal de Justiça do Estado"/>
    <s v="Gestão Geral"/>
    <x v="7"/>
    <x v="5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n v="-205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1"/>
    <s v="Vencim. e Vantagens Fixas - Pessoal Civil"/>
    <s v="0219000000"/>
    <s v="Outras Taxas Vinculadas - Recursos de Outras Fontes - Exercício Corrente"/>
    <x v="0"/>
    <n v="890"/>
    <n v="6549845"/>
    <n v="6549845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1"/>
    <s v="Vencim. e Vantagens Fixas - Pessoal Civil"/>
    <s v="0100000000"/>
    <s v="Recursos ordinários - recursos do tesouro - RLD"/>
    <x v="0"/>
    <n v="625"/>
    <n v="3294369"/>
    <n v="3294369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2"/>
    <s v="Vencim. e Vantagens Fixas - Pessoal Militar"/>
    <s v="0100000000"/>
    <s v="Recursos ordinários - recursos do tesouro - RLD"/>
    <x v="0"/>
    <n v="920"/>
    <m/>
    <m/>
    <n v="90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2"/>
    <s v="Vencim. e Vantagens Fixas - Pessoal Militar"/>
    <s v="0100000000"/>
    <s v="Recursos ordinários - recursos do tesouro - RLD"/>
    <x v="0"/>
    <n v="704"/>
    <m/>
    <m/>
    <n v="2421741"/>
    <m/>
    <x v="0"/>
    <x v="0"/>
  </r>
  <r>
    <s v="270001"/>
    <s v="00001"/>
    <s v="Secretaria de Estado do Desenvolvimento Econômico Sustentável"/>
    <s v="Gestão Geral"/>
    <x v="1"/>
    <x v="1"/>
    <x v="138"/>
    <s v="Apoio a projetos"/>
    <x v="798"/>
    <x v="801"/>
    <x v="10"/>
    <n v="571"/>
    <s v="339020"/>
    <s v="Auxílio Financeiro a Pesquisadores"/>
    <s v="0129000000"/>
    <s v="Outras transferências - recursos do tesouro - exercício corrente"/>
    <x v="0"/>
    <n v="346"/>
    <n v="700000"/>
    <n v="700000"/>
    <m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9020"/>
    <s v="Auxílio Financeiro a Pesquisadores"/>
    <s v="0219000000"/>
    <s v="Outras Taxas Vinculadas - Recursos de Outras Fontes - Exercício Corrente"/>
    <x v="0"/>
    <n v="348"/>
    <m/>
    <m/>
    <n v="624014"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6"/>
    <s v="Outros Serviços Terceiros-Pessoa Física"/>
    <s v="0100000000"/>
    <s v="Recursos ordinários - recursos do tesouro - RLD"/>
    <x v="0"/>
    <n v="910"/>
    <m/>
    <m/>
    <n v="953660.92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6"/>
    <s v="Outros Serviços Terceiros-Pessoa Física"/>
    <s v="0100000000"/>
    <s v="Recursos ordinários - recursos do tesouro - RLD"/>
    <x v="0"/>
    <n v="900"/>
    <m/>
    <m/>
    <n v="46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200000"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036"/>
    <s v="Outros Serviços Terceiros-Pessoa Física"/>
    <s v="0111000000"/>
    <s v="Taxas da Segurança Pública - recursos do tesouro - exercício corrente"/>
    <x v="0"/>
    <n v="704"/>
    <n v="112963"/>
    <n v="112963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35"/>
    <s v="Serviços de Consultoria"/>
    <s v="0100000000"/>
    <s v="Recursos ordinários - recursos do tesouro - RLD"/>
    <x v="0"/>
    <n v="925"/>
    <n v="200000"/>
    <n v="200000"/>
    <m/>
    <m/>
    <x v="0"/>
    <x v="0"/>
  </r>
  <r>
    <s v="450022"/>
    <s v="00001"/>
    <s v="Fundação Universidade do Estado de Santa Catarina"/>
    <s v="Gestão Geral"/>
    <x v="1"/>
    <x v="1"/>
    <x v="397"/>
    <s v="Expansão da UDESC"/>
    <x v="941"/>
    <x v="944"/>
    <x v="5"/>
    <n v="364"/>
    <s v="449051"/>
    <s v="Obras e Instalações"/>
    <s v="0100000000"/>
    <s v="Recursos ordinários - recursos do tesouro - RLD"/>
    <x v="0"/>
    <n v="630"/>
    <n v="4481689"/>
    <n v="4481689"/>
    <m/>
    <m/>
    <x v="0"/>
    <x v="0"/>
  </r>
  <r>
    <s v="470093"/>
    <s v="47093"/>
    <s v="Fundo Patrimonial"/>
    <s v="Fundo Patrimonial"/>
    <x v="1"/>
    <x v="1"/>
    <x v="411"/>
    <s v="Construção e aquisição de bens imóveis"/>
    <x v="986"/>
    <x v="989"/>
    <x v="3"/>
    <n v="122"/>
    <s v="449051"/>
    <s v="Obras e Instalações"/>
    <s v="0298000000"/>
    <s v="Receita da alienação de bens - recursos de outras fontes - exercício corrente"/>
    <x v="0"/>
    <n v="900"/>
    <n v="755976"/>
    <n v="755976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06"/>
    <x v="609"/>
    <x v="7"/>
    <n v="61"/>
    <s v="449051"/>
    <s v="Obras e Instalações"/>
    <s v="0219000000"/>
    <s v="Outras Taxas Vinculadas - Recursos de Outras Fontes - Exercício Corrente"/>
    <x v="0"/>
    <n v="931"/>
    <m/>
    <m/>
    <n v="530581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449051"/>
    <s v="Obras e Instalações"/>
    <s v="0111000000"/>
    <s v="Taxas da Segurança Pública - recursos do tesouro - exercício corrente"/>
    <x v="0"/>
    <n v="704"/>
    <m/>
    <m/>
    <n v="7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69000000"/>
    <s v="Outros recursos primários - recursos de outras fontes - exercício corrente"/>
    <x v="0"/>
    <n v="702"/>
    <m/>
    <m/>
    <n v="5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46"/>
    <x v="949"/>
    <x v="5"/>
    <n v="364"/>
    <s v="449051"/>
    <s v="Obras e Instalações"/>
    <s v="0100000000"/>
    <s v="Recursos ordinários - recursos do tesouro - RLD"/>
    <x v="0"/>
    <n v="630"/>
    <m/>
    <m/>
    <n v="1198471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11"/>
    <x v="714"/>
    <x v="0"/>
    <n v="782"/>
    <s v="449051"/>
    <s v="Obras e Instalações"/>
    <s v="0192000000"/>
    <s v="Operações de crédito externa - recursos do tesouro - exercício corrente"/>
    <x v="0"/>
    <n v="140"/>
    <m/>
    <m/>
    <n v="18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03"/>
    <x v="406"/>
    <x v="12"/>
    <n v="541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76"/>
    <x v="879"/>
    <x v="7"/>
    <n v="61"/>
    <s v="449051"/>
    <s v="Obras e Instalações"/>
    <s v="0219000000"/>
    <s v="Outras Taxas Vinculadas - Recursos de Outras Fontes - Exercício Corrente"/>
    <x v="0"/>
    <n v="931"/>
    <n v="30972"/>
    <n v="30972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4"/>
    <x v="637"/>
    <x v="7"/>
    <n v="61"/>
    <s v="449051"/>
    <s v="Obras e Instalações"/>
    <s v="0219000000"/>
    <s v="Outras Taxas Vinculadas - Recursos de Outras Fontes - Exercício Corrente"/>
    <x v="0"/>
    <n v="931"/>
    <n v="197849"/>
    <n v="197849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1"/>
    <s v="Obras e Instalações"/>
    <s v="0100000000"/>
    <s v="Recursos ordinários - recursos do tesouro - RLD"/>
    <x v="0"/>
    <n v="64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188000000"/>
    <s v="Remuneração de disponibilidade bancária - CIDE"/>
    <x v="0"/>
    <n v="110"/>
    <n v="1698132"/>
    <n v="1698132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925"/>
    <x v="928"/>
    <x v="0"/>
    <n v="781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030091"/>
    <s v="03091"/>
    <s v="Fundo de Reaparelhamento da Justiça"/>
    <s v="Fundo de Reaparelhamento da Justiça"/>
    <x v="8"/>
    <x v="7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m/>
    <n v="250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449052"/>
    <s v="Equipamentos e Material Permanente"/>
    <s v="0100000000"/>
    <s v="Recursos ordinários - recursos do tesouro - RLD"/>
    <x v="0"/>
    <n v="640"/>
    <n v="600000"/>
    <n v="6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449052"/>
    <s v="Equipamentos e Material Permanente"/>
    <s v="0240000000"/>
    <s v="Recursos de serviços - recursos de outras fontes - exercício corrente"/>
    <x v="0"/>
    <n v="310"/>
    <n v="8140"/>
    <n v="8140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33000000"/>
    <s v="Investimento na Rede de Serviços Públicos de Saúde"/>
    <x v="0"/>
    <n v="400"/>
    <n v="2602878"/>
    <n v="2602878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449052"/>
    <s v="Equipamentos e Material Permanente"/>
    <s v="0269000000"/>
    <s v="Outros recursos primários - recursos de outras fontes - exercício corrente"/>
    <x v="0"/>
    <n v="900"/>
    <m/>
    <m/>
    <n v="803513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449052"/>
    <s v="Equipamentos e Material Permanente"/>
    <s v="0219000000"/>
    <s v="Outras Taxas Vinculadas - Recursos de Outras Fontes - Exercício Corrente"/>
    <x v="0"/>
    <n v="340"/>
    <m/>
    <m/>
    <n v="499268"/>
    <m/>
    <x v="0"/>
    <x v="0"/>
  </r>
  <r>
    <s v="270021"/>
    <s v="00001"/>
    <s v="Instituto do Meio Ambiente do Estado de Santa Catarina - IMA"/>
    <s v="Gestão Geral"/>
    <x v="0"/>
    <x v="0"/>
    <x v="14"/>
    <s v="Saúde e segurança no contexto ocupacional"/>
    <x v="805"/>
    <x v="808"/>
    <x v="3"/>
    <n v="331"/>
    <s v="449052"/>
    <s v="Equipamentos e Material Permanente"/>
    <s v="0219000000"/>
    <s v="Outras Taxas Vinculadas - Recursos de Outras Fontes - Exercício Corrente"/>
    <x v="0"/>
    <n v="855"/>
    <m/>
    <m/>
    <n v="94042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449052"/>
    <s v="Equipamentos e Material Permanente"/>
    <s v="0240000000"/>
    <s v="Recursos de serviços - recursos de outras fontes - exercício corrente"/>
    <x v="0"/>
    <n v="900"/>
    <m/>
    <m/>
    <n v="1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449052"/>
    <s v="Equipamentos e Material Permanente"/>
    <s v="0169000000"/>
    <s v="Outros Recursos Primários - Recursos do Tesouro"/>
    <x v="0"/>
    <n v="130"/>
    <m/>
    <m/>
    <n v="1500000"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449052"/>
    <s v="Equipamentos e Material Permanente"/>
    <s v="0100000000"/>
    <s v="Recursos ordinários - recursos do tesouro - RLD"/>
    <x v="0"/>
    <n v="880"/>
    <n v="115074"/>
    <n v="115074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28000000"/>
    <s v="Outros convênios, ajustes e acordos administrativos - rec outras fontes-exercício corrente"/>
    <x v="0"/>
    <n v="310"/>
    <n v="331363"/>
    <n v="331363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52"/>
    <s v="Equipamentos e Material Permanente"/>
    <s v="0219000025"/>
    <s v="Recursos de Outras Fontes - Exercício Corrente - Outras Taxas Vinculadas - Custas Judiciais e Extrajudiciais"/>
    <x v="0"/>
    <n v="931"/>
    <m/>
    <m/>
    <n v="0"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100000000"/>
    <s v="Recursos ordinários - recursos do tesouro - RLD"/>
    <x v="0"/>
    <n v="400"/>
    <m/>
    <m/>
    <n v="231914644.08000001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40"/>
    <x v="643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8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63"/>
    <x v="566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1"/>
    <x v="264"/>
    <x v="0"/>
    <n v="782"/>
    <s v="449034"/>
    <s v="Outras Desp. Pessoal Decor. Contr. Terceirização"/>
    <s v="0100000000"/>
    <s v="Recursos ordinários - recursos do tesouro - RLD"/>
    <x v="0"/>
    <n v="140"/>
    <m/>
    <m/>
    <n v="5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39"/>
    <s v="Outros Serviços Terceiros - Pessoa Jurídica"/>
    <s v="0100000000"/>
    <s v="Recursos ordinários - recursos do tesouro - RLD"/>
    <x v="0"/>
    <n v="560"/>
    <n v="430000"/>
    <n v="430000"/>
    <m/>
    <m/>
    <x v="0"/>
    <x v="0"/>
  </r>
  <r>
    <s v="440023"/>
    <s v="00001"/>
    <s v="Empresa de Pesquisa Agropecuária e Extensão Rural de Santa Catarina S.A."/>
    <s v="Gestão Geral"/>
    <x v="1"/>
    <x v="1"/>
    <x v="279"/>
    <s v="Capacitação para grupo especializado"/>
    <x v="586"/>
    <x v="589"/>
    <x v="5"/>
    <n v="606"/>
    <s v="339039"/>
    <s v="Outros Serviços Terceiros - Pessoa Jurídica"/>
    <s v="0100000000"/>
    <s v="Recursos ordinários - recursos do tesouro - RLD"/>
    <x v="0"/>
    <n v="310"/>
    <n v="582902"/>
    <n v="582902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9"/>
    <s v="Outros Serviços Terceiros - Pessoa Jurídica"/>
    <s v="0111000000"/>
    <s v="Taxas da Segurança Pública - recursos do tesouro - exercício corrente"/>
    <x v="0"/>
    <n v="750"/>
    <n v="32251101"/>
    <n v="32251101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39"/>
    <s v="Outros Serviços Terceiros - Pessoa Jurídica"/>
    <s v="0111000000"/>
    <s v="Taxas da Segurança Pública - recursos do tesouro - exercício corrente"/>
    <x v="0"/>
    <n v="702"/>
    <m/>
    <m/>
    <n v="17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85000000"/>
    <s v="Remuneração de disp bancária - Executivo - rec vinculados-rec outras fontes-exerc corrente"/>
    <x v="0"/>
    <n v="340"/>
    <m/>
    <m/>
    <n v="3817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9"/>
    <s v="Outros Serviços Terceiros - Pessoa Jurídica"/>
    <s v="0269000000"/>
    <s v="Outros recursos primários - recursos de outras fontes - exercício corrente"/>
    <x v="0"/>
    <n v="875"/>
    <m/>
    <m/>
    <n v="3612538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m/>
    <m/>
    <n v="970000"/>
    <m/>
    <x v="0"/>
    <x v="0"/>
  </r>
  <r>
    <s v="030001"/>
    <s v="00001"/>
    <s v="Tribunal de Justiça do Estado"/>
    <s v="Gestão Geral"/>
    <x v="8"/>
    <x v="7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100000"/>
    <m/>
    <m/>
    <x v="0"/>
    <x v="0"/>
  </r>
  <r>
    <s v="450001"/>
    <s v="00001"/>
    <s v="Secretaria de Estado da Educação"/>
    <s v="Gestão Geral"/>
    <x v="7"/>
    <x v="5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m/>
    <n v="-3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7"/>
    <s v="Locação de Mão-de-Obra"/>
    <s v="0100000000"/>
    <s v="Recursos ordinários - recursos do tesouro - RLD"/>
    <x v="0"/>
    <n v="900"/>
    <n v="155051"/>
    <n v="155051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444141"/>
    <s v="Contribuições"/>
    <s v="0261000000"/>
    <s v="Receitas diversas - FUNDOSOCIAL - recursos de outras fontes - exercício corrente"/>
    <x v="0"/>
    <n v="560"/>
    <m/>
    <m/>
    <n v="1000000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925564"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24"/>
    <n v="500000"/>
    <n v="5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140"/>
    <s v="Serviços de Tecnologia da Informação e Comunicação - Pessoa Jurídica"/>
    <s v="0100000000"/>
    <s v="Recursos ordinários - recursos do tesouro - RLD"/>
    <x v="0"/>
    <n v="900"/>
    <n v="75000"/>
    <n v="75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088655"/>
    <n v="2088655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5042"/>
    <s v="Auxílios"/>
    <s v="0100000000"/>
    <s v="Recursos ordinários - recursos do tesouro - RLD"/>
    <x v="0"/>
    <n v="610"/>
    <n v="5000000"/>
    <n v="50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6"/>
    <s v="Outras Despesas Variáveis-Pessoal Civil"/>
    <s v="0131000000"/>
    <s v="Recursos do FUNDEB"/>
    <x v="0"/>
    <n v="625"/>
    <n v="42400"/>
    <n v="42400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6"/>
    <s v="Outras Despesas Variáveis-Pessoal Civil"/>
    <s v="0100000000"/>
    <s v="Recursos ordinários - recursos do tesouro - RLD"/>
    <x v="0"/>
    <n v="850"/>
    <m/>
    <m/>
    <n v="775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6"/>
    <s v="Outras Despesas Variáveis-Pessoal Civil"/>
    <s v="0100000000"/>
    <s v="Recursos ordinários - recursos do tesouro - RLD"/>
    <x v="0"/>
    <n v="850"/>
    <m/>
    <m/>
    <n v="38698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3"/>
    <s v="Obrigações Patronais"/>
    <s v="0100000000"/>
    <s v="Recursos ordinários - recursos do tesouro - RLD"/>
    <x v="0"/>
    <n v="850"/>
    <m/>
    <m/>
    <n v="3248949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129000000"/>
    <s v="Outras transferências - recursos do tesouro - exercício corrente"/>
    <x v="0"/>
    <n v="230"/>
    <m/>
    <m/>
    <n v="1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98000000"/>
    <s v="Receita da alienação de bens - recursos do tesouro - exercício corrente"/>
    <x v="0"/>
    <n v="990"/>
    <m/>
    <m/>
    <n v="190000"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6045"/>
    <s v="Subvenções Econômicas"/>
    <s v="0100000000"/>
    <s v="Recursos ordinários - recursos do tesouro - RLD"/>
    <x v="0"/>
    <n v="627"/>
    <n v="20000000"/>
    <n v="20000000"/>
    <m/>
    <m/>
    <x v="0"/>
    <x v="0"/>
  </r>
  <r>
    <s v="470076"/>
    <s v="47076"/>
    <s v="Fundo Financeiro"/>
    <s v="Fundo Financeiro"/>
    <x v="1"/>
    <x v="1"/>
    <x v="327"/>
    <s v="Fundo garantidor"/>
    <x v="717"/>
    <x v="720"/>
    <x v="14"/>
    <n v="997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2"/>
    <s v="Despesas de Exercícios Anteriores"/>
    <s v="0111000000"/>
    <s v="Taxas da Segurança Pública - recursos do tesouro - exercício corrente"/>
    <x v="0"/>
    <n v="704"/>
    <m/>
    <m/>
    <n v="181913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2"/>
    <s v="Despesas de Exercícios Anteriores"/>
    <s v="0100000000"/>
    <s v="Recursos ordinários - recursos do tesouro - RLD"/>
    <x v="0"/>
    <n v="850"/>
    <m/>
    <m/>
    <n v="43000"/>
    <m/>
    <x v="0"/>
    <x v="0"/>
  </r>
  <r>
    <s v="470076"/>
    <s v="47076"/>
    <s v="Fundo Financeiro"/>
    <s v="Fundo Financeiro"/>
    <x v="1"/>
    <x v="1"/>
    <x v="45"/>
    <s v="Encargos com inativos"/>
    <x v="676"/>
    <x v="679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47"/>
    <s v="Obrigações Tributárias e Contributivas"/>
    <s v="0111000000"/>
    <s v="Taxas da Segurança Pública - recursos do tesouro - exercício corrente"/>
    <x v="0"/>
    <n v="704"/>
    <m/>
    <m/>
    <n v="1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47"/>
    <s v="Obrigações Tributárias e Contributivas"/>
    <s v="0240000000"/>
    <s v="Recursos de serviços - recursos de outras fontes - exercício corrente"/>
    <x v="0"/>
    <n v="310"/>
    <m/>
    <m/>
    <n v="215000"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47"/>
    <s v="Obrigações Tributárias e Contributivas"/>
    <s v="0240000000"/>
    <s v="Recursos de serviços - recursos de outras fontes - exercício corrente"/>
    <x v="0"/>
    <n v="825"/>
    <n v="15000"/>
    <n v="15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47"/>
    <s v="Obrigações Tributárias e Contributivas"/>
    <s v="0240000000"/>
    <s v="Recursos de serviços - recursos de outras fontes - exercício corrente"/>
    <x v="0"/>
    <n v="230"/>
    <n v="1000"/>
    <n v="1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113"/>
    <s v="Obrigações Patronais"/>
    <s v="0131000000"/>
    <s v="Recursos do FUNDEB"/>
    <x v="0"/>
    <n v="625"/>
    <m/>
    <m/>
    <n v="13499595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0"/>
    <s v="Material de Consumo"/>
    <s v="0100000000"/>
    <s v="Recursos ordinários - recursos do tesouro - RLD"/>
    <x v="0"/>
    <n v="935"/>
    <n v="200000"/>
    <n v="2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0"/>
    <s v="Material de Consumo"/>
    <s v="0280000000"/>
    <s v="Remuneração de disponibilidade bancária - Executivo - rec outras fontes-exercício corrente"/>
    <x v="0"/>
    <n v="900"/>
    <n v="15000"/>
    <n v="15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0"/>
    <s v="Material de Consumo"/>
    <s v="0219000000"/>
    <s v="Outras Taxas Vinculadas - Recursos de Outras Fontes - Exercício Corrente"/>
    <x v="0"/>
    <n v="340"/>
    <n v="404880"/>
    <n v="404880"/>
    <m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30"/>
    <s v="Material de Consumo"/>
    <s v="0100000000"/>
    <s v="Recursos ordinários - recursos do tesouro - RLD"/>
    <x v="0"/>
    <n v="900"/>
    <n v="700934"/>
    <n v="700934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0"/>
    <s v="Material de Consumo"/>
    <s v="0100000000"/>
    <s v="Recursos ordinários - recursos do tesouro - RLD"/>
    <x v="0"/>
    <n v="730"/>
    <n v="100000"/>
    <n v="1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20000000"/>
    <s v="Cota-parte da contribuição do Salário-Educação - recursos do tesouro - exercício corrente"/>
    <x v="0"/>
    <n v="610"/>
    <n v="3500000"/>
    <n v="3500000"/>
    <m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30"/>
    <s v="Material de Consumo"/>
    <s v="0100000000"/>
    <s v="Recursos ordinários - recursos do tesouro - RLD"/>
    <x v="0"/>
    <n v="900"/>
    <m/>
    <m/>
    <n v="150000"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m/>
    <m/>
    <m/>
    <m/>
    <x v="11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33"/>
    <s v="Passagens e Despesas com Locomoção"/>
    <s v="0100000000"/>
    <s v="Recursos ordinários - recursos do tesouro - RLD"/>
    <x v="0"/>
    <n v="880"/>
    <n v="33450"/>
    <n v="3345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3"/>
    <s v="Passagens e Despesas com Locomoção"/>
    <s v="0100000000"/>
    <s v="Recursos ordinários - recursos do tesouro - RLD"/>
    <x v="0"/>
    <n v="635"/>
    <m/>
    <m/>
    <n v="600000"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4239"/>
    <s v="Outros Serviços Terceiros Pessoa Jurídica"/>
    <s v="0131000000"/>
    <s v="Recursos do FUNDEB"/>
    <x v="0"/>
    <n v="610"/>
    <n v="110000000"/>
    <n v="110000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5043"/>
    <s v="Subvenções Sociais"/>
    <s v="0100000000"/>
    <s v="Recursos ordinários - recursos do tesouro - RLD"/>
    <x v="0"/>
    <n v="640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9"/>
    <s v="Auxílio-Transporte"/>
    <s v="0240000000"/>
    <s v="Recursos de serviços - recursos de outras fontes - exercício corrente"/>
    <x v="0"/>
    <n v="310"/>
    <m/>
    <m/>
    <n v="8942"/>
    <m/>
    <x v="0"/>
    <x v="0"/>
  </r>
  <r>
    <s v="270024"/>
    <s v="00001"/>
    <s v="Fundação de Amparo à Pesquisa e Inovação do Estado de Santa Catarina"/>
    <s v="Gestão Geral"/>
    <x v="1"/>
    <x v="1"/>
    <x v="75"/>
    <s v="Encargos com estagiários"/>
    <x v="251"/>
    <x v="254"/>
    <x v="10"/>
    <n v="128"/>
    <s v="339049"/>
    <s v="Auxílio-Transporte"/>
    <s v="0100000000"/>
    <s v="Recursos ordinários - recursos do tesouro - RLD"/>
    <x v="0"/>
    <n v="850"/>
    <n v="6555"/>
    <n v="6555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92"/>
    <s v="Despesas de Exercícios Anteriores"/>
    <s v="0100000000"/>
    <s v="Recursos ordinários - recursos do tesouro - RLD"/>
    <x v="0"/>
    <n v="900"/>
    <m/>
    <m/>
    <n v="38749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92"/>
    <s v="Despesas de Exercícios Anteriores"/>
    <s v="0240000000"/>
    <s v="Recursos de serviços - recursos de outras fontes - exercício corrente"/>
    <x v="0"/>
    <n v="900"/>
    <m/>
    <m/>
    <n v="14025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470022"/>
    <s v="00001"/>
    <s v="Instituto de Previdência do Estado de Santa Catarina"/>
    <s v="Gestão Geral"/>
    <x v="3"/>
    <x v="3"/>
    <x v="46"/>
    <s v="Pagamento de encargos"/>
    <x v="72"/>
    <x v="74"/>
    <x v="14"/>
    <n v="122"/>
    <s v="339092"/>
    <s v="Despesas de Exercícios Anteriores"/>
    <s v="0250000000"/>
    <s v="Contribuição previdenciária - recursos de outras fontes - exercício corrente"/>
    <x v="0"/>
    <n v="900"/>
    <m/>
    <n v="314736.7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5"/>
    <s v="Serviços de Consultoria"/>
    <s v="0100000000"/>
    <s v="Recursos ordinários - recursos do tesouro - RLD"/>
    <x v="0"/>
    <n v="925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113"/>
    <s v="Obrigações Patronais"/>
    <s v="0100000000"/>
    <s v="Recursos ordinários - recursos do tesouro - RLD"/>
    <x v="0"/>
    <n v="850"/>
    <m/>
    <m/>
    <n v="83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08"/>
    <s v="Outros Benefícios Assistenciais"/>
    <s v="0269000000"/>
    <s v="Outros recursos primários - recursos de outras fontes - exercício corrente"/>
    <x v="0"/>
    <n v="850"/>
    <n v="230535"/>
    <n v="230535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14"/>
    <s v="Diárias - Civil"/>
    <s v="0111000000"/>
    <s v="Taxas da Segurança Pública - recursos do tesouro - exercício corrente"/>
    <x v="0"/>
    <n v="702"/>
    <m/>
    <m/>
    <n v="1210000"/>
    <m/>
    <x v="0"/>
    <x v="0"/>
  </r>
  <r>
    <s v="270021"/>
    <s v="00001"/>
    <s v="Instituto do Meio Ambiente do Estado de Santa Catarina - IMA"/>
    <s v="Gestão Geral"/>
    <x v="0"/>
    <x v="0"/>
    <x v="37"/>
    <s v="Realização de eventos"/>
    <x v="934"/>
    <x v="937"/>
    <x v="12"/>
    <n v="541"/>
    <s v="339014"/>
    <s v="Diárias - Civil"/>
    <s v="0219000000"/>
    <s v="Outras Taxas Vinculadas - Recursos de Outras Fontes - Exercício Corrente"/>
    <x v="0"/>
    <n v="340"/>
    <m/>
    <m/>
    <n v="36396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14"/>
    <s v="Diárias - Civil"/>
    <s v="0283000000"/>
    <s v="Remuneração de depósitos bancários da conta única  do Tribunal de Justiça"/>
    <x v="0"/>
    <n v="931"/>
    <n v="6300"/>
    <n v="63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40000000"/>
    <s v="Outros serviços - recursos do tesouro - exercício corrente"/>
    <x v="0"/>
    <n v="990"/>
    <n v="274000"/>
    <n v="274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93"/>
    <s v="Indenizações e Restituições"/>
    <s v="0240000000"/>
    <s v="Recursos de serviços - recursos de outras fontes - exercício corrente"/>
    <x v="0"/>
    <n v="310"/>
    <n v="200000"/>
    <n v="2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66000000"/>
    <s v="Receitas diversas - receita Agroindustrial - FDR"/>
    <x v="0"/>
    <n v="315"/>
    <n v="5824000"/>
    <n v="5824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200000"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11"/>
    <s v="Vencim. e Vantagens Fixas - Pessoal Civil"/>
    <s v="0100000000"/>
    <s v="Recursos ordinários - recursos do tesouro - RLD"/>
    <x v="0"/>
    <n v="850"/>
    <n v="2155764"/>
    <n v="2155764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1"/>
    <s v="Vencim. e Vantagens Fixas - Pessoal Civil"/>
    <s v="0228000000"/>
    <s v="Outros convênios, ajustes e acordos administrativos - rec outras fontes-exercício corrente"/>
    <x v="0"/>
    <n v="211"/>
    <m/>
    <m/>
    <n v="10000000"/>
    <m/>
    <x v="0"/>
    <x v="0"/>
  </r>
  <r>
    <s v="470030"/>
    <s v="00001"/>
    <s v="Fundação Escola de Governo - ENA"/>
    <s v="Gestão Geral"/>
    <x v="0"/>
    <x v="0"/>
    <x v="206"/>
    <s v="Levantamento de assuntos"/>
    <x v="391"/>
    <x v="394"/>
    <x v="10"/>
    <n v="571"/>
    <s v="339020"/>
    <s v="Auxílio Financeiro a Pesquisadores"/>
    <s v="0100000000"/>
    <s v="Recursos ordinários - recursos do tesouro - RLD"/>
    <x v="0"/>
    <n v="230"/>
    <m/>
    <m/>
    <n v="1000"/>
    <m/>
    <x v="0"/>
    <x v="0"/>
  </r>
  <r>
    <s v="440001"/>
    <s v="00001"/>
    <s v="Secretaria de Estado da Agricultura, Pesca e Desenvolvimento Rural"/>
    <s v="Gestão Geral"/>
    <x v="0"/>
    <x v="0"/>
    <x v="282"/>
    <s v="Telefonia fixa e internet no meio rural"/>
    <x v="598"/>
    <x v="601"/>
    <x v="13"/>
    <n v="126"/>
    <s v="334041"/>
    <s v="Contribuições"/>
    <s v="0100000000"/>
    <s v="Recursos ordinários - recursos do tesouro - RLD"/>
    <x v="0"/>
    <n v="300"/>
    <m/>
    <m/>
    <n v="50000"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6"/>
    <s v="Outros Serviços Terceiros-Pessoa Física"/>
    <s v="0240000000"/>
    <s v="Recursos de serviços - recursos de outras fontes - exercício corrente"/>
    <x v="0"/>
    <n v="900"/>
    <n v="25200"/>
    <n v="252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6"/>
    <s v="Outros Serviços Terceiros-Pessoa Física"/>
    <s v="0219000000"/>
    <s v="Outras Taxas Vinculadas - Recursos de Outras Fontes - Exercício Corrente"/>
    <x v="0"/>
    <n v="900"/>
    <m/>
    <m/>
    <n v="150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6"/>
    <s v="Outros Serviços Terceiros-Pessoa Física"/>
    <s v="0100000000"/>
    <s v="Recursos ordinários - recursos do tesouro - RLD"/>
    <x v="0"/>
    <n v="850"/>
    <m/>
    <m/>
    <n v="25000"/>
    <m/>
    <x v="0"/>
    <x v="0"/>
  </r>
  <r>
    <s v="470001"/>
    <s v="00001"/>
    <s v="Secretaria de Estado da Administração"/>
    <s v="Gestão Geral"/>
    <x v="1"/>
    <x v="1"/>
    <x v="80"/>
    <s v="Pagamento de pensão"/>
    <x v="441"/>
    <x v="444"/>
    <x v="16"/>
    <n v="274"/>
    <s v="339059"/>
    <s v="Pensões Especiais"/>
    <s v="0100000000"/>
    <s v="Recursos ordinários - recursos do tesouro - RLD"/>
    <x v="0"/>
    <n v="870"/>
    <n v="40967"/>
    <n v="40967"/>
    <m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39"/>
    <s v="Outros Serviços Terceiros Pessoa Jurídica"/>
    <s v="0100000000"/>
    <s v="Recursos ordinários - recursos do tesouro - RLD"/>
    <x v="0"/>
    <n v="900"/>
    <m/>
    <m/>
    <n v="3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87"/>
    <x v="990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7000000"/>
    <s v="Remuneração de disponibilidade bancária Salário Educação"/>
    <x v="0"/>
    <n v="610"/>
    <n v="355049"/>
    <n v="35504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40"/>
    <x v="643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561"/>
    <x v="564"/>
    <x v="7"/>
    <n v="61"/>
    <s v="449051"/>
    <s v="Obras e Instalações"/>
    <s v="0219000000"/>
    <s v="Outras Taxas Vinculadas - Recursos de Outras Fontes - Exercício Corrente"/>
    <x v="0"/>
    <n v="931"/>
    <m/>
    <m/>
    <n v="2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n v="540753"/>
    <n v="540753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1"/>
    <s v="Obras e Instalações"/>
    <s v="0169000000"/>
    <s v="Outros Recursos Primários - Recursos do Tesouro"/>
    <x v="0"/>
    <n v="115"/>
    <n v="250000"/>
    <n v="2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954"/>
    <x v="957"/>
    <x v="0"/>
    <n v="782"/>
    <s v="449051"/>
    <s v="Obras e Instalações"/>
    <s v="0191000000"/>
    <s v="Operações de crédito interna - recursos do tesouro - exercício corrente"/>
    <x v="0"/>
    <n v="101"/>
    <n v="460000"/>
    <n v="46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39"/>
    <s v="Outros Serv. Terceiros - Pessoa Juridíca"/>
    <s v="0111000000"/>
    <s v="Taxas da Segurança Pública - recursos do tesouro - exercício corrente"/>
    <x v="0"/>
    <n v="735"/>
    <n v="2704258"/>
    <n v="2704258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449052"/>
    <s v="Equipamentos e Material Permanente"/>
    <s v="0228000000"/>
    <s v="Outros convênios, ajustes e acordos administrativos - rec outras fontes-exercício corrente"/>
    <x v="0"/>
    <n v="703"/>
    <n v="18000000"/>
    <n v="18000000"/>
    <m/>
    <m/>
    <x v="0"/>
    <x v="0"/>
  </r>
  <r>
    <s v="410012"/>
    <s v="00001"/>
    <s v="Departamento Estadual de Trânsito"/>
    <s v="Gestão Geral"/>
    <x v="1"/>
    <x v="1"/>
    <x v="367"/>
    <s v="Comunicação social e relação com a sociedade"/>
    <x v="857"/>
    <x v="860"/>
    <x v="11"/>
    <n v="131"/>
    <s v="449052"/>
    <s v="Equipamentos e Material Permanente"/>
    <s v="0111000000"/>
    <s v="Taxas da Segurança Pública - recursos do tesouro - exercício corrente"/>
    <x v="0"/>
    <n v="770"/>
    <n v="20000"/>
    <n v="2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449052"/>
    <s v="Equipamentos e Material Permanente"/>
    <s v="0100000000"/>
    <s v="Recursos ordinários - recursos do tesouro - RLD"/>
    <x v="0"/>
    <n v="300"/>
    <n v="200000"/>
    <n v="2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449052"/>
    <s v="Equipamentos e Material Permanente"/>
    <s v="0285000000"/>
    <s v="Remuneração de disp bancária - Executivo - rec vinculados-rec outras fontes-exerc corrente"/>
    <x v="0"/>
    <n v="230"/>
    <n v="249241"/>
    <n v="249241"/>
    <m/>
    <m/>
    <x v="0"/>
    <x v="0"/>
  </r>
  <r>
    <s v="540096"/>
    <s v="54096"/>
    <s v="Fundo Penitenciário do Estado de Santa Catarina - FUPESC"/>
    <s v="Fundo Penitenciário do Estado de Santa Catarina"/>
    <x v="1"/>
    <x v="1"/>
    <x v="321"/>
    <s v="Estruturação e reaparelhamento"/>
    <x v="693"/>
    <x v="696"/>
    <x v="15"/>
    <n v="421"/>
    <s v="449052"/>
    <s v="Equipamentos e Material Permanente"/>
    <s v="0111000000"/>
    <s v="Taxas da Segurança Pública - recursos do tesouro - exercício corrente"/>
    <x v="0"/>
    <n v="750"/>
    <n v="5000000"/>
    <n v="500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449052"/>
    <s v="Equipamentos e Material Permanente"/>
    <s v="0100000000"/>
    <s v="Recursos ordinários - recursos do tesouro - RLD"/>
    <x v="0"/>
    <n v="900"/>
    <n v="5000"/>
    <n v="5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00000000"/>
    <s v="Recursos ordinários - recursos do tesouro - RLD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00000000"/>
    <s v="Recursos ordinários - recursos do tesouro - RLD"/>
    <x v="0"/>
    <n v="610"/>
    <n v="2000000"/>
    <n v="200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m/>
    <m/>
    <m/>
    <n v="570000"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1"/>
    <s v="Sentenças Judiciais"/>
    <s v="0240000000"/>
    <s v="Recursos de serviços - recursos de outras fontes - exercício corrente"/>
    <x v="0"/>
    <n v="900"/>
    <n v="20000"/>
    <n v="2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5"/>
    <x v="608"/>
    <x v="0"/>
    <n v="782"/>
    <s v="449034"/>
    <s v="Outras Desp. Pessoal Decor. Contr. Terceirização"/>
    <s v="0191000000"/>
    <s v="Operações de crédito interna - recursos do tesouro - exercício corrente"/>
    <x v="0"/>
    <n v="100"/>
    <m/>
    <m/>
    <n v="464572"/>
    <m/>
    <x v="0"/>
    <x v="0"/>
  </r>
  <r>
    <s v="270021"/>
    <s v="00001"/>
    <s v="Instituto do Meio Ambiente do Estado de Santa Catarina - IMA"/>
    <s v="Gestão Geral"/>
    <x v="1"/>
    <x v="1"/>
    <x v="37"/>
    <s v="Realização de eventos"/>
    <x v="934"/>
    <x v="937"/>
    <x v="12"/>
    <n v="541"/>
    <s v="339039"/>
    <s v="Outros Serviços Terceiros - Pessoa Jurídica"/>
    <s v="0219000000"/>
    <s v="Outras Taxas Vinculadas - Recursos de Outras Fontes - Exercício Corrente"/>
    <x v="0"/>
    <n v="340"/>
    <n v="40000"/>
    <n v="4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39"/>
    <s v="Outros Serviços Terceiros - Pessoa Jurídica"/>
    <s v="0100000000"/>
    <s v="Recursos ordinários - recursos do tesouro - RLD"/>
    <x v="0"/>
    <n v="900"/>
    <n v="31000"/>
    <n v="31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24000000"/>
    <s v="Convênio - Programas de Educação - recursos do tesouro - exercício corrente"/>
    <x v="0"/>
    <n v="610"/>
    <n v="1500000"/>
    <n v="15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9"/>
    <s v="Outros Serviços Terceiros - Pessoa Jurídica"/>
    <s v="0100000000"/>
    <s v="Recursos ordinários - recursos do tesouro - RLD"/>
    <x v="0"/>
    <n v="625"/>
    <n v="500000"/>
    <n v="500000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39"/>
    <s v="Outros Serviços Terceiros - Pessoa Jurídica"/>
    <s v="0111000000"/>
    <s v="Taxas da Segurança Pública - recursos do tesouro - exercício corrente"/>
    <x v="0"/>
    <n v="703"/>
    <m/>
    <m/>
    <n v="329385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39"/>
    <s v="Outros Serviços Terceiros - Pessoa Jurídica"/>
    <s v="0269000000"/>
    <s v="Outros recursos primários - recursos de outras fontes - exercício corrente"/>
    <x v="0"/>
    <n v="348"/>
    <m/>
    <m/>
    <n v="50000"/>
    <m/>
    <x v="0"/>
    <x v="0"/>
  </r>
  <r>
    <s v="410008"/>
    <s v="00001"/>
    <s v="Superintendência de Desenvolvimento da Região Metropolitana da Gde Florianópolis - SUDERF"/>
    <s v="Gestão Geral"/>
    <x v="0"/>
    <x v="0"/>
    <x v="7"/>
    <s v="Capacitação profissional dos agentes públicos"/>
    <x v="981"/>
    <x v="984"/>
    <x v="3"/>
    <n v="128"/>
    <s v="339039"/>
    <s v="Outros Serviços Terceiros - Pessoa Jurídica"/>
    <s v="0100000000"/>
    <s v="Recursos ordinários - recursos do tesouro - RLD"/>
    <x v="0"/>
    <n v="850"/>
    <m/>
    <m/>
    <n v="1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30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339039"/>
    <s v="Outros Serviços Terceiros - Pessoa Jurídica"/>
    <s v="0120000000"/>
    <s v="Cota-parte da contribuição do Salário-Educação - recursos do tesouro - exercício corrente"/>
    <x v="0"/>
    <n v="626"/>
    <m/>
    <m/>
    <n v="10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55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9"/>
    <s v="Outros Serviços Terceiros - Pessoa Jurídica"/>
    <s v="0240000000"/>
    <s v="Recursos de serviços - recursos de outras fontes - exercício corrente"/>
    <x v="0"/>
    <n v="850"/>
    <m/>
    <m/>
    <n v="129767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99000000"/>
    <s v="Outras receitas não primárias - recursos de outras fontes - exercício corrente"/>
    <x v="0"/>
    <n v="900"/>
    <n v="550000"/>
    <n v="55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9"/>
    <s v="Outros Serviços Terceiros - Pessoa Jurídica"/>
    <s v="0223000000"/>
    <s v="Convênio - Sistema Único Saúde - recursos de outras fontes - Exercício Corrente"/>
    <x v="0"/>
    <n v="430"/>
    <n v="280000"/>
    <n v="280000"/>
    <m/>
    <m/>
    <x v="0"/>
    <x v="0"/>
  </r>
  <r>
    <s v="030001"/>
    <s v="00001"/>
    <s v="Tribunal de Justiça do Estado"/>
    <s v="Gestão Geral"/>
    <x v="7"/>
    <x v="5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-41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7"/>
    <s v="Locação de Mão-de-Obra"/>
    <s v="0120000000"/>
    <s v="Cota-parte da contribuição do Salário-Educação - recursos do tesouro - exercício corrente"/>
    <x v="0"/>
    <n v="520"/>
    <n v="1700000"/>
    <n v="170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7"/>
    <s v="Locação de Mão-de-Obra"/>
    <s v="0269000000"/>
    <s v="Outros recursos primários - recursos de outras fontes - exercício corrente"/>
    <x v="0"/>
    <n v="875"/>
    <m/>
    <m/>
    <n v="46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7"/>
    <s v="Locação de Mão-de-Obra"/>
    <s v="0240000000"/>
    <s v="Recursos de serviços - recursos de outras fontes - exercício corrente"/>
    <x v="0"/>
    <n v="900"/>
    <m/>
    <m/>
    <n v="567324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4042"/>
    <s v="Auxílios"/>
    <s v="0100000000"/>
    <s v="Recursos ordinários - recursos do tesouro - RLD"/>
    <x v="0"/>
    <n v="735"/>
    <m/>
    <m/>
    <n v="149791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192"/>
    <s v="Despesas de Exercícios Anteriores"/>
    <s v="0100000000"/>
    <s v="Recursos ordinários - recursos do tesouro - RLD"/>
    <x v="0"/>
    <n v="93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192"/>
    <s v="Despesas de Exercícios Anteriores"/>
    <s v="0240000000"/>
    <s v="Recursos de serviços - recursos de outras fontes - exercício corrente"/>
    <x v="0"/>
    <n v="900"/>
    <m/>
    <m/>
    <n v="1623866"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9000000"/>
    <s v="Outras receitas não primárias - recursos de outras fontes - exercício corrente"/>
    <x v="0"/>
    <n v="900"/>
    <n v="120000"/>
    <n v="12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00000000"/>
    <s v="Recursos ordinários - recursos do tesouro - RLD"/>
    <x v="0"/>
    <n v="900"/>
    <n v="900000"/>
    <n v="9000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4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40"/>
    <s v="Serviços de Tecnologia da Informação e Comunicação - Pessoa Jurídica"/>
    <s v="0228000000"/>
    <s v="Outros convênios, ajustes e acordos administrativos - rec outras fontes-exercício corrente"/>
    <x v="0"/>
    <n v="230"/>
    <m/>
    <m/>
    <n v="379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590048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2"/>
    <s v="Material, Bem ou Serviço de Distribuição Gratuita"/>
    <s v="0223000000"/>
    <s v="Convênio - Sistema Único Saúde - recursos de outras fontes - Exercício Corrente"/>
    <x v="0"/>
    <n v="430"/>
    <m/>
    <m/>
    <n v="2960000"/>
    <m/>
    <x v="0"/>
    <x v="0"/>
  </r>
  <r>
    <s v="270092"/>
    <s v="27092"/>
    <s v="Fundo Estadual de Recursos Hídricos"/>
    <s v="Fundo Estadual de Recursos Hídricos"/>
    <x v="0"/>
    <x v="0"/>
    <x v="375"/>
    <s v="Fortalecimento de comitês"/>
    <x v="878"/>
    <x v="881"/>
    <x v="12"/>
    <n v="544"/>
    <s v="445042"/>
    <s v="Auxílios"/>
    <s v="0122000000"/>
    <s v="Cota-parte da compensação financeira dos rec hídricos - rec tesouro - exercício corrente"/>
    <x v="0"/>
    <n v="350"/>
    <m/>
    <m/>
    <n v="12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3"/>
    <s v="Obrigações Patronais"/>
    <s v="0100000000"/>
    <s v="Recursos ordinários - recursos do tesouro - RLD"/>
    <x v="0"/>
    <n v="625"/>
    <n v="15000"/>
    <n v="15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1"/>
    <s v="Premiações Culturais, Artísticas, Científicas, Desportivas e Outras"/>
    <s v="0100000000"/>
    <s v="Recursos ordinários - recursos do tesouro - RLD"/>
    <x v="0"/>
    <n v="921"/>
    <n v="500000"/>
    <n v="5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1"/>
    <s v="Premiações Culturais, Artísticas, Científicas, Desportivas e Outras"/>
    <s v="0100000000"/>
    <s v="Recursos ordinários - recursos do tesouro - RLD"/>
    <x v="0"/>
    <n v="935"/>
    <m/>
    <m/>
    <n v="150000"/>
    <m/>
    <x v="0"/>
    <x v="0"/>
  </r>
  <r>
    <s v="530001"/>
    <s v="00001"/>
    <s v="Secretaria de Estado da Infraestrutura e Mobilidade"/>
    <s v="Gestão Geral"/>
    <x v="0"/>
    <x v="0"/>
    <x v="278"/>
    <s v="Compensação ambiental"/>
    <x v="583"/>
    <x v="586"/>
    <x v="0"/>
    <n v="782"/>
    <s v="449193"/>
    <s v="Indenizações e Restituições"/>
    <s v="0100000000"/>
    <s v="Recursos ordinários - recursos do tesouro - RLD"/>
    <x v="0"/>
    <n v="110"/>
    <m/>
    <m/>
    <n v="500000"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m/>
    <m/>
    <m/>
    <x v="0"/>
    <x v="2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05"/>
    <s v="Outros Benefícios Previdenciários"/>
    <s v="0100000000"/>
    <s v="Recursos ordinários - recursos do tesouro - RLD"/>
    <x v="0"/>
    <n v="850"/>
    <n v="123142"/>
    <n v="123142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80000000"/>
    <s v="Remuneração de disponibilidade bancária - Executivo - rec tesouro - exercício corrente"/>
    <x v="0"/>
    <n v="990"/>
    <m/>
    <m/>
    <n v="90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094"/>
    <s v="Indenizações e Restituições Trabalhistas"/>
    <s v="0100000000"/>
    <s v="Recursos ordinários - recursos do tesouro - RLD"/>
    <x v="0"/>
    <n v="920"/>
    <n v="7000000"/>
    <n v="7000000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94"/>
    <s v="Indenizações e Restituições Trabalhistas"/>
    <s v="0219000000"/>
    <s v="Outras Taxas Vinculadas - Recursos de Outras Fontes - Exercício Corrente"/>
    <x v="0"/>
    <n v="890"/>
    <m/>
    <m/>
    <n v="2845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94"/>
    <s v="Indenizações e Restituições Trabalhistas"/>
    <s v="0100000000"/>
    <s v="Recursos ordinários - recursos do tesouro - RLD"/>
    <x v="0"/>
    <n v="750"/>
    <m/>
    <m/>
    <n v="53734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69000000"/>
    <s v="Outros recursos primários - recursos de outras fontes - exercício corrente"/>
    <x v="0"/>
    <n v="230"/>
    <m/>
    <m/>
    <n v="6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12621310"/>
    <m/>
    <x v="0"/>
    <x v="0"/>
  </r>
  <r>
    <s v="470076"/>
    <s v="47076"/>
    <s v="Fundo Financeiro"/>
    <s v="Fundo Financeiro"/>
    <x v="1"/>
    <x v="1"/>
    <x v="44"/>
    <s v="Encargos com inativos"/>
    <x v="465"/>
    <x v="468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10002"/>
    <s v="00001"/>
    <s v="Procuradoria Geral do Estado"/>
    <s v="Gestão Geral"/>
    <x v="0"/>
    <x v="0"/>
    <x v="46"/>
    <s v="Pagamento de encargos"/>
    <x v="927"/>
    <x v="930"/>
    <x v="8"/>
    <n v="92"/>
    <s v="319091"/>
    <s v="Sentenças Judiciais"/>
    <s v="0100000000"/>
    <s v="Recursos ordinários - recursos do tesouro - RLD"/>
    <x v="0"/>
    <n v="875"/>
    <m/>
    <m/>
    <n v="33508827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46"/>
    <s v="Auxílio-Alimentação"/>
    <s v="0100000000"/>
    <s v="Recursos ordinários - recursos do tesouro - RLD"/>
    <x v="0"/>
    <n v="704"/>
    <n v="8504739"/>
    <n v="8504739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046"/>
    <s v="Auxílio-Alimentação"/>
    <s v="0100000000"/>
    <s v="Recursos ordinários - recursos do tesouro - RLD"/>
    <x v="0"/>
    <n v="850"/>
    <m/>
    <m/>
    <n v="354078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046"/>
    <s v="Auxílio-Alimentação"/>
    <s v="0131000000"/>
    <s v="Recursos do FUNDEB"/>
    <x v="0"/>
    <n v="625"/>
    <n v="3522797"/>
    <n v="3522797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47"/>
    <s v="Obrigações Tributárias e Contributivas"/>
    <s v="0269000000"/>
    <s v="Outros recursos primários - recursos de outras fontes - exercício corrente"/>
    <x v="0"/>
    <n v="900"/>
    <n v="15000"/>
    <n v="15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400000"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47"/>
    <s v="Obrigações Tributárias e Contributivas"/>
    <s v="0269000000"/>
    <s v="Outros recursos primários - recursos de outras fontes - exercício corrente"/>
    <x v="0"/>
    <n v="348"/>
    <n v="50000"/>
    <n v="5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113"/>
    <s v="Obrigações Patronais"/>
    <s v="0131000000"/>
    <s v="Recursos do FUNDEB"/>
    <x v="0"/>
    <n v="850"/>
    <m/>
    <m/>
    <n v="19561512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113"/>
    <s v="Obrigações Patronais"/>
    <s v="0100000000"/>
    <s v="Recursos ordinários - recursos do tesouro - RLD"/>
    <x v="0"/>
    <n v="850"/>
    <m/>
    <m/>
    <n v="1650000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96"/>
    <s v="Ressarcimento Despesa Pessoal Requisitado"/>
    <s v="0100000000"/>
    <s v="Recursos ordinários - recursos do tesouro - RLD"/>
    <x v="0"/>
    <n v="920"/>
    <m/>
    <m/>
    <n v="7200000"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30"/>
    <s v="Material de Consumo"/>
    <s v="0100000000"/>
    <s v="Recursos ordinários - recursos do tesouro - RLD"/>
    <x v="0"/>
    <n v="900"/>
    <n v="170000"/>
    <n v="17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100000000"/>
    <s v="Recursos ordinários - recursos do tesouro - RLD"/>
    <x v="0"/>
    <n v="900"/>
    <n v="61720"/>
    <n v="6172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m/>
    <m/>
    <n v="224025.25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19000000"/>
    <s v="Outras Taxas Vinculadas - Recursos de Outras Fontes - Exercício Corrente"/>
    <x v="0"/>
    <n v="702"/>
    <m/>
    <m/>
    <n v="136177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269000000"/>
    <s v="Outros recursos primários - recursos de outras fontes - exercício corrente"/>
    <x v="0"/>
    <n v="900"/>
    <m/>
    <m/>
    <n v="59841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0"/>
    <s v="Material de Consumo"/>
    <s v="0111000000"/>
    <s v="Taxas da Segurança Pública - recursos do tesouro - exercício corrente"/>
    <x v="0"/>
    <n v="750"/>
    <m/>
    <m/>
    <n v="30482508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30"/>
    <s v="Material de Consumo"/>
    <s v="0283000000"/>
    <s v="Remuneração de depósitos bancários da conta única  do Tribunal de Justiça"/>
    <x v="0"/>
    <n v="930"/>
    <n v="100000"/>
    <n v="1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m/>
    <m/>
    <x v="0"/>
    <x v="16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500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3"/>
    <s v="Passagens e Despesas com Locomoção"/>
    <s v="0129000000"/>
    <s v="Outras transferências - recursos do tesouro - exercício corrente"/>
    <x v="0"/>
    <n v="348"/>
    <m/>
    <m/>
    <n v="5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3"/>
    <s v="Passagens e Despesas com Locomoção"/>
    <s v="0240000000"/>
    <s v="Recursos de serviços - recursos de outras fontes - exercício corrente"/>
    <x v="0"/>
    <n v="900"/>
    <m/>
    <m/>
    <n v="69691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9"/>
    <s v="Auxílio-Transporte"/>
    <s v="0269000000"/>
    <s v="Outros recursos primários - recursos de outras fontes - exercício corrente"/>
    <x v="0"/>
    <n v="900"/>
    <m/>
    <m/>
    <n v="20000"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92"/>
    <s v="Despesas de Exercícios Anteriores"/>
    <s v="0223000000"/>
    <s v="Convênio - Sistema Único Saúde - recursos de outras fontes - Exercício Corrente"/>
    <x v="0"/>
    <n v="450"/>
    <n v="6000000"/>
    <n v="60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92"/>
    <s v="Despesas de Exercícios Anteriores"/>
    <s v="0223000000"/>
    <s v="Convênio - Sistema Único Saúde - recursos de outras fontes - Exercício Corrente"/>
    <x v="0"/>
    <n v="450"/>
    <n v="700000"/>
    <n v="7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m/>
    <m/>
    <n v="1166911.96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92"/>
    <s v="Despesas de Exercícios Anteriores"/>
    <s v="0100000000"/>
    <s v="Recursos ordinários - recursos do tesouro - RLD"/>
    <x v="0"/>
    <n v="630"/>
    <m/>
    <m/>
    <n v="1117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92"/>
    <s v="Despesas de Exercícios Anteriores"/>
    <s v="0223000000"/>
    <s v="Convênio - Sistema Único Saúde - recursos de outras fontes - Exercício Corrente"/>
    <x v="0"/>
    <n v="410"/>
    <m/>
    <m/>
    <n v="5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92"/>
    <s v="Despesas de Exercícios Anteriores"/>
    <s v="0100000000"/>
    <s v="Recursos ordinários - recursos do tesouro - RLD"/>
    <x v="0"/>
    <n v="900"/>
    <n v="20000"/>
    <n v="2000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6"/>
    <s v="Ressarcimento Despesa Pessoal Requisitado"/>
    <s v="0100000000"/>
    <s v="Recursos ordinários - recursos do tesouro - RLD"/>
    <x v="0"/>
    <n v="850"/>
    <m/>
    <m/>
    <n v="1172438"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9018"/>
    <s v="Auxílio Financeiro a Estudantes"/>
    <s v="0100000000"/>
    <s v="Recursos ordinários - recursos do tesouro - RLD"/>
    <x v="0"/>
    <n v="627"/>
    <m/>
    <m/>
    <n v="2000000"/>
    <m/>
    <x v="0"/>
    <x v="0"/>
  </r>
  <r>
    <s v="530001"/>
    <s v="00001"/>
    <s v="Secretaria de Estado da Infraestrutura e Mobilidade"/>
    <s v="Gestão Geral"/>
    <x v="0"/>
    <x v="0"/>
    <x v="225"/>
    <s v="Contratação de consultoria"/>
    <x v="433"/>
    <x v="436"/>
    <x v="0"/>
    <n v="782"/>
    <s v="339034"/>
    <s v="Outras Desp. Pessoal Decor. Contr. Terceirização"/>
    <s v="0100000000"/>
    <s v="Recursos ordinários - recursos do tesouro - RLD"/>
    <x v="0"/>
    <n v="145"/>
    <m/>
    <m/>
    <n v="7000000"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5"/>
    <s v="Serviços de Consultoria"/>
    <s v="0223000000"/>
    <s v="Convênio - Sistema Único Saúde - recursos de outras fontes - Exercício Corrente"/>
    <x v="0"/>
    <n v="4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5"/>
    <s v="Serviços de Consultoria"/>
    <s v="0100000000"/>
    <s v="Recursos ordinários - recursos do tesouro - RLD"/>
    <x v="0"/>
    <n v="625"/>
    <m/>
    <m/>
    <n v="3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5"/>
    <s v="Serviços de Consultoria"/>
    <s v="0223000000"/>
    <s v="Convênio - Sistema Único Saúde - recursos de outras fontes - Exercício Corrente"/>
    <x v="0"/>
    <n v="410"/>
    <m/>
    <m/>
    <n v="8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39113"/>
    <s v="Obrigações Patronais"/>
    <s v="0131000000"/>
    <s v="Recursos do FUNDEB"/>
    <x v="0"/>
    <n v="850"/>
    <n v="1623186"/>
    <n v="1623186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n v="330000"/>
    <n v="330000"/>
    <m/>
    <m/>
    <x v="0"/>
    <x v="0"/>
  </r>
  <r>
    <s v="270021"/>
    <s v="00001"/>
    <s v="Instituto do Meio Ambiente do Estado de Santa Catarina - IMA"/>
    <s v="Gestão Geral"/>
    <x v="1"/>
    <x v="1"/>
    <x v="37"/>
    <s v="Realização de eventos"/>
    <x v="934"/>
    <x v="937"/>
    <x v="12"/>
    <n v="541"/>
    <s v="339014"/>
    <s v="Diárias - Civil"/>
    <s v="0219000000"/>
    <s v="Outras Taxas Vinculadas - Recursos de Outras Fontes - Exercício Corrente"/>
    <x v="0"/>
    <n v="340"/>
    <n v="36396"/>
    <n v="36396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14"/>
    <s v="Diárias - Civil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14"/>
    <s v="Diárias - Civil"/>
    <s v="0129000000"/>
    <s v="Outras transferências - recursos do tesouro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93"/>
    <s v="Indenizações e Restituições"/>
    <s v="0282000000"/>
    <s v="Remuneração de disponibilidade bancária - Judiciário -rec outras fontes-exercício corrente"/>
    <x v="0"/>
    <n v="930"/>
    <n v="325502"/>
    <n v="325502"/>
    <m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93"/>
    <s v="Indenizações e Restituições"/>
    <s v="0282000000"/>
    <s v="Remuneração de disponibilidade bancária - Judiciário -rec outras fontes-exercício corrente"/>
    <x v="0"/>
    <n v="930"/>
    <m/>
    <m/>
    <n v="325502"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93"/>
    <s v="Indenizações e Restituições"/>
    <s v="0285000000"/>
    <s v="Remuneração de disp bancária - Executivo - rec vinculados-rec outras fontes-exerc corrente"/>
    <x v="0"/>
    <n v="703"/>
    <m/>
    <m/>
    <n v="78209"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11"/>
    <s v="Vencim. e Vantagens Fixas - Pessoal Civil"/>
    <s v="0100000000"/>
    <s v="Recursos ordinários - recursos do tesouro - RLD"/>
    <x v="0"/>
    <n v="850"/>
    <n v="18645447"/>
    <n v="18645447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50000"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139"/>
    <s v="Outros Serviços Terceiros Pessoa Jurídica"/>
    <s v="0240000000"/>
    <s v="Recursos de serviços - recursos de outras fontes - exercício corrente"/>
    <x v="0"/>
    <n v="850"/>
    <m/>
    <m/>
    <n v="2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19000000"/>
    <s v="Recursos do Tesouro - Exercício Corrente - Outras Taxas - Vinculadas"/>
    <x v="0"/>
    <n v="900"/>
    <m/>
    <m/>
    <n v="17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85"/>
    <x v="688"/>
    <x v="7"/>
    <n v="61"/>
    <s v="449051"/>
    <s v="Obras e Instalações"/>
    <s v="0219000000"/>
    <s v="Outras Taxas Vinculadas - Recursos de Outras Fontes - Exercício Corrente"/>
    <x v="0"/>
    <n v="931"/>
    <n v="58000"/>
    <n v="58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345"/>
    <x v="348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88"/>
    <x v="991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449051"/>
    <s v="Obras e Instalações"/>
    <s v="0100000000"/>
    <s v="Recursos ordinários - recursos do tesouro - RLD"/>
    <x v="0"/>
    <n v="900"/>
    <m/>
    <m/>
    <n v="14547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1"/>
    <s v="Obras e Instalações"/>
    <s v="0140000000"/>
    <s v="Outros serviços - recursos do tesouro - exercício corrente"/>
    <x v="0"/>
    <n v="115"/>
    <m/>
    <m/>
    <n v="1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59"/>
    <x v="962"/>
    <x v="7"/>
    <n v="61"/>
    <s v="449051"/>
    <s v="Obras e Instalações"/>
    <s v="0219000000"/>
    <s v="Outras Taxas Vinculadas - Recursos de Outras Fontes - Exercício Corrente"/>
    <x v="0"/>
    <n v="931"/>
    <n v="15000"/>
    <n v="15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0192000000"/>
    <s v="Operações de crédito externa - recursos do tesouro - exercício corrente"/>
    <x v="0"/>
    <n v="110"/>
    <n v="950000"/>
    <n v="9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00000000"/>
    <s v="Recursos ordinários - recursos do tesouro - RLD"/>
    <x v="0"/>
    <n v="130"/>
    <n v="8500000"/>
    <n v="85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449051"/>
    <s v="Obras e Instalações"/>
    <s v="0169000000"/>
    <s v="Outros Recursos Primários - Recursos do Tesouro"/>
    <x v="0"/>
    <n v="130"/>
    <n v="1463449"/>
    <n v="1463449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m/>
    <n v="1010944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28000000"/>
    <s v="Outros convênios, ajustes e acordos administrativos - rec outras fontes-exercício corrente"/>
    <x v="0"/>
    <n v="310"/>
    <n v="310644"/>
    <n v="310644"/>
    <m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449052"/>
    <s v="Equipamentos e Material Permanente"/>
    <s v="0240000000"/>
    <s v="Recursos de serviços - recursos de outras fontes - exercício corrente"/>
    <x v="0"/>
    <n v="900"/>
    <m/>
    <m/>
    <n v="768434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449052"/>
    <s v="Equipamentos e Material Permanente"/>
    <s v="0100000000"/>
    <s v="Recursos ordinários - recursos do tesouro - RLD"/>
    <x v="0"/>
    <n v="230"/>
    <m/>
    <m/>
    <n v="1214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449052"/>
    <s v="Equipamentos e Material Permanente"/>
    <s v="0298000000"/>
    <s v="Receita da alienação de bens - recursos de outras fontes - exercício corrente"/>
    <x v="0"/>
    <n v="900"/>
    <m/>
    <m/>
    <n v="204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449052"/>
    <s v="Equipamentos e Material Permanente"/>
    <s v="0100000000"/>
    <s v="Recursos ordinários - recursos do tesouro - RLD"/>
    <x v="0"/>
    <n v="900"/>
    <m/>
    <m/>
    <n v="2000"/>
    <m/>
    <x v="0"/>
    <x v="0"/>
  </r>
  <r>
    <s v="470076"/>
    <s v="47076"/>
    <s v="Fundo Financeiro"/>
    <s v="Fundo Financeiro"/>
    <x v="0"/>
    <x v="0"/>
    <x v="125"/>
    <s v="Sentenças judiciais"/>
    <x v="220"/>
    <x v="222"/>
    <x v="14"/>
    <n v="272"/>
    <s v="339091"/>
    <s v="Sentenças Judiciais"/>
    <s v="0100000000"/>
    <s v="Recursos ordinários - recursos do tesouro - RLD"/>
    <x v="0"/>
    <n v="860"/>
    <m/>
    <m/>
    <n v="4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260000000"/>
    <s v="Recursos patrimoniais primários - recursos de outras fontes - exercício corrente"/>
    <x v="0"/>
    <n v="900"/>
    <n v="102928"/>
    <n v="102928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885"/>
    <x v="888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00000"/>
    <m/>
    <x v="0"/>
    <x v="0"/>
  </r>
  <r>
    <s v="410011"/>
    <s v="00001"/>
    <s v="Agência de Desenvolvimento do Turismo de Santa Catarina"/>
    <s v="Gestão Geral"/>
    <x v="0"/>
    <x v="0"/>
    <x v="25"/>
    <s v="Elaboração de estudos"/>
    <x v="126"/>
    <x v="128"/>
    <x v="4"/>
    <n v="695"/>
    <s v="339039"/>
    <s v="Outros Serviços Terceiros - Pessoa Jurídica"/>
    <s v="0100000000"/>
    <s v="Recursos ordinários - recursos do tesouro - RLD"/>
    <x v="0"/>
    <n v="640"/>
    <m/>
    <m/>
    <n v="695000"/>
    <m/>
    <x v="0"/>
    <x v="0"/>
  </r>
  <r>
    <s v="410011"/>
    <s v="00001"/>
    <s v="Agência de Desenvolvimento do Turismo de Santa Catarina"/>
    <s v="Gestão Geral"/>
    <x v="0"/>
    <x v="0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m/>
    <n v="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15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240000000"/>
    <s v="Recursos de serviços - recursos de outras fontes - exercício corrente"/>
    <x v="0"/>
    <n v="310"/>
    <m/>
    <m/>
    <n v="202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9"/>
    <s v="Outros Serviços Terceiros - Pessoa Jurídica"/>
    <s v="0240000000"/>
    <s v="Recursos de serviços - recursos de outras fontes - exercício corrente"/>
    <x v="0"/>
    <n v="310"/>
    <m/>
    <m/>
    <n v="115148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9"/>
    <s v="Outros Serviços Terceiros - Pessoa Jurídica"/>
    <s v="0160000000"/>
    <s v="Recursos Patrimoniais Primários - recursos do tesouro - Exercício Corrente"/>
    <x v="0"/>
    <n v="115"/>
    <m/>
    <m/>
    <n v="250000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39"/>
    <s v="Outros Serviços Terceiros - Pessoa Jurídica"/>
    <s v="0219000000"/>
    <s v="Outras Taxas Vinculadas - Recursos de Outras Fontes - Exercício Corrente"/>
    <x v="0"/>
    <n v="890"/>
    <n v="500000"/>
    <n v="5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m/>
    <x v="0"/>
    <x v="17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4042"/>
    <s v="Auxílios"/>
    <s v="0284000000"/>
    <s v="Remuneração de disp bancária - Ministério Público - rec outras fontes - exercício corrente"/>
    <x v="0"/>
    <n v="915"/>
    <n v="197887"/>
    <n v="197887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00000000"/>
    <s v="Recursos ordinários - recursos do tesouro - RLD"/>
    <x v="0"/>
    <n v="610"/>
    <m/>
    <m/>
    <n v="5000000"/>
    <m/>
    <x v="0"/>
    <x v="0"/>
  </r>
  <r>
    <s v="150001"/>
    <s v="00001"/>
    <s v="Defensoria Pública do Estado de Santa Catarina"/>
    <s v="Gestão Geral"/>
    <x v="0"/>
    <x v="0"/>
    <x v="3"/>
    <s v="Manutenção e modernização dos serviços de tecnologia da informação e comunicação"/>
    <x v="312"/>
    <x v="315"/>
    <x v="15"/>
    <n v="122"/>
    <s v="339040"/>
    <s v="Serviços de Tecnologia da Informação e Comunicação - Pessoa Jurídica"/>
    <s v="0100000000"/>
    <s v="Recursos ordinários - recursos do tesouro - RLD"/>
    <x v="0"/>
    <n v="745"/>
    <m/>
    <m/>
    <n v="49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0"/>
    <s v="Serviços de Tecnologia da Informação e Comunicação - Pessoa Jurídica"/>
    <s v="0269000000"/>
    <s v="Outros recursos primários - recursos de outras fontes - exercício corrente"/>
    <x v="0"/>
    <n v="702"/>
    <m/>
    <m/>
    <n v="100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9000000"/>
    <s v="Outras receitas não primárias - recursos de outras fontes - exercício corrente"/>
    <x v="0"/>
    <n v="900"/>
    <m/>
    <m/>
    <n v="12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40"/>
    <s v="Serviços de Tecnologia da Informação e Comunicação - Pessoa Jurídica"/>
    <s v="0269000000"/>
    <s v="Outros recursos primários - recursos de outras fontes - exercício corrente"/>
    <x v="0"/>
    <n v="875"/>
    <n v="85000"/>
    <n v="85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19016"/>
    <s v="Outras Despesas Variáveis-Pessoal Civil"/>
    <s v="0283000000"/>
    <s v="Remuneração de depósitos bancários da conta única  do Tribunal de Justiça"/>
    <x v="0"/>
    <n v="931"/>
    <m/>
    <m/>
    <n v="1130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6"/>
    <s v="Outras Despesas Variáveis-Pessoal Civil"/>
    <s v="0100000000"/>
    <s v="Recursos ordinários - recursos do tesouro - RLD"/>
    <x v="0"/>
    <n v="875"/>
    <m/>
    <m/>
    <n v="10549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13"/>
    <s v="Obrigações Patronais"/>
    <s v="0100000000"/>
    <s v="Recursos ordinários - recursos do tesouro - RLD"/>
    <x v="0"/>
    <n v="850"/>
    <n v="273965"/>
    <n v="273965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3"/>
    <s v="Obrigações Patronais"/>
    <s v="0100000000"/>
    <s v="Recursos ordinários - recursos do tesouro - RLD"/>
    <x v="0"/>
    <n v="935"/>
    <m/>
    <m/>
    <n v="3500000"/>
    <m/>
    <x v="0"/>
    <x v="0"/>
  </r>
  <r>
    <s v="440093"/>
    <s v="44093"/>
    <s v="Fundo Estadual de Desenvolvimento Rural"/>
    <s v="Fundo Estadual de Desenvolvimento Rural"/>
    <x v="0"/>
    <x v="0"/>
    <x v="374"/>
    <s v="Recuperação de floresta nativa"/>
    <x v="871"/>
    <x v="874"/>
    <x v="13"/>
    <n v="541"/>
    <s v="335041"/>
    <s v="Contribuições"/>
    <s v="0266000000"/>
    <s v="Receitas diversas - receita Agroindustrial - FDR"/>
    <x v="0"/>
    <n v="320"/>
    <m/>
    <m/>
    <n v="50000"/>
    <m/>
    <x v="0"/>
    <x v="0"/>
  </r>
  <r>
    <s v="520002"/>
    <s v="00001"/>
    <s v="Encargos Gerais do Estado"/>
    <s v="Gestão Geral"/>
    <x v="1"/>
    <x v="1"/>
    <x v="242"/>
    <s v="Despesas diversas"/>
    <x v="489"/>
    <x v="492"/>
    <x v="3"/>
    <n v="123"/>
    <s v="469093"/>
    <s v="Indenizações e Restituições"/>
    <s v="0100000000"/>
    <s v="Recursos ordinários - recursos do tesouro - RLD"/>
    <x v="0"/>
    <n v="990"/>
    <n v="20000000"/>
    <n v="20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0"/>
    <s v="Material de Consumo"/>
    <s v="0219000000"/>
    <s v="Outras Taxas Vinculadas - Recursos de Outras Fontes - Exercício Corrente"/>
    <x v="0"/>
    <n v="910"/>
    <m/>
    <m/>
    <n v="114145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92"/>
    <s v="Despesas de Exercícios Anteriores"/>
    <s v="0100000000"/>
    <s v="Recursos ordinários - recursos do tesouro - RLD"/>
    <x v="0"/>
    <n v="935"/>
    <m/>
    <m/>
    <n v="100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05"/>
    <s v="Outros Benefícios Previdenciários"/>
    <s v="0131000000"/>
    <s v="Recursos do FUNDEB"/>
    <x v="0"/>
    <n v="850"/>
    <m/>
    <m/>
    <n v="898004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1000000"/>
    <s v="Recursos ordinários - diversos"/>
    <x v="0"/>
    <n v="990"/>
    <n v="8000000"/>
    <n v="8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69000000"/>
    <s v="Outros Recursos Primários - Recursos do Tesouro"/>
    <x v="0"/>
    <n v="990"/>
    <m/>
    <m/>
    <n v="250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15"/>
    <s v="Diárias - Militar"/>
    <s v="0111000000"/>
    <s v="Taxas da Segurança Pública - recursos do tesouro - exercício corrente"/>
    <x v="0"/>
    <n v="704"/>
    <m/>
    <m/>
    <n v="14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30"/>
    <s v="Material de Consumo"/>
    <s v="0100000000"/>
    <s v="Recursos ordinários - recursos do tesouro - RLD"/>
    <x v="0"/>
    <n v="920"/>
    <m/>
    <m/>
    <n v="200000"/>
    <m/>
    <x v="0"/>
    <x v="0"/>
  </r>
  <r>
    <s v="470076"/>
    <s v="47076"/>
    <s v="Fundo Financeiro"/>
    <s v="Fundo Financeiro"/>
    <x v="1"/>
    <x v="1"/>
    <x v="44"/>
    <s v="Encargos com inativos"/>
    <x v="979"/>
    <x v="982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70076"/>
    <s v="47076"/>
    <s v="Fundo Financeiro"/>
    <s v="Fundo Financeiro"/>
    <x v="0"/>
    <x v="0"/>
    <x v="44"/>
    <s v="Encargos com inativos"/>
    <x v="650"/>
    <x v="653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90000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04"/>
    <s v="Contratação por Tempo Determinado"/>
    <s v="0100000000"/>
    <s v="Recursos ordinários - recursos do tesouro - RLD"/>
    <x v="0"/>
    <n v="704"/>
    <n v="1700000"/>
    <n v="17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046"/>
    <s v="Auxílio-Alimentação"/>
    <s v="0100000000"/>
    <s v="Recursos ordinários - recursos do tesouro - RLD"/>
    <x v="0"/>
    <n v="850"/>
    <n v="873903"/>
    <n v="87390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046"/>
    <s v="Auxílio-Alimentação"/>
    <s v="0100000000"/>
    <s v="Recursos ordinários - recursos do tesouro - RLD"/>
    <x v="0"/>
    <n v="625"/>
    <m/>
    <m/>
    <n v="2950000"/>
    <m/>
    <x v="0"/>
    <x v="0"/>
  </r>
  <r>
    <s v="160097"/>
    <s v="16097"/>
    <s v="Fundo de Melhoria da Polícia Militar"/>
    <s v="Fundo de Melhoria da Polícia Militar"/>
    <x v="3"/>
    <x v="3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m/>
    <n v="3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47"/>
    <s v="Obrigações Tributárias e Contributivas"/>
    <s v="0283000000"/>
    <s v="Remuneração de depósitos bancários da conta única  do Tribunal de Justiça"/>
    <x v="0"/>
    <n v="930"/>
    <n v="1072440"/>
    <n v="107244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47"/>
    <s v="Obrigações Tributárias e Contributivas"/>
    <s v="0282000000"/>
    <s v="Remuneração de disponibilidade bancária - Judiciário -rec outras fontes-exercício corrente"/>
    <x v="0"/>
    <n v="930"/>
    <m/>
    <m/>
    <n v="6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47"/>
    <s v="Obrigações Tributárias e Contributivas"/>
    <s v="0269000000"/>
    <s v="Outros recursos primários - recursos de outras fontes - exercício corrente"/>
    <x v="0"/>
    <n v="875"/>
    <m/>
    <m/>
    <n v="12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47"/>
    <s v="Obrigações Tributárias e Contributivas"/>
    <s v="0100000000"/>
    <s v="Recursos ordinários - recursos do tesouro - RLD"/>
    <x v="0"/>
    <n v="900"/>
    <m/>
    <m/>
    <n v="22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m/>
    <n v="0"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113"/>
    <s v="Obrigações Patronais"/>
    <s v="0100000000"/>
    <s v="Recursos ordinários - recursos do tesouro - RLD"/>
    <x v="0"/>
    <n v="915"/>
    <m/>
    <m/>
    <n v="8728035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113"/>
    <s v="Obrigações Patronais"/>
    <s v="0100000000"/>
    <s v="Recursos ordinários - recursos do tesouro - RLD"/>
    <x v="0"/>
    <n v="850"/>
    <m/>
    <m/>
    <n v="943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113"/>
    <s v="Obrigações Patronais"/>
    <s v="0100000000"/>
    <s v="Recursos ordinários - recursos do tesouro - RLD"/>
    <x v="0"/>
    <n v="625"/>
    <m/>
    <m/>
    <n v="201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113"/>
    <s v="Obrigações Patronais"/>
    <s v="0100000000"/>
    <s v="Recursos ordinários - recursos do tesouro - RLD"/>
    <x v="0"/>
    <n v="625"/>
    <m/>
    <m/>
    <n v="14356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0"/>
    <s v="Material de Consumo"/>
    <s v="0225000000"/>
    <s v="Convênio - Programa de Assistência Social - recursos de outras fontes - exercício corrente"/>
    <x v="0"/>
    <n v="560"/>
    <m/>
    <m/>
    <n v="11695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0"/>
    <s v="Material de Consumo"/>
    <s v="0111000000"/>
    <s v="Taxas da Segurança Pública - recursos do tesouro - exercício corrente"/>
    <x v="0"/>
    <n v="770"/>
    <m/>
    <m/>
    <n v="120251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0"/>
    <s v="Material de Consumo"/>
    <s v="0219000000"/>
    <s v="Outras Taxas Vinculadas - Recursos de Outras Fontes - Exercício Corrente"/>
    <x v="0"/>
    <n v="315"/>
    <m/>
    <m/>
    <n v="2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33"/>
    <s v="Passagens e Despesas com Locomoção"/>
    <s v="0100000000"/>
    <s v="Recursos ordinários - recursos do tesouro - RLD"/>
    <x v="0"/>
    <n v="930"/>
    <n v="600000"/>
    <n v="600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33"/>
    <s v="Passagens e Despesas com Locomoção"/>
    <s v="0219000000"/>
    <s v="Outras Taxas Vinculadas - Recursos de Outras Fontes - Exercício Corrente"/>
    <x v="0"/>
    <n v="931"/>
    <m/>
    <m/>
    <n v="3332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3"/>
    <s v="Passagens e Despesas com Locomoção"/>
    <s v="0100000000"/>
    <s v="Recursos ordinários - recursos do tesouro - RLD"/>
    <x v="0"/>
    <n v="745"/>
    <m/>
    <m/>
    <n v="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3"/>
    <s v="Passagens e Despesas com Locomoção"/>
    <s v="0219000000"/>
    <s v="Outras Taxas Vinculadas - Recursos de Outras Fontes - Exercício Corrente"/>
    <x v="0"/>
    <n v="315"/>
    <m/>
    <m/>
    <n v="50000"/>
    <m/>
    <x v="0"/>
    <x v="0"/>
  </r>
  <r>
    <s v="040001"/>
    <s v="00001"/>
    <s v="Ministério Público do Estado de Santa Catarina"/>
    <s v="Gestão Geral"/>
    <x v="3"/>
    <x v="3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n v="39538.339999999997"/>
    <m/>
    <m/>
    <x v="0"/>
    <x v="0"/>
  </r>
  <r>
    <s v="440093"/>
    <s v="44093"/>
    <s v="Fundo Estadual de Desenvolvimento Rural"/>
    <s v="Fundo Estadual de Desenvolvimento Rural"/>
    <x v="0"/>
    <x v="0"/>
    <x v="313"/>
    <s v="Concessão de subvenção"/>
    <x v="989"/>
    <x v="992"/>
    <x v="13"/>
    <n v="605"/>
    <s v="339048"/>
    <s v="Outros Auxílios Financeiros Pessoas Físicas"/>
    <s v="0266000000"/>
    <s v="Receitas diversas - receita Agroindustrial - FDR"/>
    <x v="0"/>
    <n v="320"/>
    <m/>
    <m/>
    <n v="3000000"/>
    <m/>
    <x v="0"/>
    <x v="0"/>
  </r>
  <r>
    <s v="260001"/>
    <s v="00001"/>
    <s v="Secretaria de Estado de Desenvolvimento Social"/>
    <s v="Gestão Geral"/>
    <x v="0"/>
    <x v="0"/>
    <x v="75"/>
    <s v="Encargos com estagiários"/>
    <x v="396"/>
    <x v="399"/>
    <x v="16"/>
    <n v="128"/>
    <s v="339049"/>
    <s v="Auxílio-Transporte"/>
    <s v="0100000000"/>
    <s v="Recursos ordinários - recursos do tesouro - RLD"/>
    <x v="0"/>
    <n v="850"/>
    <m/>
    <m/>
    <n v="288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92"/>
    <s v="Despesas de Exercícios Anteriores"/>
    <s v="0219000000"/>
    <s v="Outras Taxas Vinculadas - Recursos de Outras Fontes - Exercício Corrente"/>
    <x v="0"/>
    <n v="702"/>
    <n v="20000"/>
    <n v="2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92"/>
    <s v="Despesas de Exercícios Anteriores"/>
    <s v="0100000000"/>
    <s v="Recursos ordinários - recursos do tesouro - RLD"/>
    <x v="0"/>
    <n v="921"/>
    <m/>
    <m/>
    <n v="100000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92"/>
    <s v="Despesas de Exercícios Anteriores"/>
    <s v="0219000000"/>
    <s v="Outras Taxas Vinculadas - Recursos de Outras Fontes - Exercício Corrente"/>
    <x v="0"/>
    <n v="930"/>
    <m/>
    <m/>
    <n v="40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92"/>
    <s v="Despesas de Exercícios Anteriores"/>
    <s v="0100000000"/>
    <s v="Recursos ordinários - recursos do tesouro - RLD"/>
    <x v="0"/>
    <n v="850"/>
    <m/>
    <m/>
    <n v="21485"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2"/>
    <s v="Despesas de Exercícios Anteriores"/>
    <s v="0100000000"/>
    <s v="Recursos ordinários - recursos do tesouro - RLD"/>
    <x v="0"/>
    <n v="400"/>
    <m/>
    <m/>
    <n v="5000000"/>
    <m/>
    <x v="0"/>
    <x v="0"/>
  </r>
  <r>
    <s v="270024"/>
    <s v="00001"/>
    <s v="Fundação de Amparo à Pesquisa e Inovação do Estado de Santa Catarina"/>
    <s v="Gestão Geral"/>
    <x v="0"/>
    <x v="0"/>
    <x v="142"/>
    <s v="Bolsas de estudo"/>
    <x v="782"/>
    <x v="785"/>
    <x v="5"/>
    <n v="573"/>
    <s v="339018"/>
    <s v="Auxílio Financeiro a Estudantes"/>
    <s v="0100000000"/>
    <s v="Recursos ordinários - recursos do tesouro - RLD"/>
    <x v="0"/>
    <n v="230"/>
    <m/>
    <m/>
    <n v="27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40000000"/>
    <s v="Outros serviços - recursos do tesouro - exercício corrente"/>
    <x v="0"/>
    <n v="99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01"/>
    <s v="00001"/>
    <s v="Secretaria de Estado do Desenvolvimento Econômico Sustentável"/>
    <s v="Gestão Geral"/>
    <x v="0"/>
    <x v="0"/>
    <x v="379"/>
    <s v="Programa para a redução de desigualdades"/>
    <x v="890"/>
    <x v="893"/>
    <x v="19"/>
    <n v="127"/>
    <s v="339035"/>
    <s v="Serviços de Consultoria"/>
    <s v="0100000000"/>
    <s v="Recursos ordinários - recursos do tesouro - RLD"/>
    <x v="0"/>
    <n v="21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14"/>
    <s v="Diárias - Civil"/>
    <s v="0100000000"/>
    <s v="Recursos ordinários - recursos do tesouro - RLD"/>
    <x v="0"/>
    <n v="745"/>
    <m/>
    <m/>
    <n v="7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14"/>
    <s v="Diárias - Civil"/>
    <s v="0120000000"/>
    <s v="Cota-parte da contribuição do Salário-Educação - recursos do tesouro - exercício corrente"/>
    <x v="0"/>
    <n v="625"/>
    <m/>
    <m/>
    <n v="1000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93"/>
    <s v="Indenizações e Restituições"/>
    <s v="0100000000"/>
    <s v="Recursos ordinários - recursos do tesouro - RLD"/>
    <x v="0"/>
    <n v="701"/>
    <n v="1441134"/>
    <n v="1441134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093"/>
    <s v="Indenizações e Restituições"/>
    <s v="0100000000"/>
    <s v="Recursos ordinários - recursos do tesouro - RLD"/>
    <x v="0"/>
    <n v="880"/>
    <m/>
    <m/>
    <n v="3548817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n v="96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1"/>
    <s v="Vencim. e Vantagens Fixas - Pessoal Civil"/>
    <s v="0111000000"/>
    <s v="Taxas da Segurança Pública - recursos do tesouro - exercício corrente"/>
    <x v="0"/>
    <n v="850"/>
    <n v="3813478"/>
    <n v="3813478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m/>
    <m/>
    <n v="65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2"/>
    <s v="Vencim. e Vantagens Fixas - Pessoal Militar"/>
    <s v="0100000000"/>
    <s v="Recursos ordinários - recursos do tesouro - RLD"/>
    <x v="0"/>
    <n v="850"/>
    <m/>
    <m/>
    <n v="14735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2"/>
    <s v="Vencim. e Vantagens Fixas - Pessoal Militar"/>
    <s v="0100000000"/>
    <s v="Recursos ordinários - recursos do tesouro - RLD"/>
    <x v="0"/>
    <n v="850"/>
    <m/>
    <m/>
    <n v="791978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20"/>
    <s v="Auxílio Financeiro a Pesquisadores"/>
    <s v="0100000000"/>
    <s v="Recursos ordinários - recursos do tesouro - RLD"/>
    <x v="0"/>
    <n v="230"/>
    <n v="960000"/>
    <n v="960000"/>
    <m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4041"/>
    <s v="Contribuições"/>
    <s v="0122000000"/>
    <s v="Cota-parte da compensação financeira dos rec hídricos - rec tesouro - exercício corrente"/>
    <x v="0"/>
    <n v="350"/>
    <m/>
    <m/>
    <n v="300298"/>
    <m/>
    <x v="0"/>
    <x v="0"/>
  </r>
  <r>
    <s v="160084"/>
    <s v="16084"/>
    <s v="Fundo de Melhoria da Polícia Civil"/>
    <s v="Fundo de Melhoria da Polícia Civil"/>
    <x v="1"/>
    <x v="1"/>
    <x v="75"/>
    <s v="Encargos com estagiários"/>
    <x v="990"/>
    <x v="993"/>
    <x v="11"/>
    <n v="128"/>
    <s v="339036"/>
    <s v="Outros Serviços Terceiros-Pessoa Física"/>
    <s v="0111000000"/>
    <s v="Taxas da Segurança Pública - recursos do tesouro - exercício corrente"/>
    <x v="0"/>
    <n v="704"/>
    <n v="2500000"/>
    <n v="2500000"/>
    <m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6"/>
    <s v="Outros Serviços Terceiros-Pessoa Física"/>
    <s v="0100000000"/>
    <s v="Recursos ordinários - recursos do tesouro - RLD"/>
    <x v="0"/>
    <n v="660"/>
    <n v="5000"/>
    <n v="5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139"/>
    <s v="Outros Serviços Terceiros Pessoa Jurídica"/>
    <s v="0169000000"/>
    <s v="Outros Recursos Primários - Recursos do Tesouro"/>
    <x v="0"/>
    <n v="130"/>
    <n v="7200000"/>
    <n v="720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39"/>
    <s v="Outros Serviços Terceiros Pessoa Jurídica"/>
    <s v="0100000000"/>
    <s v="Recursos ordinários - recursos do tesouro - RLD"/>
    <x v="0"/>
    <n v="745"/>
    <m/>
    <m/>
    <n v="3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139"/>
    <s v="Outros Serviços Terceiros Pessoa Jurídica"/>
    <s v="0240000000"/>
    <s v="Recursos de serviços - recursos de outras fontes - exercício corrente"/>
    <x v="0"/>
    <n v="900"/>
    <m/>
    <m/>
    <n v="2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155"/>
    <x v="157"/>
    <x v="7"/>
    <n v="61"/>
    <s v="449051"/>
    <s v="Obras e Instalações"/>
    <s v="0219000000"/>
    <s v="Outras Taxas Vinculadas - Recursos de Outras Fontes - Exercício Corrente"/>
    <x v="0"/>
    <n v="931"/>
    <n v="304139"/>
    <n v="304139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69000000"/>
    <s v="Outros Recursos Primários - Recursos do Tesouro"/>
    <x v="0"/>
    <n v="130"/>
    <n v="4000000"/>
    <n v="4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128000000"/>
    <s v="Outros convênios, ajustes e acordos administrativos - rec tesouro - exercício corrente"/>
    <x v="0"/>
    <n v="105"/>
    <n v="8200000"/>
    <n v="8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337"/>
    <x v="340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449051"/>
    <s v="Obras e Instalações"/>
    <s v="0100000000"/>
    <s v="Recursos ordinários - recursos do tesouro - RLD"/>
    <x v="0"/>
    <n v="735"/>
    <m/>
    <m/>
    <n v="2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20000000"/>
    <s v="Cota-parte da contribuição do Salário-Educação - recursos do tesouro - exercício corrente"/>
    <x v="0"/>
    <n v="610"/>
    <m/>
    <m/>
    <n v="160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925"/>
    <x v="928"/>
    <x v="0"/>
    <n v="781"/>
    <s v="449051"/>
    <s v="Obras e Instalações"/>
    <s v="0100000000"/>
    <s v="Recursos ordinários - recursos do tesouro - RLD"/>
    <x v="0"/>
    <n v="145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91"/>
    <x v="994"/>
    <x v="15"/>
    <n v="421"/>
    <s v="449051"/>
    <s v="Obras e Instalações"/>
    <s v="0219000000"/>
    <s v="Outras Taxas Vinculadas - Recursos de Outras Fontes - Exercício Corrente"/>
    <x v="0"/>
    <n v="750"/>
    <m/>
    <m/>
    <n v="150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5"/>
    <x v="528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449039"/>
    <s v="Outros Serv. Terceiros - Pessoa Juridíca"/>
    <s v="0100000000"/>
    <s v="Recursos ordinários - recursos do tesouro - RLD"/>
    <x v="0"/>
    <n v="900"/>
    <n v="25293"/>
    <n v="25293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n v="150000"/>
    <n v="1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7000000"/>
    <s v="Remuneração de disponibilidade bancária Salário Educação"/>
    <x v="0"/>
    <n v="610"/>
    <n v="3000000"/>
    <n v="300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2"/>
    <s v="Equipamentos e Material Permanente"/>
    <s v="0100000000"/>
    <s v="Recursos ordinários - recursos do tesouro - RLD"/>
    <x v="0"/>
    <n v="925"/>
    <m/>
    <m/>
    <n v="15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449052"/>
    <s v="Equipamentos e Material Permanente"/>
    <s v="0100000000"/>
    <s v="Recursos ordinários - recursos do tesouro - RLD"/>
    <x v="0"/>
    <n v="730"/>
    <m/>
    <m/>
    <n v="500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449052"/>
    <s v="Equipamentos e Material Permanente"/>
    <s v="0100000000"/>
    <s v="Recursos ordinários - recursos do tesouro - RLD"/>
    <x v="0"/>
    <n v="430"/>
    <m/>
    <m/>
    <n v="1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34"/>
    <s v="Outras Desp. Pessoal Decor. Contr. Terceirização"/>
    <s v="0191000000"/>
    <s v="Operações de crédito interna - recursos do tesouro - exercício corrente"/>
    <x v="0"/>
    <n v="110"/>
    <m/>
    <m/>
    <n v="60000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9"/>
    <s v="Outros Serviços Terceiros - Pessoa Jurídica"/>
    <s v="0100000000"/>
    <s v="Recursos ordinários - recursos do tesouro - RLD"/>
    <x v="0"/>
    <n v="935"/>
    <n v="8800000"/>
    <n v="8800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9"/>
    <s v="Outros Serviços Terceiros - Pessoa Jurídica"/>
    <s v="0100000000"/>
    <s v="Recursos ordinários - recursos do tesouro - RLD"/>
    <x v="0"/>
    <n v="922"/>
    <m/>
    <m/>
    <n v="20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m/>
    <m/>
    <n v="1961061.12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69000000"/>
    <s v="Outros recursos primários - recursos de outras fontes - exercício corrente"/>
    <x v="0"/>
    <n v="900"/>
    <m/>
    <m/>
    <n v="5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9"/>
    <s v="Outros Serviços Terceiros - Pessoa Jurídica"/>
    <s v="0219000000"/>
    <s v="Outras Taxas Vinculadas - Recursos de Outras Fontes - Exercício Corrente"/>
    <x v="0"/>
    <n v="340"/>
    <m/>
    <m/>
    <n v="760547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9"/>
    <s v="Outros Serviços Terceiros - Pessoa Jurídica"/>
    <s v="0100000000"/>
    <s v="Recursos ordinários - recursos do tesouro - RLD"/>
    <x v="0"/>
    <n v="230"/>
    <m/>
    <m/>
    <n v="28599"/>
    <m/>
    <x v="0"/>
    <x v="0"/>
  </r>
  <r>
    <s v="410001"/>
    <s v="00001"/>
    <s v="Casa Civil"/>
    <s v="Gestão Geral"/>
    <x v="0"/>
    <x v="0"/>
    <x v="7"/>
    <s v="Capacitação profissional dos agentes públicos"/>
    <x v="950"/>
    <x v="953"/>
    <x v="3"/>
    <n v="128"/>
    <s v="339039"/>
    <s v="Outros Serviços Terceiros - Pessoa Jurídica"/>
    <s v="0100000000"/>
    <s v="Recursos ordinários - recursos do tesouro - RLD"/>
    <x v="0"/>
    <n v="850"/>
    <m/>
    <m/>
    <n v="179775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9"/>
    <s v="Outros Serviços Terceiros - Pessoa Jurídica"/>
    <s v="0269000000"/>
    <s v="Outros recursos primários - recursos de outras fontes - exercício corrente"/>
    <x v="0"/>
    <n v="875"/>
    <m/>
    <m/>
    <n v="1340000"/>
    <m/>
    <x v="0"/>
    <x v="0"/>
  </r>
  <r>
    <s v="440001"/>
    <s v="00001"/>
    <s v="Secretaria de Estado da Agricultura, Pesca e Desenvolvimento Rural"/>
    <s v="Gestão Geral"/>
    <x v="0"/>
    <x v="0"/>
    <x v="189"/>
    <s v="Apoio a Central de Abastecimento de Alimentos"/>
    <x v="360"/>
    <x v="363"/>
    <x v="13"/>
    <n v="605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00000000"/>
    <s v="Recursos ordinários - recursos do tesouro - RLD"/>
    <x v="0"/>
    <n v="625"/>
    <m/>
    <m/>
    <n v="14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101000000"/>
    <s v="Recursos ordinários - diversos"/>
    <x v="0"/>
    <n v="900"/>
    <m/>
    <m/>
    <n v="133081"/>
    <m/>
    <x v="0"/>
    <x v="0"/>
  </r>
  <r>
    <s v="470030"/>
    <s v="00001"/>
    <s v="Fundação Escola de Governo - ENA"/>
    <s v="Gestão Geral"/>
    <x v="0"/>
    <x v="0"/>
    <x v="7"/>
    <s v="Capacitação profissional dos agentes públicos"/>
    <x v="574"/>
    <x v="577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9"/>
    <s v="Outros Serviços Terceiros - Pessoa Jurídica"/>
    <s v="0169000000"/>
    <s v="Outros Recursos Primários - Recursos do Tesouro"/>
    <x v="0"/>
    <n v="130"/>
    <m/>
    <m/>
    <n v="8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7"/>
    <s v="Locação de Mão-de-Obra"/>
    <s v="0100000000"/>
    <s v="Recursos ordinários - recursos do tesouro - RLD"/>
    <x v="0"/>
    <n v="920"/>
    <m/>
    <m/>
    <n v="25808862.420000002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7"/>
    <s v="Locação de Mão-de-Obra"/>
    <s v="0129000000"/>
    <s v="Outras transferências - recursos do tesouro - exercício corrente"/>
    <x v="0"/>
    <n v="348"/>
    <m/>
    <m/>
    <n v="3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7"/>
    <s v="Locação de Mão-de-Obra"/>
    <s v="0240000000"/>
    <s v="Recursos de serviços - recursos de outras fontes - exercício corrente"/>
    <x v="0"/>
    <n v="900"/>
    <m/>
    <m/>
    <n v="1453625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92"/>
    <s v="Despesas de Exercícios Anteriores"/>
    <s v="0100000000"/>
    <s v="Recursos ordinários - recursos do tesouro - RLD"/>
    <x v="0"/>
    <n v="900"/>
    <m/>
    <m/>
    <n v="21717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147"/>
    <s v="Obrigações Tributárias e Contributivas"/>
    <s v="0111000000"/>
    <s v="Taxas da Segurança Pública - recursos do tesouro - exercício corrente"/>
    <x v="0"/>
    <n v="704"/>
    <m/>
    <m/>
    <n v="55000"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8000000"/>
    <s v="Receita da alienação de bens - recursos de outras fontes - exercício corrente"/>
    <x v="0"/>
    <n v="900"/>
    <n v="80000"/>
    <n v="80000"/>
    <m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33"/>
    <x v="34"/>
    <x v="12"/>
    <n v="544"/>
    <s v="339040"/>
    <s v="Serviços de Tecnologia da Informação e Comunicação - Pessoa Jurídica"/>
    <s v="0122000000"/>
    <s v="Cota-parte da compensação financeira dos rec hídricos - rec tesouro - exercício corrente"/>
    <x v="0"/>
    <n v="350"/>
    <m/>
    <m/>
    <n v="25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40"/>
    <s v="Serviços de Tecnologia da Informação e Comunicação - Pessoa Jurídica"/>
    <s v="0131000000"/>
    <s v="Recursos do FUNDEB"/>
    <x v="0"/>
    <n v="610"/>
    <m/>
    <m/>
    <n v="160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100000000"/>
    <s v="Recursos ordinários - recursos do tesouro - RLD"/>
    <x v="0"/>
    <n v="310"/>
    <m/>
    <m/>
    <n v="209209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100000000"/>
    <s v="Recursos ordinários - recursos do tesouro - RLD"/>
    <x v="0"/>
    <n v="310"/>
    <m/>
    <m/>
    <n v="989712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449040"/>
    <s v="Serviços de Tecnologia da Informação e Comunicação - Pessoa Jurídica"/>
    <s v="0269000000"/>
    <s v="Outros recursos primários - recursos de outras fontes - exercício corrente"/>
    <x v="0"/>
    <n v="770"/>
    <m/>
    <m/>
    <n v="3000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6"/>
    <s v="Outras Despesas Variáveis-Pessoal Civil"/>
    <s v="0100000000"/>
    <s v="Recursos ordinários - recursos do tesouro - RLD"/>
    <x v="0"/>
    <n v="850"/>
    <m/>
    <m/>
    <n v="2987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1"/>
    <s v="Premiações Culturais, Artísticas, Científicas, Desportivas e Outras"/>
    <s v="0100000000"/>
    <s v="Recursos ordinários - recursos do tesouro - RLD"/>
    <x v="0"/>
    <n v="900"/>
    <n v="53000"/>
    <n v="53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5"/>
    <s v="Outros Benefícios Previdenciários"/>
    <s v="0100000000"/>
    <s v="Recursos ordinários - recursos do tesouro - RLD"/>
    <x v="0"/>
    <n v="625"/>
    <m/>
    <m/>
    <n v="22890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94"/>
    <s v="Indenizações e Restituições Trabalhistas"/>
    <s v="0100000000"/>
    <s v="Recursos ordinários - recursos do tesouro - RLD"/>
    <x v="0"/>
    <n v="860"/>
    <m/>
    <m/>
    <n v="6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92"/>
    <s v="Despesas de Exercícios Anteriores"/>
    <s v="0250000000"/>
    <s v="Contribuição previdenciária - recursos de outras fontes - exercício corrente"/>
    <x v="0"/>
    <n v="860"/>
    <n v="400000"/>
    <n v="400000"/>
    <m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47"/>
    <s v="Obrigações Tributárias e Contributivas"/>
    <s v="0269000000"/>
    <s v="Outros recursos primários - recursos de outras fontes - exercício corrente"/>
    <x v="0"/>
    <n v="348"/>
    <m/>
    <m/>
    <n v="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7"/>
    <s v="Obrigações Tributárias e Contributivas"/>
    <s v="0100000000"/>
    <s v="Recursos ordinários - recursos do tesouro - RLD"/>
    <x v="0"/>
    <n v="900"/>
    <m/>
    <m/>
    <n v="500"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0"/>
    <s v="Material de Consumo"/>
    <s v="0100000000"/>
    <s v="Recursos ordinários - recursos do tesouro - RLD"/>
    <x v="0"/>
    <n v="900"/>
    <n v="778462"/>
    <n v="778462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0"/>
    <s v="Material de Consumo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m/>
    <m/>
    <n v="188208.6"/>
    <m/>
    <x v="0"/>
    <x v="0"/>
  </r>
  <r>
    <s v="150001"/>
    <s v="00001"/>
    <s v="Defensoria Pública do Estado de Santa Catarina"/>
    <s v="Gestão Geral"/>
    <x v="0"/>
    <x v="0"/>
    <x v="274"/>
    <s v="Aquisição de equipamentos de ergonomia"/>
    <x v="571"/>
    <x v="574"/>
    <x v="15"/>
    <n v="331"/>
    <s v="339030"/>
    <s v="Material de Consumo"/>
    <s v="0100000000"/>
    <s v="Recursos ordinários - recursos do tesouro - RLD"/>
    <x v="0"/>
    <n v="745"/>
    <m/>
    <m/>
    <n v="90400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0"/>
    <s v="Material de Consumo"/>
    <s v="0100000000"/>
    <s v="Recursos ordinários - recursos do tesouro - RLD"/>
    <x v="0"/>
    <n v="855"/>
    <m/>
    <m/>
    <n v="5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0"/>
    <s v="Material de Consumo"/>
    <s v="0100000000"/>
    <s v="Recursos ordinários - recursos do tesouro - RLD"/>
    <x v="0"/>
    <n v="410"/>
    <m/>
    <m/>
    <n v="2000000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30"/>
    <s v="Material de Consumo"/>
    <s v="0223000000"/>
    <s v="Convênio - Sistema Único Saúde - recursos de outras fontes - Exercício Corrente"/>
    <x v="0"/>
    <n v="450"/>
    <m/>
    <m/>
    <n v="1000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m/>
    <m/>
    <m/>
    <n v="50000"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40000000"/>
    <s v="Recursos de serviços - recursos de outras fontes - exercício corrente"/>
    <x v="0"/>
    <n v="900"/>
    <m/>
    <m/>
    <n v="1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92"/>
    <s v="Despesas de Exercícios Anteriores"/>
    <s v="0111000000"/>
    <s v="Taxas da Segurança Pública - recursos do tesouro - exercício corrente"/>
    <x v="0"/>
    <n v="704"/>
    <n v="20000"/>
    <n v="2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92"/>
    <s v="Despesas de Exercícios Anteriores"/>
    <s v="0100000000"/>
    <s v="Recursos ordinários - recursos do tesouro - RLD"/>
    <x v="0"/>
    <n v="935"/>
    <m/>
    <m/>
    <n v="100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92"/>
    <s v="Despesas de Exercícios Anteriores"/>
    <s v="0269000000"/>
    <s v="Outros recursos primários - recursos de outras fontes - exercício corrente"/>
    <x v="0"/>
    <n v="875"/>
    <m/>
    <m/>
    <n v="11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92"/>
    <s v="Despesas de Exercícios Anteriores"/>
    <s v="0140000000"/>
    <s v="Outros serviços - recursos do tesouro - exercício corrente"/>
    <x v="0"/>
    <n v="115"/>
    <m/>
    <m/>
    <n v="760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113"/>
    <s v="Obrigações Patronais"/>
    <s v="0228000000"/>
    <s v="Outros convênios, ajustes e acordos administrativos - rec outras fontes-exercício corrente"/>
    <x v="0"/>
    <n v="211"/>
    <m/>
    <m/>
    <n v="1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113"/>
    <s v="Obrigações Patronais"/>
    <s v="0100000000"/>
    <s v="Recursos ordinários - recursos do tesouro - RLD"/>
    <x v="0"/>
    <n v="850"/>
    <m/>
    <m/>
    <n v="1683131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34"/>
    <s v="Assessoria técnica"/>
    <x v="243"/>
    <x v="246"/>
    <x v="5"/>
    <n v="367"/>
    <s v="339014"/>
    <s v="Diárias - Civil"/>
    <s v="0120000000"/>
    <s v="Cota-parte da contribuição do Salário-Educação - recursos do tesouro - exercício corrente"/>
    <x v="0"/>
    <n v="520"/>
    <m/>
    <m/>
    <n v="400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3"/>
    <s v="Indenizações e Restituições"/>
    <s v="0219000000"/>
    <s v="Outras Taxas Vinculadas - Recursos de Outras Fontes - Exercício Corrente"/>
    <x v="0"/>
    <n v="315"/>
    <n v="76400"/>
    <n v="764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93"/>
    <s v="Indenizações e Restituições"/>
    <s v="0100000000"/>
    <s v="Recursos ordinários - recursos do tesouro - RLD"/>
    <x v="0"/>
    <n v="930"/>
    <m/>
    <m/>
    <n v="1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1"/>
    <s v="Vencim. e Vantagens Fixas - Pessoal Civil"/>
    <s v="0100000000"/>
    <s v="Recursos ordinários - recursos do tesouro - RLD"/>
    <x v="0"/>
    <n v="850"/>
    <m/>
    <m/>
    <n v="5000825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6"/>
    <s v="Outros Serviços Terceiros-Pessoa Física"/>
    <s v="0100000000"/>
    <s v="Recursos ordinários - recursos do tesouro - RLD"/>
    <x v="0"/>
    <n v="920"/>
    <m/>
    <m/>
    <n v="2480534.52"/>
    <m/>
    <x v="0"/>
    <x v="0"/>
  </r>
  <r>
    <s v="410010"/>
    <s v="00001"/>
    <s v="Fundação Catarinense de Esporte"/>
    <s v="Gestão Geral"/>
    <x v="0"/>
    <x v="0"/>
    <x v="140"/>
    <s v="Apoio a atletas"/>
    <x v="752"/>
    <x v="755"/>
    <x v="17"/>
    <n v="811"/>
    <s v="339036"/>
    <s v="Outros Serviços Terceiros-Pessoa Física"/>
    <s v="0100000000"/>
    <s v="Recursos ordinários - recursos do tesouro - RLD"/>
    <x v="0"/>
    <n v="650"/>
    <m/>
    <m/>
    <n v="6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m/>
    <n v="-80000"/>
    <m/>
    <m/>
    <x v="0"/>
    <x v="0"/>
  </r>
  <r>
    <s v="470001"/>
    <s v="00001"/>
    <s v="Secretaria de Estado da Administração"/>
    <s v="Gestão Geral"/>
    <x v="0"/>
    <x v="0"/>
    <x v="80"/>
    <s v="Pagamento de pensão"/>
    <x v="442"/>
    <x v="445"/>
    <x v="3"/>
    <n v="274"/>
    <s v="339059"/>
    <s v="Pensões Especiais"/>
    <s v="0100000000"/>
    <s v="Recursos ordinários - recursos do tesouro - RLD"/>
    <x v="0"/>
    <n v="870"/>
    <m/>
    <m/>
    <n v="438015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39"/>
    <s v="Outros Serviços Terceiros Pessoa Jurídica"/>
    <s v="0240000000"/>
    <s v="Recursos de serviços - recursos de outras fontes - exercício corrente"/>
    <x v="0"/>
    <n v="900"/>
    <m/>
    <m/>
    <n v="6005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260000000"/>
    <s v="Recursos patrimoniais primários - recursos de outras fontes - exercício corrente"/>
    <x v="0"/>
    <n v="925"/>
    <m/>
    <m/>
    <n v="150000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336"/>
    <x v="339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449051"/>
    <s v="Obras e Instalações"/>
    <s v="0261000000"/>
    <s v="Receitas diversas - FUNDOSOCIAL - recursos de outras fontes - exercício corrente"/>
    <x v="0"/>
    <n v="665"/>
    <m/>
    <m/>
    <n v="1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7000000"/>
    <s v="Remuneração de disponibilidade bancária Salário Educação"/>
    <x v="0"/>
    <n v="610"/>
    <m/>
    <m/>
    <n v="355049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449051"/>
    <s v="Obras e Instalações"/>
    <s v="0233000000"/>
    <s v="Investimento na Rede de Serviços Públicos de Saúde"/>
    <x v="0"/>
    <n v="410"/>
    <m/>
    <m/>
    <n v="3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825"/>
    <x v="828"/>
    <x v="12"/>
    <n v="544"/>
    <s v="449051"/>
    <s v="Obras e Instalações"/>
    <s v="0100000000"/>
    <s v="Recursos ordinários - recursos do tesouro - RLD"/>
    <x v="0"/>
    <n v="350"/>
    <m/>
    <m/>
    <n v="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449052"/>
    <s v="Equipamentos e Material Permanente"/>
    <s v="0269000000"/>
    <s v="Outros recursos primários - recursos de outras fontes - exercício corrente"/>
    <x v="0"/>
    <n v="340"/>
    <m/>
    <m/>
    <n v="51718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449052"/>
    <s v="Equipamentos e Material Permanente"/>
    <s v="0269000000"/>
    <s v="Outros recursos primários - recursos de outras fontes - exercício corrente"/>
    <x v="0"/>
    <n v="875"/>
    <m/>
    <m/>
    <n v="2138645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0100000000"/>
    <s v="Recursos ordinários - recursos do tesouro - RLD"/>
    <x v="0"/>
    <n v="610"/>
    <m/>
    <m/>
    <n v="4000000"/>
    <m/>
    <x v="0"/>
    <x v="0"/>
  </r>
  <r>
    <s v="480091"/>
    <s v="48091"/>
    <s v="Fundo Estadual de Saúde"/>
    <s v="Fundo Estadual de Saúde"/>
    <x v="0"/>
    <x v="0"/>
    <x v="106"/>
    <s v="Ações de readequação e qualificação"/>
    <x v="184"/>
    <x v="186"/>
    <x v="6"/>
    <n v="124"/>
    <s v="449052"/>
    <s v="Equipamentos e Material Permanente"/>
    <s v="0233000000"/>
    <s v="Investimento na Rede de Serviços Públicos de Saúde"/>
    <x v="0"/>
    <n v="400"/>
    <m/>
    <m/>
    <n v="100000"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9091"/>
    <s v="Sentenças Judiciais"/>
    <s v="0100000000"/>
    <s v="Recursos ordinários - recursos do tesouro - RLD"/>
    <x v="0"/>
    <n v="623"/>
    <n v="11000000"/>
    <n v="11000000"/>
    <m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223000000"/>
    <s v="Convênio - Sistema Único Saúde - recursos de outras fontes - Exercício Corrente"/>
    <x v="0"/>
    <n v="400"/>
    <n v="1315000"/>
    <n v="1315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9"/>
    <s v="Outros Serviços Terceiros - Pessoa Jurídica"/>
    <s v="0219000000"/>
    <s v="Outras Taxas Vinculadas - Recursos de Outras Fontes - Exercício Corrente"/>
    <x v="0"/>
    <n v="930"/>
    <n v="11361000"/>
    <n v="11361000"/>
    <m/>
    <m/>
    <x v="0"/>
    <x v="0"/>
  </r>
  <r>
    <s v="270001"/>
    <s v="00001"/>
    <s v="Secretaria de Estado do Desenvolvimento Econômico Sustentável"/>
    <s v="Gestão Geral"/>
    <x v="1"/>
    <x v="1"/>
    <x v="7"/>
    <s v="Capacitação profissional dos agentes públicos"/>
    <x v="434"/>
    <x v="437"/>
    <x v="3"/>
    <n v="128"/>
    <s v="339039"/>
    <s v="Outros Serviços Terceiros - Pessoa Jurídica"/>
    <s v="0100000000"/>
    <s v="Recursos ordinários - recursos do tesouro - RLD"/>
    <x v="0"/>
    <n v="850"/>
    <n v="30000"/>
    <n v="30000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1000000"/>
    <n v="1000000"/>
    <m/>
    <m/>
    <x v="0"/>
    <x v="0"/>
  </r>
  <r>
    <s v="410009"/>
    <s v="00001"/>
    <s v="Fundação Catarinense de Cultura"/>
    <s v="Gestão Geral"/>
    <x v="1"/>
    <x v="1"/>
    <x v="250"/>
    <s v="Capacitação e pesquisa"/>
    <x v="504"/>
    <x v="507"/>
    <x v="5"/>
    <n v="128"/>
    <s v="339039"/>
    <s v="Outros Serviços Terceiros - Pessoa Jurídica"/>
    <s v="0100000000"/>
    <s v="Recursos ordinários - recursos do tesouro - RLD"/>
    <x v="0"/>
    <n v="665"/>
    <n v="2500"/>
    <n v="25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5000000"/>
    <s v="Remuneração de disp bancária - Executivo - rec vinculados - rec tesouro - exerc corrente"/>
    <x v="0"/>
    <n v="610"/>
    <n v="500000"/>
    <n v="5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87000000"/>
    <s v="Remuneração de disponibilidade bancária Salário Educação"/>
    <x v="0"/>
    <n v="610"/>
    <n v="500000"/>
    <n v="5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9"/>
    <s v="Outros Serviços Terceiros - Pessoa Jurídica"/>
    <s v="0100000000"/>
    <s v="Recursos ordinários - recursos do tesouro - RLD"/>
    <x v="0"/>
    <n v="630"/>
    <n v="498843"/>
    <n v="498843"/>
    <m/>
    <m/>
    <x v="0"/>
    <x v="0"/>
  </r>
  <r>
    <s v="520002"/>
    <s v="00001"/>
    <s v="Encargos Gerais do Estado"/>
    <s v="Gestão Geral"/>
    <x v="1"/>
    <x v="1"/>
    <x v="242"/>
    <s v="Despesas diversas"/>
    <x v="645"/>
    <x v="648"/>
    <x v="3"/>
    <n v="123"/>
    <s v="339039"/>
    <s v="Outros Serviços Terceiros - Pessoa Jurídica"/>
    <s v="0100000000"/>
    <s v="Recursos ordinários - recursos do tesouro - RLD"/>
    <x v="0"/>
    <n v="990"/>
    <n v="35000000"/>
    <n v="35000000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9"/>
    <s v="Outros Serviços Terceiros - Pessoa Jurídica"/>
    <s v="0240000000"/>
    <s v="Recursos de serviços - recursos de outras fontes - exercício corrente"/>
    <x v="0"/>
    <n v="760"/>
    <n v="400000"/>
    <n v="400000"/>
    <m/>
    <m/>
    <x v="0"/>
    <x v="0"/>
  </r>
  <r>
    <s v="160091"/>
    <s v="16091"/>
    <s v="Fundo para Melhoria da Segurança Pública"/>
    <s v="Fundo para Melhoria da Segurança Pública"/>
    <x v="0"/>
    <x v="0"/>
    <x v="18"/>
    <s v="Aperfeiçoamento dos profissionais de segurança pública"/>
    <x v="273"/>
    <x v="276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50000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2460000"/>
    <m/>
    <x v="0"/>
    <x v="0"/>
  </r>
  <r>
    <s v="270023"/>
    <s v="00001"/>
    <s v="Junta Comercial do Estado de Santa Catarina"/>
    <s v="Gestão Geral"/>
    <x v="0"/>
    <x v="0"/>
    <x v="7"/>
    <s v="Capacitação profissional dos agentes públicos"/>
    <x v="937"/>
    <x v="940"/>
    <x v="4"/>
    <n v="128"/>
    <s v="339039"/>
    <s v="Outros Serviços Terceiros - Pessoa Jurídica"/>
    <s v="0240000000"/>
    <s v="Recursos de serviços - recursos de outras fontes - exercício corrente"/>
    <x v="0"/>
    <n v="850"/>
    <m/>
    <m/>
    <n v="75000"/>
    <m/>
    <x v="0"/>
    <x v="0"/>
  </r>
  <r>
    <s v="410001"/>
    <s v="00001"/>
    <s v="Casa Civil"/>
    <s v="Gestão Geral"/>
    <x v="0"/>
    <x v="0"/>
    <x v="219"/>
    <s v="Manutenção e promoção de programa"/>
    <x v="417"/>
    <x v="420"/>
    <x v="3"/>
    <n v="122"/>
    <s v="339039"/>
    <s v="Outros Serviços Terceiros - Pessoa Jurídica"/>
    <s v="0100000000"/>
    <s v="Recursos ordinários - recursos do tesouro - RLD"/>
    <x v="0"/>
    <n v="845"/>
    <m/>
    <m/>
    <n v="25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200000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9"/>
    <s v="Outros Serviços Terceiros - Pessoa Jurídica"/>
    <s v="0240000000"/>
    <s v="Recursos de serviços - recursos de outras fontes - exercício corrente"/>
    <x v="0"/>
    <n v="900"/>
    <m/>
    <m/>
    <n v="1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818008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1066307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339039"/>
    <s v="Outros Serviços Terceiros - Pessoa Jurídica"/>
    <s v="0269000000"/>
    <s v="Outros recursos primários - recursos de outras fontes - exercício corrente"/>
    <x v="0"/>
    <n v="400"/>
    <m/>
    <m/>
    <n v="2000000"/>
    <m/>
    <x v="0"/>
    <x v="0"/>
  </r>
  <r>
    <s v="270024"/>
    <s v="00001"/>
    <s v="Fundação de Amparo à Pesquisa e Inovação do Estado de Santa Catarina"/>
    <s v="Gestão Geral"/>
    <x v="1"/>
    <x v="1"/>
    <x v="14"/>
    <s v="Saúde e segurança no contexto ocupacional"/>
    <x v="557"/>
    <x v="560"/>
    <x v="3"/>
    <n v="331"/>
    <s v="339039"/>
    <s v="Outros Serviços Terceiros - Pessoa Jurídica"/>
    <s v="0100000000"/>
    <s v="Recursos ordinários - recursos do tesouro - RLD"/>
    <x v="0"/>
    <n v="855"/>
    <n v="120000"/>
    <n v="12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39"/>
    <s v="Outros Serviços Terceiros - Pessoa Jurídica"/>
    <s v="0269000000"/>
    <s v="Outros recursos primários - recursos de outras fontes - exercício corrente"/>
    <x v="0"/>
    <n v="875"/>
    <n v="5000"/>
    <n v="5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9"/>
    <s v="Outros Serviços Terceiros - Pessoa Jurídica"/>
    <s v="0111000000"/>
    <s v="Taxas da Segurança Pública - recursos do tesouro - exercício corrente"/>
    <x v="0"/>
    <n v="900"/>
    <n v="647800"/>
    <n v="6478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9"/>
    <s v="Outros Serviços Terceiros - Pessoa Jurídica"/>
    <s v="0100000000"/>
    <s v="Recursos ordinários - recursos do tesouro - RLD"/>
    <x v="0"/>
    <n v="900"/>
    <n v="30000"/>
    <n v="3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9"/>
    <s v="Outros Serviços Terceiros - Pessoa Jurídica"/>
    <s v="0100000000"/>
    <s v="Recursos ordinários - recursos do tesouro - RLD"/>
    <x v="0"/>
    <n v="430"/>
    <n v="8032532"/>
    <n v="8032532"/>
    <m/>
    <m/>
    <x v="0"/>
    <x v="0"/>
  </r>
  <r>
    <s v="160097"/>
    <s v="16097"/>
    <s v="Fundo de Melhoria da Polícia Militar"/>
    <s v="Fundo de Melhoria da Polícia Militar"/>
    <x v="8"/>
    <x v="7"/>
    <x v="235"/>
    <s v="Operação veraneio segura"/>
    <x v="464"/>
    <x v="467"/>
    <x v="11"/>
    <n v="181"/>
    <s v="339039"/>
    <s v="Outros Serviços Terceiros - Pessoa Jurídica"/>
    <s v="0111000000"/>
    <s v="Taxas da Segurança Pública - recursos do tesouro - exercício corrente"/>
    <x v="0"/>
    <n v="702"/>
    <m/>
    <n v="5700"/>
    <m/>
    <m/>
    <x v="0"/>
    <x v="0"/>
  </r>
  <r>
    <s v="410011"/>
    <s v="00001"/>
    <s v="Agência de Desenvolvimento do Turismo de Santa Catarina"/>
    <s v="Gestão Geral"/>
    <x v="9"/>
    <x v="8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18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7"/>
    <s v="Locação de Mão-de-Obra"/>
    <s v="0219000000"/>
    <s v="Outras Taxas Vinculadas - Recursos de Outras Fontes - Exercício Corrente"/>
    <x v="0"/>
    <n v="702"/>
    <n v="20000"/>
    <n v="20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m/>
    <n v="909736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7"/>
    <s v="Locação de Mão-de-Obra"/>
    <s v="0100000000"/>
    <s v="Recursos ordinários - recursos do tesouro - RLD"/>
    <x v="0"/>
    <n v="900"/>
    <m/>
    <m/>
    <n v="4000000"/>
    <m/>
    <x v="0"/>
    <x v="0"/>
  </r>
  <r>
    <s v="470022"/>
    <s v="00001"/>
    <s v="Instituto de Previdência do Estado de Santa Catarina"/>
    <s v="Gestão Geral"/>
    <x v="1"/>
    <x v="1"/>
    <x v="23"/>
    <s v="Gestão de pessoal terceirizado"/>
    <x v="695"/>
    <x v="698"/>
    <x v="14"/>
    <n v="122"/>
    <s v="339037"/>
    <s v="Locação de Mão-de-Obra"/>
    <s v="0250000000"/>
    <s v="Contribuição previdenciária - recursos de outras fontes - exercício corrente"/>
    <x v="0"/>
    <n v="850"/>
    <n v="3650000"/>
    <n v="36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92"/>
    <s v="Despesas de Exercícios Anteriores"/>
    <s v="0100000000"/>
    <s v="Recursos ordinários - recursos do tesouro - RLD"/>
    <x v="0"/>
    <n v="900"/>
    <n v="10000"/>
    <n v="1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92"/>
    <s v="Despesas de Exercícios Anteriores"/>
    <s v="0219000000"/>
    <s v="Outras Taxas Vinculadas - Recursos de Outras Fontes - Exercício Corrente"/>
    <x v="0"/>
    <n v="90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147"/>
    <s v="Obrigações Tributárias e Contributivas"/>
    <s v="0111000000"/>
    <s v="Taxas da Segurança Pública - recursos do tesouro - exercício corrente"/>
    <x v="0"/>
    <n v="704"/>
    <n v="55000"/>
    <n v="5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47"/>
    <s v="Obrigações Tributárias e Contributivas"/>
    <s v="0100000000"/>
    <s v="Recursos ordinários - recursos do tesouro - RLD"/>
    <x v="0"/>
    <n v="900"/>
    <n v="59164"/>
    <n v="59164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0"/>
    <s v="Serviços de Tecnologia da Informação e Comunicação - Pessoa Jurídica"/>
    <s v="0219000000"/>
    <s v="Outras Taxas Vinculadas - Recursos de Outras Fontes - Exercício Corrente"/>
    <x v="0"/>
    <n v="702"/>
    <n v="120000"/>
    <n v="12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0"/>
    <s v="Serviços de Tecnologia da Informação e Comunicação - Pessoa Jurídica"/>
    <s v="0269000000"/>
    <s v="Outros recursos primários - recursos de outras fontes - exercício corrente"/>
    <x v="0"/>
    <n v="702"/>
    <n v="100000"/>
    <n v="100000"/>
    <m/>
    <m/>
    <x v="0"/>
    <x v="0"/>
  </r>
  <r>
    <s v="410092"/>
    <s v="41092"/>
    <s v="Fundo Estadual de Defesa Civil"/>
    <s v="Fundo Estadual da Defesa Civil"/>
    <x v="1"/>
    <x v="1"/>
    <x v="3"/>
    <s v="Manutenção e modernização dos serviços de tecnologia da informação e comunicação"/>
    <x v="731"/>
    <x v="734"/>
    <x v="11"/>
    <n v="126"/>
    <s v="339040"/>
    <s v="Serviços de Tecnologia da Informação e Comunicação - Pessoa Jurídica"/>
    <s v="0100000000"/>
    <s v="Recursos ordinários - recursos do tesouro - RLD"/>
    <x v="0"/>
    <n v="900"/>
    <n v="600000"/>
    <n v="60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40"/>
    <s v="Serviços de Tecnologia da Informação e Comunicação - Pessoa Jurídica"/>
    <s v="0100000000"/>
    <s v="Recursos ordinários - recursos do tesouro - RLD"/>
    <x v="0"/>
    <n v="925"/>
    <m/>
    <m/>
    <n v="8884334.2300000004"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n v="500000"/>
    <n v="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449040"/>
    <s v="Serviços de Tecnologia da Informação e Comunicação - Pessoa Jurídica"/>
    <s v="0283000000"/>
    <s v="Remuneração de depósitos bancários da conta única  do Tribunal de Justiça"/>
    <x v="0"/>
    <n v="930"/>
    <m/>
    <m/>
    <n v="26000"/>
    <m/>
    <x v="0"/>
    <x v="0"/>
  </r>
  <r>
    <s v="470091"/>
    <s v="47091"/>
    <s v="Fundo de Materiais, Publicações e Impressos Oficiais"/>
    <s v="Fundo de Materiais, Publicação e Impressos Oficiais"/>
    <x v="1"/>
    <x v="1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n v="644072"/>
    <n v="644072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m/>
    <n v="174897623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6"/>
    <s v="Outras Despesas Variáveis-Pessoal Civil"/>
    <s v="0100000000"/>
    <s v="Recursos ordinários - recursos do tesouro - RLD"/>
    <x v="0"/>
    <n v="850"/>
    <n v="8014803"/>
    <n v="8014803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3"/>
    <s v="Obrigações Patronais"/>
    <s v="0100000000"/>
    <s v="Recursos ordinários - recursos do tesouro - RLD"/>
    <x v="0"/>
    <n v="850"/>
    <n v="161056"/>
    <n v="161056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13"/>
    <s v="Obrigações Patronais"/>
    <s v="0100000000"/>
    <s v="Recursos ordinários - recursos do tesouro - RLD"/>
    <x v="0"/>
    <n v="880"/>
    <n v="142126"/>
    <n v="142126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13"/>
    <s v="Obrigações Patronais"/>
    <s v="0100000000"/>
    <s v="Recursos ordinários - recursos do tesouro - RLD"/>
    <x v="0"/>
    <n v="850"/>
    <n v="20000"/>
    <n v="20000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30"/>
    <s v="Material de Consumo"/>
    <s v="0100000000"/>
    <s v="Recursos ordinários - recursos do tesouro - RLD"/>
    <x v="0"/>
    <n v="900"/>
    <m/>
    <m/>
    <n v="3773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1"/>
    <s v="Premiações Culturais, Artísticas, Científicas, Desportivas e Outras"/>
    <s v="0100000000"/>
    <s v="Recursos ordinários - recursos do tesouro - RLD"/>
    <x v="0"/>
    <n v="630"/>
    <n v="1673"/>
    <n v="1673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91"/>
    <s v="Sentenças Judiciais"/>
    <s v="0100000000"/>
    <s v="Recursos ordinários - recursos do tesouro - RLD"/>
    <x v="0"/>
    <n v="900"/>
    <n v="200000"/>
    <n v="200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07"/>
    <s v="Contrib. Entid. Fechadas de Previdência"/>
    <s v="0250000000"/>
    <s v="Contribuição previdenciária - recursos de outras fontes - exercício corrente"/>
    <x v="0"/>
    <n v="850"/>
    <m/>
    <m/>
    <n v="15000"/>
    <m/>
    <x v="0"/>
    <x v="0"/>
  </r>
  <r>
    <s v="520002"/>
    <s v="00001"/>
    <s v="Encargos Gerais do Estado"/>
    <s v="Gestão Geral"/>
    <x v="1"/>
    <x v="1"/>
    <x v="121"/>
    <s v="Participação no capital social"/>
    <x v="992"/>
    <x v="995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94"/>
    <s v="Indenizações e Restituições Trabalhistas"/>
    <s v="0100000000"/>
    <s v="Recursos ordinários - recursos do tesouro - RLD"/>
    <x v="0"/>
    <n v="915"/>
    <m/>
    <m/>
    <n v="6683144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4"/>
    <s v="Indenizações e Restituições Trabalhistas"/>
    <s v="0100000000"/>
    <s v="Recursos ordinários - recursos do tesouro - RLD"/>
    <x v="0"/>
    <n v="850"/>
    <m/>
    <m/>
    <n v="836761"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15"/>
    <s v="Diárias - Militar"/>
    <s v="0169000000"/>
    <s v="Outros Recursos Primários - Recursos do Tesouro"/>
    <x v="0"/>
    <n v="13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15"/>
    <s v="Diárias - Militar"/>
    <s v="0111000000"/>
    <s v="Taxas da Segurança Pública - recursos do tesouro - exercício corrente"/>
    <x v="0"/>
    <n v="704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439"/>
    <x v="442"/>
    <x v="5"/>
    <n v="571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30"/>
    <s v="Material de Consumo"/>
    <s v="0100000000"/>
    <s v="Recursos ordinários - recursos do tesouro - RLD"/>
    <x v="0"/>
    <n v="920"/>
    <n v="200000"/>
    <n v="20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30"/>
    <s v="Material de Consumo"/>
    <s v="0100000000"/>
    <s v="Recursos ordinários - recursos do tesouro - RLD"/>
    <x v="0"/>
    <n v="735"/>
    <n v="1497911"/>
    <n v="1497911"/>
    <m/>
    <m/>
    <x v="0"/>
    <x v="0"/>
  </r>
  <r>
    <s v="040001"/>
    <s v="00001"/>
    <s v="Ministério Público do Estado de Santa Catarina"/>
    <s v="Gestão Geral"/>
    <x v="8"/>
    <x v="7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m/>
    <n v="112000"/>
    <m/>
    <m/>
    <x v="0"/>
    <x v="0"/>
  </r>
  <r>
    <s v="470076"/>
    <s v="47076"/>
    <s v="Fundo Financeiro"/>
    <s v="Fundo Financeiro"/>
    <x v="1"/>
    <x v="1"/>
    <x v="255"/>
    <s v="Pensões"/>
    <x v="697"/>
    <x v="700"/>
    <x v="14"/>
    <n v="272"/>
    <s v="319003"/>
    <s v="Pensões do RPPS e do Militar"/>
    <s v="0100000000"/>
    <s v="Recursos ordinários - recursos do tesouro - RLD"/>
    <x v="0"/>
    <n v="860"/>
    <n v="2900000"/>
    <n v="2900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92"/>
    <s v="Despesas de Exercícios Anteriores"/>
    <s v="0100000000"/>
    <s v="Recursos ordinários - recursos do tesouro - RLD"/>
    <x v="0"/>
    <n v="850"/>
    <n v="6627"/>
    <n v="6627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92"/>
    <s v="Despesas de Exercícios Anteriores"/>
    <s v="0212000000"/>
    <s v="Selos de Fiscalização de Atos Notariais e Registrais - Recursos de Outras Fontes - Exercício Corrente"/>
    <x v="0"/>
    <n v="930"/>
    <m/>
    <m/>
    <n v="3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2"/>
    <s v="Despesas de Exercícios Anteriores"/>
    <s v="0100000000"/>
    <s v="Recursos ordinários - recursos do tesouro - RLD"/>
    <x v="0"/>
    <n v="850"/>
    <m/>
    <m/>
    <n v="5913740"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800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92"/>
    <s v="Despesas de Exercícios Anteriores"/>
    <s v="0100000000"/>
    <s v="Recursos ordinários - recursos do tesouro - RLD"/>
    <x v="0"/>
    <n v="850"/>
    <m/>
    <m/>
    <n v="121312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2"/>
    <s v="Despesas de Exercícios Anteriores"/>
    <s v="0131000000"/>
    <s v="Recursos do FUNDEB"/>
    <x v="0"/>
    <n v="625"/>
    <n v="1500000"/>
    <n v="1500000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04"/>
    <s v="Contratação por Tempo Determinado"/>
    <s v="0100000000"/>
    <s v="Recursos ordinários - recursos do tesouro - RLD"/>
    <x v="0"/>
    <n v="704"/>
    <m/>
    <m/>
    <n v="170000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04"/>
    <s v="Contratação por Tempo Determinado"/>
    <s v="0100000000"/>
    <s v="Recursos ordinários - recursos do tesouro - RLD"/>
    <x v="0"/>
    <n v="750"/>
    <m/>
    <m/>
    <n v="111615187"/>
    <m/>
    <x v="0"/>
    <x v="0"/>
  </r>
  <r>
    <s v="410002"/>
    <s v="00001"/>
    <s v="Procuradoria Geral do Estado"/>
    <s v="Gestão Geral"/>
    <x v="1"/>
    <x v="1"/>
    <x v="46"/>
    <s v="Pagamento de encargos"/>
    <x v="794"/>
    <x v="797"/>
    <x v="5"/>
    <n v="92"/>
    <s v="319091"/>
    <s v="Sentenças Judiciais"/>
    <s v="0100000000"/>
    <s v="Recursos ordinários - recursos do tesouro - RLD"/>
    <x v="0"/>
    <n v="875"/>
    <n v="8990000"/>
    <n v="8990000"/>
    <m/>
    <m/>
    <x v="0"/>
    <x v="0"/>
  </r>
  <r>
    <s v="450001"/>
    <s v="00001"/>
    <s v="Secretaria de Estado da Educação"/>
    <s v="Gestão Geral"/>
    <x v="1"/>
    <x v="1"/>
    <x v="46"/>
    <s v="Pagamento de encargos"/>
    <x v="985"/>
    <x v="988"/>
    <x v="5"/>
    <n v="846"/>
    <s v="319091"/>
    <s v="Sentenças Judiciais"/>
    <s v="0100000000"/>
    <s v="Recursos ordinários - recursos do tesouro - RLD"/>
    <x v="0"/>
    <n v="990"/>
    <n v="100000"/>
    <n v="10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046"/>
    <s v="Auxílio-Alimentação"/>
    <s v="0100000000"/>
    <s v="Recursos ordinários - recursos do tesouro - RLD"/>
    <x v="0"/>
    <n v="211"/>
    <n v="150000"/>
    <n v="15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046"/>
    <s v="Auxílio-Alimentação"/>
    <s v="0240000000"/>
    <s v="Recursos de serviços - recursos de outras fontes - exercício corrente"/>
    <x v="0"/>
    <n v="850"/>
    <n v="288113"/>
    <n v="288113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46"/>
    <s v="Auxílio-Alimentação"/>
    <s v="0169000000"/>
    <s v="Outros Recursos Primários - Recursos do Tesouro"/>
    <x v="0"/>
    <n v="130"/>
    <n v="5368000"/>
    <n v="5368000"/>
    <m/>
    <m/>
    <x v="0"/>
    <x v="0"/>
  </r>
  <r>
    <s v="030091"/>
    <s v="03091"/>
    <s v="Fundo de Reaparelhamento da Justiça"/>
    <s v="Fundo de Reaparelhamento da Justiça"/>
    <x v="1"/>
    <x v="1"/>
    <x v="402"/>
    <s v="Prestação de assistência judiciária gratuita"/>
    <x v="952"/>
    <x v="955"/>
    <x v="7"/>
    <n v="61"/>
    <s v="339047"/>
    <s v="Obrigações Tributárias e Contributivas"/>
    <s v="0219000000"/>
    <s v="Outras Taxas Vinculadas - Recursos de Outras Fontes - Exercício Corrente"/>
    <x v="0"/>
    <n v="930"/>
    <n v="6514615"/>
    <n v="6514615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47"/>
    <s v="Obrigações Tributárias e Contributivas"/>
    <s v="0100000000"/>
    <s v="Recursos ordinários - recursos do tesouro - RLD"/>
    <x v="0"/>
    <n v="910"/>
    <n v="21600"/>
    <n v="21600"/>
    <m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47"/>
    <s v="Obrigações Tributárias e Contributivas"/>
    <s v="0111000000"/>
    <s v="Taxas da Segurança Pública - recursos do tesouro - exercício corrente"/>
    <x v="0"/>
    <n v="730"/>
    <m/>
    <m/>
    <n v="18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47"/>
    <s v="Obrigações Tributárias e Contributivas"/>
    <s v="0100000000"/>
    <s v="Recursos ordinários - recursos do tesouro - RLD"/>
    <x v="0"/>
    <n v="745"/>
    <n v="10000"/>
    <n v="1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47"/>
    <s v="Obrigações Tributárias e Contributivas"/>
    <s v="0219000000"/>
    <s v="Outras Taxas Vinculadas - Recursos de Outras Fontes - Exercício Corrente"/>
    <x v="0"/>
    <n v="890"/>
    <n v="200000"/>
    <n v="20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47"/>
    <s v="Obrigações Tributárias e Contributivas"/>
    <s v="0100000000"/>
    <s v="Recursos ordinários - recursos do tesouro - RLD"/>
    <x v="0"/>
    <n v="880"/>
    <n v="5300"/>
    <n v="5300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47"/>
    <s v="Obrigações Tributárias e Contributivas"/>
    <s v="0261000000"/>
    <s v="Receitas diversas - FUNDOSOCIAL - recursos de outras fontes - exercício corrente"/>
    <x v="0"/>
    <n v="850"/>
    <n v="10000"/>
    <n v="1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113"/>
    <s v="Obrigações Patronais"/>
    <s v="0100000000"/>
    <s v="Recursos ordinários - recursos do tesouro - RLD"/>
    <x v="0"/>
    <n v="850"/>
    <n v="17970725"/>
    <n v="17970725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113"/>
    <s v="Obrigações Patronais"/>
    <s v="0100000000"/>
    <s v="Recursos ordinários - recursos do tesouro - RLD"/>
    <x v="0"/>
    <n v="850"/>
    <n v="16500000"/>
    <n v="16500000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113"/>
    <s v="Obrigações Patronais"/>
    <s v="0100000000"/>
    <s v="Recursos ordinários - recursos do tesouro - RLD"/>
    <x v="0"/>
    <n v="850"/>
    <m/>
    <m/>
    <n v="2491742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96"/>
    <s v="Ressarcimento Despesa Pessoal Requisitado"/>
    <s v="0100000000"/>
    <s v="Recursos ordinários - recursos do tesouro - RLD"/>
    <x v="0"/>
    <n v="935"/>
    <m/>
    <m/>
    <n v="260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0"/>
    <s v="Material de Consumo"/>
    <s v="0283000000"/>
    <s v="Remuneração de depósitos bancários da conta única  do Tribunal de Justiça"/>
    <x v="0"/>
    <n v="930"/>
    <n v="840720"/>
    <n v="84072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0"/>
    <s v="Material de Consumo"/>
    <s v="0269000000"/>
    <s v="Outros recursos primários - recursos de outras fontes - exercício corrente"/>
    <x v="0"/>
    <n v="915"/>
    <n v="430687"/>
    <n v="430687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339030"/>
    <s v="Material de Consumo"/>
    <s v="0111000000"/>
    <s v="Taxas da Segurança Pública - recursos do tesouro - exercício corrente"/>
    <x v="0"/>
    <n v="704"/>
    <n v="200000"/>
    <n v="2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31000000"/>
    <s v="Recursos do FUNDEB"/>
    <x v="0"/>
    <n v="610"/>
    <n v="4000000"/>
    <n v="4000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30"/>
    <s v="Material de Consumo"/>
    <s v="0111000000"/>
    <s v="Taxas da Segurança Pública - recursos do tesouro - exercício corrente"/>
    <x v="0"/>
    <n v="704"/>
    <m/>
    <m/>
    <n v="150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30"/>
    <s v="Material de Consumo"/>
    <s v="0219000000"/>
    <s v="Outras Taxas Vinculadas - Recursos de Outras Fontes - Exercício Corrente"/>
    <x v="0"/>
    <n v="890"/>
    <m/>
    <m/>
    <n v="5000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0"/>
    <s v="Material de Consumo"/>
    <s v="0261000000"/>
    <s v="Receitas diversas - FUNDOSOCIAL - recursos de outras fontes - exercício corrente"/>
    <x v="0"/>
    <n v="665"/>
    <m/>
    <m/>
    <n v="8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0"/>
    <s v="Material de Consumo"/>
    <s v="0229000000"/>
    <s v="Outras transferências - recursos de outras fontes - exercício corrente"/>
    <x v="0"/>
    <n v="65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0"/>
    <s v="Material de Consumo"/>
    <s v="0269000000"/>
    <s v="Outros recursos primários - recursos de outras fontes - exercício corrente"/>
    <x v="0"/>
    <n v="310"/>
    <n v="111760"/>
    <n v="11176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5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3"/>
    <s v="Passagens e Despesas com Locomoção"/>
    <s v="0100000000"/>
    <s v="Recursos ordinários - recursos do tesouro - RLD"/>
    <x v="0"/>
    <n v="900"/>
    <m/>
    <m/>
    <n v="130052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3"/>
    <s v="Passagens e Despesas com Locomoção"/>
    <s v="0100000000"/>
    <s v="Recursos ordinários - recursos do tesouro - RLD"/>
    <x v="0"/>
    <n v="900"/>
    <n v="130052"/>
    <n v="130052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49"/>
    <s v="Auxílio-Transporte"/>
    <s v="0100000000"/>
    <s v="Recursos ordinários - recursos do tesouro - RLD"/>
    <x v="0"/>
    <n v="310"/>
    <m/>
    <m/>
    <n v="6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49"/>
    <s v="Auxílio-Transporte"/>
    <s v="0111000000"/>
    <s v="Taxas da Segurança Pública - recursos do tesouro - exercício corrente"/>
    <x v="0"/>
    <n v="704"/>
    <n v="9000"/>
    <n v="9000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92"/>
    <s v="Despesas de Exercícios Anteriores"/>
    <s v="0100000000"/>
    <s v="Recursos ordinários - recursos do tesouro - RLD"/>
    <x v="0"/>
    <n v="921"/>
    <n v="500000"/>
    <n v="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92"/>
    <s v="Despesas de Exercícios Anteriores"/>
    <s v="0100000000"/>
    <s v="Recursos ordinários - recursos do tesouro - RLD"/>
    <x v="0"/>
    <n v="930"/>
    <m/>
    <m/>
    <n v="368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00000000"/>
    <s v="Recursos ordinários - recursos do tesouro - RLD"/>
    <x v="0"/>
    <n v="900"/>
    <m/>
    <m/>
    <n v="150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10011"/>
    <s v="00001"/>
    <s v="Agência de Desenvolvimento do Turismo de Santa Catarina"/>
    <s v="Gestão Geral"/>
    <x v="1"/>
    <x v="1"/>
    <x v="75"/>
    <s v="Encargos com estagiários"/>
    <x v="401"/>
    <x v="404"/>
    <x v="4"/>
    <n v="128"/>
    <s v="339092"/>
    <s v="Despesas de Exercícios Anteriores"/>
    <s v="0100000000"/>
    <s v="Recursos ordinários - recursos do tesouro - RLD"/>
    <x v="0"/>
    <n v="850"/>
    <n v="5000"/>
    <n v="5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6"/>
    <s v="Ressarcimento Despesa Pessoal Requisitado"/>
    <s v="0100000000"/>
    <s v="Recursos ordinários - recursos do tesouro - RLD"/>
    <x v="0"/>
    <n v="935"/>
    <n v="1250000"/>
    <n v="12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3000000"/>
    <s v="Recursos Ordinários - Desvinculação de Receitas do Estado (DREM)"/>
    <x v="0"/>
    <n v="990"/>
    <n v="100000000"/>
    <n v="100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99000000"/>
    <s v="Outras receitas não primárias - recursos do tesouro - exercício corrente"/>
    <x v="0"/>
    <n v="990"/>
    <n v="4000000"/>
    <n v="40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497"/>
    <x v="500"/>
    <x v="6"/>
    <n v="301"/>
    <s v="334192"/>
    <s v="Despesas de Exercícios Anteriores"/>
    <s v="0100000000"/>
    <s v="Recursos ordinários - recursos do tesouro - RLD"/>
    <x v="0"/>
    <n v="420"/>
    <m/>
    <m/>
    <n v="168190.06"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39113"/>
    <s v="Obrigações Patronais"/>
    <s v="0100000000"/>
    <s v="Recursos ordinários - recursos do tesouro - RLD"/>
    <x v="0"/>
    <n v="850"/>
    <m/>
    <m/>
    <n v="1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113"/>
    <s v="Obrigações Patronais"/>
    <s v="0100000000"/>
    <s v="Recursos ordinários - recursos do tesouro - RLD"/>
    <x v="0"/>
    <n v="701"/>
    <n v="884154"/>
    <n v="884154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08"/>
    <s v="Outros Benefícios Assistenciais"/>
    <s v="0100000000"/>
    <s v="Recursos ordinários - recursos do tesouro - RLD"/>
    <x v="0"/>
    <n v="935"/>
    <m/>
    <m/>
    <n v="270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08"/>
    <s v="Outros Benefícios Assistenciais"/>
    <s v="0100000000"/>
    <s v="Recursos ordinários - recursos do tesouro - RLD"/>
    <x v="0"/>
    <n v="850"/>
    <m/>
    <m/>
    <n v="6495451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08"/>
    <s v="Outros Benefícios Assistenciais"/>
    <s v="0100000000"/>
    <s v="Recursos ordinários - recursos do tesouro - RLD"/>
    <x v="0"/>
    <n v="850"/>
    <n v="334629"/>
    <n v="334629"/>
    <m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14"/>
    <s v="Diárias - Civil"/>
    <s v="0100000000"/>
    <s v="Recursos ordinários - recursos do tesouro - RLD"/>
    <x v="0"/>
    <n v="560"/>
    <n v="10000"/>
    <n v="10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14"/>
    <s v="Diárias - Civil"/>
    <s v="0250000000"/>
    <s v="Contribuição previdenciária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14"/>
    <s v="Diárias - Civil"/>
    <s v="0100000000"/>
    <s v="Recursos ordinários - recursos do tesouro - RLD"/>
    <x v="0"/>
    <n v="830"/>
    <n v="480000"/>
    <n v="48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14"/>
    <s v="Diárias - Civil"/>
    <s v="0299000000"/>
    <s v="Outras receitas não primárias - recursos de outras fontes - exercício corrente"/>
    <x v="0"/>
    <n v="900"/>
    <m/>
    <m/>
    <n v="15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14"/>
    <s v="Diárias - Civil"/>
    <s v="0111000000"/>
    <s v="Taxas da Segurança Pública - recursos do tesouro - exercício corrente"/>
    <x v="0"/>
    <n v="770"/>
    <m/>
    <m/>
    <n v="105497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14"/>
    <s v="Diárias - Civil"/>
    <s v="0100000000"/>
    <s v="Recursos ordinários - recursos do tesouro - RLD"/>
    <x v="0"/>
    <n v="900"/>
    <m/>
    <m/>
    <n v="10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14"/>
    <s v="Diárias - Civil"/>
    <s v="0100000000"/>
    <s v="Recursos ordinários - recursos do tesouro - RLD"/>
    <x v="0"/>
    <n v="830"/>
    <m/>
    <m/>
    <n v="480000"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14"/>
    <s v="Diárias - Civil"/>
    <s v="0111000000"/>
    <s v="Taxas da Segurança Pública - recursos do tesouro - exercício corrente"/>
    <x v="0"/>
    <n v="702"/>
    <n v="1210000"/>
    <n v="121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14"/>
    <s v="Diárias - Civil"/>
    <s v="0223000000"/>
    <s v="Convênio - Sistema Único Saúde - recursos de outras fontes - Exercício Corrente"/>
    <x v="0"/>
    <n v="410"/>
    <n v="200000"/>
    <n v="2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69000000"/>
    <s v="Outros Recursos Primários - Recursos do Tesouro"/>
    <x v="0"/>
    <n v="990"/>
    <n v="1000000"/>
    <n v="1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3000000"/>
    <s v="Recursos Ordinários - Desvinculação de Receitas do Estado (DREM)"/>
    <x v="0"/>
    <n v="990"/>
    <n v="2756522"/>
    <n v="2756522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93"/>
    <s v="Indenizações e Restituições"/>
    <s v="0100000000"/>
    <s v="Recursos ordinários - recursos do tesouro - RLD"/>
    <x v="0"/>
    <n v="745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93"/>
    <s v="Indenizações e Restituições"/>
    <s v="0269000000"/>
    <s v="Outros recursos primários - recursos de outras fontes - exercício corrente"/>
    <x v="0"/>
    <n v="875"/>
    <n v="95000"/>
    <n v="95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93"/>
    <s v="Indenizações e Restituições"/>
    <s v="0219000000"/>
    <s v="Outras Taxas Vinculadas - Recursos de Outras Fontes - Exercício Corrente"/>
    <x v="0"/>
    <n v="315"/>
    <n v="1000"/>
    <n v="1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93"/>
    <s v="Indenizações e Restituições"/>
    <s v="0100000000"/>
    <s v="Recursos ordinários - recursos do tesouro - RLD"/>
    <x v="0"/>
    <n v="703"/>
    <m/>
    <m/>
    <n v="4331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93"/>
    <s v="Indenizações e Restituições"/>
    <s v="0100000000"/>
    <s v="Recursos ordinários - recursos do tesouro - RLD"/>
    <x v="0"/>
    <n v="310"/>
    <n v="52337"/>
    <n v="52337"/>
    <m/>
    <m/>
    <x v="0"/>
    <x v="0"/>
  </r>
  <r>
    <s v="520002"/>
    <s v="00001"/>
    <s v="Encargos Gerais do Estado"/>
    <s v="Gestão Geral"/>
    <x v="1"/>
    <x v="1"/>
    <x v="242"/>
    <s v="Despesas diversas"/>
    <x v="489"/>
    <x v="492"/>
    <x v="3"/>
    <n v="123"/>
    <s v="339093"/>
    <s v="Indenizações e Restituições"/>
    <s v="0100000000"/>
    <s v="Recursos ordinários - recursos do tesouro - RLD"/>
    <x v="0"/>
    <n v="990"/>
    <n v="5000000"/>
    <n v="50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1"/>
    <s v="Vencim. e Vantagens Fixas - Pessoal Civil"/>
    <s v="0111000000"/>
    <s v="Taxas da Segurança Pública - recursos do tesouro - exercício corrente"/>
    <x v="0"/>
    <n v="704"/>
    <m/>
    <m/>
    <n v="47802860"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11"/>
    <s v="Vencim. e Vantagens Fixas - Pessoal Civil"/>
    <s v="0100000000"/>
    <s v="Recursos ordinários - recursos do tesouro - RLD"/>
    <x v="0"/>
    <n v="704"/>
    <n v="413419805"/>
    <n v="413419805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1"/>
    <s v="Vencim. e Vantagens Fixas - Pessoal Civil"/>
    <s v="0100000000"/>
    <s v="Recursos ordinários - recursos do tesouro - RLD"/>
    <x v="0"/>
    <n v="704"/>
    <n v="68158286"/>
    <n v="68158286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100000000"/>
    <s v="Recursos ordinários - recursos do tesouro - RLD"/>
    <x v="0"/>
    <n v="230"/>
    <n v="2700000"/>
    <n v="2700000"/>
    <m/>
    <m/>
    <x v="0"/>
    <x v="0"/>
  </r>
  <r>
    <s v="270001"/>
    <s v="00001"/>
    <s v="Secretaria de Estado do Desenvolvimento Econômico Sustentável"/>
    <s v="Gestão Geral"/>
    <x v="1"/>
    <x v="1"/>
    <x v="362"/>
    <s v="Apoiar projetos e programas voltados a empresas"/>
    <x v="840"/>
    <x v="843"/>
    <x v="10"/>
    <n v="334"/>
    <s v="334041"/>
    <s v="Contribuições"/>
    <s v="0129000000"/>
    <s v="Outras transferências - recursos do tesouro - exercício corrente"/>
    <x v="0"/>
    <n v="346"/>
    <n v="402500"/>
    <n v="402500"/>
    <m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4041"/>
    <s v="Contribuições"/>
    <s v="0100000000"/>
    <s v="Recursos ordinários - recursos do tesouro - RLD"/>
    <x v="0"/>
    <n v="627"/>
    <m/>
    <m/>
    <n v="2000000"/>
    <m/>
    <x v="0"/>
    <x v="0"/>
  </r>
  <r>
    <s v="030091"/>
    <s v="03091"/>
    <s v="Fundo de Reaparelhamento da Justiça"/>
    <s v="Fundo de Reaparelhamento da Justiça"/>
    <x v="1"/>
    <x v="1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n v="26058461"/>
    <n v="26058461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6"/>
    <s v="Outros Serviços Terceiros-Pessoa Física"/>
    <s v="0100000000"/>
    <s v="Recursos ordinários - recursos do tesouro - RLD"/>
    <x v="0"/>
    <n v="910"/>
    <n v="2173831"/>
    <n v="2173831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6"/>
    <s v="Outros Serviços Terceiros-Pessoa Física"/>
    <s v="0100000000"/>
    <s v="Recursos ordinários - recursos do tesouro - RLD"/>
    <x v="0"/>
    <n v="745"/>
    <n v="83000"/>
    <n v="8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6"/>
    <s v="Outros Serviços Terceiros-Pessoa Física"/>
    <s v="0261000000"/>
    <s v="Receitas diversas - FUNDOSOCIAL - recursos de outras fontes - exercício corrente"/>
    <x v="0"/>
    <n v="665"/>
    <n v="10000"/>
    <n v="1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6"/>
    <s v="Outros Serviços Terceiros-Pessoa Física"/>
    <s v="0229000000"/>
    <s v="Outras transferências - recursos de outras fontes - exercício corrente"/>
    <x v="0"/>
    <n v="635"/>
    <n v="600000"/>
    <n v="6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6"/>
    <s v="Outros Serviços Terceiros-Pessoa Física"/>
    <s v="0131000000"/>
    <s v="Recursos do FUNDEB"/>
    <x v="0"/>
    <n v="610"/>
    <n v="200000"/>
    <n v="200000"/>
    <m/>
    <m/>
    <x v="0"/>
    <x v="0"/>
  </r>
  <r>
    <s v="480091"/>
    <s v="48091"/>
    <s v="Fundo Estadual de Saúde"/>
    <s v="Fundo Estadual de Saúde"/>
    <x v="1"/>
    <x v="1"/>
    <x v="412"/>
    <s v="Fortalecimento das residências"/>
    <x v="993"/>
    <x v="996"/>
    <x v="6"/>
    <n v="128"/>
    <s v="339036"/>
    <s v="Outros Serviços Terceiros-Pessoa Física"/>
    <s v="0100000000"/>
    <s v="Recursos ordinários - recursos do tesouro - RLD"/>
    <x v="0"/>
    <n v="400"/>
    <n v="18000000"/>
    <n v="1800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6"/>
    <s v="Outros Serviços Terceiros-Pessoa Física"/>
    <s v="0100000000"/>
    <s v="Recursos ordinários - recursos do tesouro - RLD"/>
    <x v="0"/>
    <n v="921"/>
    <m/>
    <m/>
    <n v="15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160084"/>
    <s v="16084"/>
    <s v="Fundo de Melhoria da Polícia Civil"/>
    <s v="Fundo de Melhoria da Polícia Civil"/>
    <x v="0"/>
    <x v="0"/>
    <x v="75"/>
    <s v="Encargos com estagiários"/>
    <x v="990"/>
    <x v="993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2500000"/>
    <m/>
    <x v="0"/>
    <x v="0"/>
  </r>
  <r>
    <s v="410010"/>
    <s v="00001"/>
    <s v="Fundação Catarinense de Esporte"/>
    <s v="Gestão Geral"/>
    <x v="0"/>
    <x v="0"/>
    <x v="75"/>
    <s v="Encargos com estagiários"/>
    <x v="834"/>
    <x v="837"/>
    <x v="3"/>
    <n v="128"/>
    <s v="339036"/>
    <s v="Outros Serviços Terceiros-Pessoa Física"/>
    <s v="0100000000"/>
    <s v="Recursos ordinários - recursos do tesouro - RLD"/>
    <x v="0"/>
    <n v="850"/>
    <m/>
    <m/>
    <n v="432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6"/>
    <s v="Outros Serviços Terceiros-Pessoa Física"/>
    <s v="0100000000"/>
    <s v="Recursos ordinários - recursos do tesouro - RLD"/>
    <x v="0"/>
    <n v="900"/>
    <m/>
    <m/>
    <n v="285878"/>
    <m/>
    <x v="0"/>
    <x v="0"/>
  </r>
  <r>
    <s v="450021"/>
    <s v="00001"/>
    <s v="Fundação Catarinense de Educação Especial"/>
    <s v="Gestão Geral"/>
    <x v="1"/>
    <x v="1"/>
    <x v="75"/>
    <s v="Encargos com estagiários"/>
    <x v="994"/>
    <x v="997"/>
    <x v="5"/>
    <n v="128"/>
    <s v="339036"/>
    <s v="Outros Serviços Terceiros-Pessoa Física"/>
    <s v="0100000000"/>
    <s v="Recursos ordinários - recursos do tesouro - RLD"/>
    <x v="0"/>
    <n v="850"/>
    <n v="200000"/>
    <n v="2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76"/>
    <x v="979"/>
    <x v="3"/>
    <n v="274"/>
    <s v="339059"/>
    <s v="Pensões Especiais"/>
    <s v="0100000000"/>
    <s v="Recursos ordinários - recursos do tesouro - RLD"/>
    <x v="0"/>
    <n v="870"/>
    <n v="54623"/>
    <n v="54623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139"/>
    <s v="Outros Serviços Terceiros Pessoa Jurídica"/>
    <s v="0100000000"/>
    <s v="Recursos ordinários - recursos do tesouro - RLD"/>
    <x v="0"/>
    <n v="90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139"/>
    <s v="Outros Serviços Terceiros Pessoa Jurídica"/>
    <s v="0100000000"/>
    <s v="Recursos ordinários - recursos do tesouro - RLD"/>
    <x v="0"/>
    <n v="750"/>
    <n v="1004483"/>
    <n v="1004483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139"/>
    <s v="Outros Serviços Terceiros Pessoa Jurídica"/>
    <s v="0240000000"/>
    <s v="Recursos de serviços - recursos de outras fontes - exercício corrente"/>
    <x v="0"/>
    <n v="900"/>
    <m/>
    <m/>
    <n v="256333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5"/>
    <x v="998"/>
    <x v="7"/>
    <n v="61"/>
    <s v="449051"/>
    <s v="Obras e Instalações"/>
    <s v="0219000000"/>
    <s v="Outras Taxas Vinculadas - Recursos de Outras Fontes - Exercício Corrente"/>
    <x v="0"/>
    <n v="931"/>
    <n v="301935"/>
    <n v="301935"/>
    <m/>
    <m/>
    <x v="0"/>
    <x v="0"/>
  </r>
  <r>
    <s v="030091"/>
    <s v="03091"/>
    <s v="Fundo de Reaparelhamento da Justiça"/>
    <s v="Fundo de Reaparelhamento da Justiça"/>
    <x v="1"/>
    <x v="1"/>
    <x v="316"/>
    <s v="Reforma de imóvel"/>
    <x v="684"/>
    <x v="687"/>
    <x v="7"/>
    <n v="61"/>
    <s v="449051"/>
    <s v="Obras e Instalações"/>
    <s v="0219000000"/>
    <s v="Outras Taxas Vinculadas - Recursos de Outras Fontes - Exercício Corrente"/>
    <x v="0"/>
    <n v="931"/>
    <n v="297452"/>
    <n v="297452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24"/>
    <x v="727"/>
    <x v="5"/>
    <n v="364"/>
    <s v="449051"/>
    <s v="Obras e Instalações"/>
    <s v="0240000000"/>
    <s v="Recursos de serviços - recursos de outras fontes - exercício corrente"/>
    <x v="0"/>
    <n v="630"/>
    <n v="780741"/>
    <n v="780741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21000000"/>
    <s v="Cota-parte contrib intervenção no domínio econ CIDE-Estadual - rec tesouro -exerc corrente"/>
    <x v="0"/>
    <n v="110"/>
    <n v="12877838"/>
    <n v="12877838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54"/>
    <x v="757"/>
    <x v="7"/>
    <n v="61"/>
    <s v="449051"/>
    <s v="Obras e Instalações"/>
    <s v="0219000000"/>
    <s v="Outras Taxas Vinculadas - Recursos de Outras Fontes - Exercício Corrente"/>
    <x v="0"/>
    <n v="931"/>
    <m/>
    <m/>
    <n v="8547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01"/>
    <x v="604"/>
    <x v="8"/>
    <n v="91"/>
    <s v="449051"/>
    <s v="Obras e Instalações"/>
    <s v="0219000000"/>
    <s v="Outras Taxas Vinculadas - Recursos de Outras Fontes - Exercício Corrente"/>
    <x v="0"/>
    <n v="910"/>
    <m/>
    <m/>
    <n v="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449051"/>
    <s v="Obras e Instalações"/>
    <s v="0240000000"/>
    <s v="Recursos de serviços - recursos de outras fontes - exercício corrente"/>
    <x v="0"/>
    <n v="900"/>
    <m/>
    <m/>
    <n v="11873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972"/>
    <x v="975"/>
    <x v="0"/>
    <n v="782"/>
    <s v="449051"/>
    <s v="Obras e Instalações"/>
    <s v="0100000000"/>
    <s v="Recursos ordinários - recursos do tesouro - RLD"/>
    <x v="0"/>
    <n v="145"/>
    <m/>
    <m/>
    <n v="4000000"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51"/>
    <s v="Obras e Instalações"/>
    <s v="0100000000"/>
    <s v="Recursos ordinários - recursos do tesouro - RLD"/>
    <x v="0"/>
    <n v="120"/>
    <m/>
    <m/>
    <n v="40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70"/>
    <x v="973"/>
    <x v="15"/>
    <n v="421"/>
    <s v="449051"/>
    <s v="Obras e Instalações"/>
    <s v="0191000000"/>
    <s v="Operações de crédito interna - recursos do tesouro - exercício corrente"/>
    <x v="0"/>
    <n v="750"/>
    <m/>
    <m/>
    <n v="10000000"/>
    <m/>
    <x v="0"/>
    <x v="0"/>
  </r>
  <r>
    <s v="540096"/>
    <s v="54096"/>
    <s v="Fundo Penitenciário do Estado de Santa Catarina - FUPESC"/>
    <s v="Fundo Penitenciário do Estado de Santa Catarina"/>
    <x v="0"/>
    <x v="0"/>
    <x v="410"/>
    <s v="Operação ETE/ETA"/>
    <x v="984"/>
    <x v="987"/>
    <x v="15"/>
    <n v="421"/>
    <s v="449051"/>
    <s v="Obras e Instalações"/>
    <s v="0219000000"/>
    <s v="Outras Taxas Vinculadas - Recursos de Outras Fontes - Exercício Corrente"/>
    <x v="0"/>
    <n v="750"/>
    <m/>
    <m/>
    <n v="212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51"/>
    <s v="Obras e Instalações"/>
    <s v="0100000000"/>
    <s v="Recursos ordinários - recursos do tesouro - RLD"/>
    <x v="0"/>
    <n v="920"/>
    <n v="2600000"/>
    <n v="26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5"/>
    <x v="638"/>
    <x v="7"/>
    <n v="61"/>
    <s v="449051"/>
    <s v="Obras e Instalações"/>
    <s v="0219000000"/>
    <s v="Outras Taxas Vinculadas - Recursos de Outras Fontes - Exercício Corrente"/>
    <x v="0"/>
    <n v="931"/>
    <n v="29570"/>
    <n v="29570"/>
    <m/>
    <m/>
    <x v="0"/>
    <x v="0"/>
  </r>
  <r>
    <s v="160091"/>
    <s v="16091"/>
    <s v="Fundo para Melhoria da Segurança Pública"/>
    <s v="Fundo para Melhoria da Segurança Pública"/>
    <x v="1"/>
    <x v="1"/>
    <x v="86"/>
    <s v="Construção de instalações físicas"/>
    <x v="156"/>
    <x v="158"/>
    <x v="11"/>
    <n v="181"/>
    <s v="449051"/>
    <s v="Obras e Instalações"/>
    <s v="0191000000"/>
    <s v="Operações de crédito interna - recursos do tesouro - exercício corrente"/>
    <x v="0"/>
    <n v="101"/>
    <n v="5413195"/>
    <n v="5413195"/>
    <m/>
    <m/>
    <x v="0"/>
    <x v="0"/>
  </r>
  <r>
    <s v="530001"/>
    <s v="00001"/>
    <s v="Secretaria de Estado da Infraestrutura e Mobilidade"/>
    <s v="Gestão Geral"/>
    <x v="1"/>
    <x v="1"/>
    <x v="178"/>
    <s v="Medidas de compensação ambiental"/>
    <x v="339"/>
    <x v="342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n v="-100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n v="1712000"/>
    <n v="1712000"/>
    <m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449052"/>
    <s v="Equipamentos e Material Permanente"/>
    <s v="0111000000"/>
    <s v="Taxas da Segurança Pública - recursos do tesouro - exercício corrente"/>
    <x v="0"/>
    <n v="855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98000000"/>
    <s v="Receita da alienação de bens - recursos de outras fontes - exercício corrente"/>
    <x v="0"/>
    <n v="310"/>
    <n v="71001"/>
    <n v="71001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24000000"/>
    <s v="Convênio - Programas de Educação - recursos do tesouro - exercício corrente"/>
    <x v="0"/>
    <n v="610"/>
    <n v="5438597"/>
    <n v="5438597"/>
    <m/>
    <m/>
    <x v="0"/>
    <x v="0"/>
  </r>
  <r>
    <s v="480091"/>
    <s v="48091"/>
    <s v="Fundo Estadual de Saúde"/>
    <s v="Fundo Estadual de Saúde"/>
    <x v="1"/>
    <x v="1"/>
    <x v="295"/>
    <s v="Aquisição de veículos"/>
    <x v="778"/>
    <x v="781"/>
    <x v="6"/>
    <n v="122"/>
    <s v="449052"/>
    <s v="Equipamentos e Material Permanente"/>
    <s v="0100000000"/>
    <s v="Recursos ordinários - recursos do tesouro - RLD"/>
    <x v="0"/>
    <n v="101"/>
    <n v="400000"/>
    <n v="4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2"/>
    <s v="Equipamentos e Material Permanente"/>
    <s v="0119000000"/>
    <s v="Recursos do Tesouro - Exercício Corrente - Outras Taxas - Vinculadas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449052"/>
    <s v="Equipamentos e Material Permanente"/>
    <s v="0192000000"/>
    <s v="Operações de crédito externa - recursos do tesouro - exercício corrente"/>
    <x v="0"/>
    <n v="900"/>
    <n v="400000"/>
    <n v="400000"/>
    <m/>
    <m/>
    <x v="0"/>
    <x v="0"/>
  </r>
  <r>
    <s v="160084"/>
    <s v="16084"/>
    <s v="Fundo de Melhoria da Polícia Civil"/>
    <s v="Fundo de Melhoria da Polícia Civil"/>
    <x v="0"/>
    <x v="0"/>
    <x v="390"/>
    <s v="Equipamentos e materiais"/>
    <x v="911"/>
    <x v="914"/>
    <x v="11"/>
    <n v="181"/>
    <s v="449052"/>
    <s v="Equipamentos e Material Permanente"/>
    <s v="0111000000"/>
    <s v="Taxas da Segurança Pública - recursos do tesouro - exercício corrente"/>
    <x v="0"/>
    <n v="701"/>
    <m/>
    <m/>
    <n v="1706571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100000000"/>
    <s v="Recursos ordinários - recursos do tesouro - RLD"/>
    <x v="0"/>
    <n v="900"/>
    <m/>
    <m/>
    <n v="8423979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449052"/>
    <s v="Equipamentos e Material Permanente"/>
    <s v="0240000000"/>
    <s v="Recursos de serviços - recursos de outras fontes - exercício corrente"/>
    <x v="0"/>
    <n v="760"/>
    <m/>
    <m/>
    <n v="215000"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449052"/>
    <s v="Equipamentos e Material Permanente"/>
    <s v="0100000000"/>
    <s v="Recursos ordinários - recursos do tesouro - RLD"/>
    <x v="0"/>
    <n v="730"/>
    <n v="400000"/>
    <n v="4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60000000"/>
    <s v="Recursos patrimoniais primários - recursos de outras fontes - exercício corrente"/>
    <x v="0"/>
    <n v="310"/>
    <n v="1111508"/>
    <n v="1111508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449052"/>
    <s v="Equipamentos e Material Permanente"/>
    <s v="0100000000"/>
    <s v="Recursos ordinários - recursos do tesouro - RLD"/>
    <x v="0"/>
    <n v="900"/>
    <n v="30000"/>
    <n v="30000"/>
    <m/>
    <m/>
    <x v="0"/>
    <x v="0"/>
  </r>
  <r>
    <s v="530001"/>
    <s v="00001"/>
    <s v="Secretaria de Estado da Infraestrutura e Mobilidade"/>
    <s v="Gestão Geral"/>
    <x v="1"/>
    <x v="1"/>
    <x v="294"/>
    <s v="Modernização da frota"/>
    <x v="638"/>
    <x v="641"/>
    <x v="0"/>
    <n v="782"/>
    <s v="449052"/>
    <s v="Equipamentos e Material Permanente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34"/>
    <s v="Outras Desp. Pessoal Decor. Contr. Terceirização"/>
    <s v="0191000000"/>
    <s v="Operações de crédito interna - recursos do tesouro - exercício corrente"/>
    <x v="0"/>
    <n v="140"/>
    <n v="160000"/>
    <n v="16000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n v="2025000"/>
    <n v="2025000"/>
    <m/>
    <m/>
    <x v="0"/>
    <x v="0"/>
  </r>
  <r>
    <s v="270001"/>
    <s v="00001"/>
    <s v="Secretaria de Estado do Desenvolvimento Econômico Sustentável"/>
    <s v="Gestão Geral"/>
    <x v="1"/>
    <x v="1"/>
    <x v="155"/>
    <s v="Implementar programa"/>
    <x v="283"/>
    <x v="286"/>
    <x v="10"/>
    <n v="572"/>
    <s v="339039"/>
    <s v="Outros Serviços Terceiros - Pessoa Jurídica"/>
    <s v="0100000000"/>
    <s v="Recursos ordinários - recursos do tesouro - RLD"/>
    <x v="0"/>
    <n v="346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138"/>
    <s v="Apoio a projetos"/>
    <x v="533"/>
    <x v="536"/>
    <x v="20"/>
    <n v="122"/>
    <s v="339039"/>
    <s v="Outros Serviços Terceiros - Pessoa Jurídica"/>
    <s v="0100000000"/>
    <s v="Recursos ordinários - recursos do tesouro - RLD"/>
    <x v="0"/>
    <n v="342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39"/>
    <s v="Outros Serviços Terceiros - Pessoa Jurídica"/>
    <s v="0269000000"/>
    <s v="Outros recursos primários - recursos de outras fontes - exercício corrente"/>
    <x v="0"/>
    <n v="875"/>
    <n v="1180000"/>
    <n v="1180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00000000"/>
    <s v="Recursos ordinários - recursos do tesouro - RLD"/>
    <x v="0"/>
    <n v="625"/>
    <n v="1400000"/>
    <n v="1400000"/>
    <m/>
    <m/>
    <x v="0"/>
    <x v="0"/>
  </r>
  <r>
    <s v="450001"/>
    <s v="00001"/>
    <s v="Secretaria de Estado da Educação"/>
    <s v="Gestão Geral"/>
    <x v="1"/>
    <x v="1"/>
    <x v="344"/>
    <s v="Divulgação institucional"/>
    <x v="996"/>
    <x v="999"/>
    <x v="5"/>
    <n v="131"/>
    <s v="339039"/>
    <s v="Outros Serviços Terceiros - Pessoa Jurídica"/>
    <s v="0100000000"/>
    <s v="Recursos ordinários - recursos do tesouro - RLD"/>
    <x v="0"/>
    <n v="810"/>
    <n v="5000000"/>
    <n v="5000000"/>
    <m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39"/>
    <s v="Outros Serviços Terceiros - Pessoa Jurídica"/>
    <s v="0223000000"/>
    <s v="Convênio - Sistema Único Saúde - recursos de outras fontes - Exercício Corrente"/>
    <x v="0"/>
    <n v="430"/>
    <n v="106635701"/>
    <n v="106635701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9"/>
    <s v="Outros Serviços Terceiros - Pessoa Jurídica"/>
    <s v="0111000000"/>
    <s v="Taxas da Segurança Pública - recursos do tesouro - exercício corrente"/>
    <x v="0"/>
    <n v="770"/>
    <m/>
    <m/>
    <n v="492765"/>
    <m/>
    <x v="0"/>
    <x v="0"/>
  </r>
  <r>
    <s v="450021"/>
    <s v="00001"/>
    <s v="Fundação Catarinense de Educação Especial"/>
    <s v="Gestão Geral"/>
    <x v="0"/>
    <x v="0"/>
    <x v="358"/>
    <s v="Construção, ampliação e reforma"/>
    <x v="816"/>
    <x v="81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393269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9"/>
    <s v="Outros Serviços Terceiros - Pessoa Jurídica"/>
    <s v="0100000000"/>
    <s v="Recursos ordinários - recursos do tesouro - RLD"/>
    <x v="0"/>
    <n v="430"/>
    <m/>
    <m/>
    <n v="76976719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119000000"/>
    <s v="Recursos do Tesouro - Exercício Corrente - Outras Taxas - Vinculadas"/>
    <x v="0"/>
    <n v="410"/>
    <m/>
    <m/>
    <n v="42388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9"/>
    <s v="Outros Serviços Terceiros - Pessoa Jurídica"/>
    <s v="0100000000"/>
    <s v="Recursos ordinários - recursos do tesouro - RLD"/>
    <x v="0"/>
    <n v="430"/>
    <m/>
    <m/>
    <n v="50000"/>
    <m/>
    <x v="0"/>
    <x v="0"/>
  </r>
  <r>
    <s v="480091"/>
    <s v="48091"/>
    <s v="Fundo Estadual de Saúde"/>
    <s v="Fundo Estadual de Saúde"/>
    <x v="0"/>
    <x v="0"/>
    <x v="70"/>
    <s v="Saúde e segurança no contexto ocupacional"/>
    <x v="532"/>
    <x v="535"/>
    <x v="6"/>
    <n v="331"/>
    <s v="339039"/>
    <s v="Outros Serviços Terceiros - Pessoa Jurídica"/>
    <s v="0100000000"/>
    <s v="Recursos ordinários - recursos do tesouro - RLD"/>
    <x v="0"/>
    <n v="855"/>
    <m/>
    <m/>
    <n v="13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9"/>
    <s v="Outros Serviços Terceiros - Pessoa Jurídica"/>
    <s v="0100000000"/>
    <s v="Recursos ordinários - recursos do tesouro - RLD"/>
    <x v="0"/>
    <n v="921"/>
    <n v="40000000"/>
    <n v="40000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3"/>
    <s v="Manutenção e modernização dos serviços de tecnologia da informação e comunicação"/>
    <x v="483"/>
    <x v="486"/>
    <x v="9"/>
    <n v="126"/>
    <s v="339039"/>
    <s v="Outros Serviços Terceiros - Pessoa Jurídica"/>
    <s v="0100000000"/>
    <s v="Recursos ordinários - recursos do tesouro - RLD"/>
    <x v="0"/>
    <n v="900"/>
    <n v="3500"/>
    <n v="35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100000000"/>
    <s v="Recursos ordinários - recursos do tesouro - RLD"/>
    <x v="0"/>
    <n v="310"/>
    <n v="516802"/>
    <n v="516802"/>
    <m/>
    <m/>
    <x v="0"/>
    <x v="0"/>
  </r>
  <r>
    <s v="470001"/>
    <s v="00001"/>
    <s v="Secretaria de Estado da Administração"/>
    <s v="Gestão Geral"/>
    <x v="1"/>
    <x v="1"/>
    <x v="7"/>
    <s v="Capacitação profissional dos agentes públicos"/>
    <x v="806"/>
    <x v="809"/>
    <x v="3"/>
    <n v="128"/>
    <s v="339039"/>
    <s v="Outros Serviços Terceiros - Pessoa Jurídica"/>
    <s v="0100000000"/>
    <s v="Recursos ordinários - recursos do tesouro - RLD"/>
    <x v="0"/>
    <n v="850"/>
    <n v="115000"/>
    <n v="115000"/>
    <m/>
    <m/>
    <x v="0"/>
    <x v="0"/>
  </r>
  <r>
    <s v="470022"/>
    <s v="00001"/>
    <s v="Instituto de Previdência do Estado de Santa Catarina"/>
    <s v="Gestão Geral"/>
    <x v="1"/>
    <x v="1"/>
    <x v="23"/>
    <s v="Gestão de pessoal terceirizado"/>
    <x v="695"/>
    <x v="698"/>
    <x v="14"/>
    <n v="122"/>
    <s v="339039"/>
    <s v="Outros Serviços Terceiros - Pessoa Jurídica"/>
    <s v="0250000000"/>
    <s v="Contribuição previdenciária - recursos de outras fontes - exercício corrente"/>
    <x v="0"/>
    <n v="850"/>
    <n v="50000"/>
    <n v="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00000000"/>
    <s v="Recursos ordinários - recursos do tesouro - RLD"/>
    <x v="0"/>
    <n v="900"/>
    <n v="4900000"/>
    <n v="4900000"/>
    <m/>
    <m/>
    <x v="0"/>
    <x v="0"/>
  </r>
  <r>
    <s v="040091"/>
    <s v="04091"/>
    <s v="Fundo para Reconstituição dos Bens Lesados"/>
    <s v="Fundo para Reconstituição de Bens Lesados"/>
    <x v="10"/>
    <x v="9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m/>
    <n v="-14205.06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7"/>
    <s v="Locação de Mão-de-Obra"/>
    <s v="0100000000"/>
    <s v="Recursos ordinários - recursos do tesouro - RLD"/>
    <x v="0"/>
    <n v="745"/>
    <n v="3500000"/>
    <n v="3500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7"/>
    <s v="Locação de Mão-de-Obra"/>
    <s v="0100000000"/>
    <s v="Recursos ordinários - recursos do tesouro - RLD"/>
    <x v="0"/>
    <n v="900"/>
    <n v="900000"/>
    <n v="9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7"/>
    <s v="Locação de Mão-de-Obra"/>
    <s v="0100000000"/>
    <s v="Recursos ordinários - recursos do tesouro - RLD"/>
    <x v="0"/>
    <n v="900"/>
    <n v="7596186"/>
    <n v="7596186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7"/>
    <s v="Locação de Mão-de-Obra"/>
    <s v="0100000000"/>
    <s v="Recursos ordinários - recursos do tesouro - RLD"/>
    <x v="0"/>
    <n v="900"/>
    <n v="3295447"/>
    <n v="3295447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7"/>
    <s v="Locação de Mão-de-Obra"/>
    <s v="0100000000"/>
    <s v="Recursos ordinários - recursos do tesouro - RLD"/>
    <x v="0"/>
    <n v="880"/>
    <m/>
    <m/>
    <n v="40483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7"/>
    <s v="Locação de Mão-de-Obra"/>
    <s v="0100000000"/>
    <s v="Recursos ordinários - recursos do tesouro - RLD"/>
    <x v="0"/>
    <n v="300"/>
    <m/>
    <m/>
    <n v="2670000"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7"/>
    <s v="Locação de Mão-de-Obra"/>
    <s v="0100000000"/>
    <s v="Recursos ordinários - recursos do tesouro - RLD"/>
    <x v="0"/>
    <n v="900"/>
    <n v="200000"/>
    <n v="2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92"/>
    <s v="Despesas de Exercícios Anteriores"/>
    <s v="0100000000"/>
    <s v="Recursos ordinários - recursos do tesouro - RLD"/>
    <x v="0"/>
    <n v="900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92"/>
    <s v="Despesas de Exercícios Anteriores"/>
    <s v="0111000000"/>
    <s v="Taxas da Segurança Pública - recursos do tesouro - exercício corrente"/>
    <x v="0"/>
    <n v="704"/>
    <m/>
    <m/>
    <n v="2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40"/>
    <s v="Serviços de Tecnologia da Informação e Comunicação - Pessoa Jurídica"/>
    <s v="0219000000"/>
    <s v="Outras Taxas Vinculadas - Recursos de Outras Fontes - Exercício Corrente"/>
    <x v="0"/>
    <n v="930"/>
    <n v="70000"/>
    <n v="70000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697028"/>
    <n v="1697028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240000000"/>
    <s v="Recursos de serviços - recursos de outras fontes - exercício corrente"/>
    <x v="0"/>
    <n v="310"/>
    <n v="2484930"/>
    <n v="248493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140"/>
    <s v="Serviços de Tecnologia da Informação e Comunicação - Pessoa Jurídica"/>
    <s v="0223000000"/>
    <s v="Convênio - Sistema Único Saúde - recursos de outras fontes - Exercício Corrente"/>
    <x v="0"/>
    <n v="410"/>
    <n v="20000"/>
    <n v="2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40"/>
    <s v="Serviços de Tecnologia da Informação e Comunicação - Pessoa Jurídica"/>
    <s v="0100000000"/>
    <s v="Recursos ordinários - recursos do tesouro - RLD"/>
    <x v="0"/>
    <n v="745"/>
    <m/>
    <m/>
    <n v="300000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40"/>
    <s v="Serviços de Tecnologia da Informação e Comunicação - Pessoa Jurídica"/>
    <s v="0219000000"/>
    <s v="Outras Taxas Vinculadas - Recursos de Outras Fontes - Exercício Corrente"/>
    <x v="0"/>
    <n v="890"/>
    <m/>
    <m/>
    <n v="5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140"/>
    <s v="Serviços de Tecnologia da Informação e Comunicação - Pessoa Jurídica"/>
    <s v="0100000000"/>
    <s v="Recursos ordinários - recursos do tesouro - RLD"/>
    <x v="0"/>
    <n v="900"/>
    <m/>
    <m/>
    <n v="150000"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2"/>
    <s v="Material, Bem ou Serviço de Distribuição Gratuita"/>
    <s v="0120000000"/>
    <s v="Cota-parte da contribuição do Salário-Educação - recursos do tesouro - exercício corrente"/>
    <x v="0"/>
    <n v="626"/>
    <n v="1000000"/>
    <n v="1000000"/>
    <m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232000000"/>
    <s v="Transferências da União - situação de emergência e calamidade"/>
    <x v="0"/>
    <n v="735"/>
    <n v="647122"/>
    <n v="647122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129000000"/>
    <s v="Outras transferências - recursos do tesouro - exercício corrente"/>
    <x v="0"/>
    <n v="230"/>
    <m/>
    <m/>
    <n v="1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269000000"/>
    <s v="Outros recursos primários - recursos de outras fontes - exercício corrente"/>
    <x v="0"/>
    <n v="230"/>
    <n v="250916"/>
    <n v="250916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6"/>
    <s v="Outras Despesas Variáveis-Pessoal Civil"/>
    <s v="0100000000"/>
    <s v="Recursos ordinários - recursos do tesouro - RLD"/>
    <x v="0"/>
    <n v="850"/>
    <m/>
    <m/>
    <n v="90973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3"/>
    <s v="Obrigações Patronais"/>
    <s v="0100000000"/>
    <s v="Recursos ordinários - recursos do tesouro - RLD"/>
    <x v="0"/>
    <n v="850"/>
    <n v="410713"/>
    <n v="410713"/>
    <m/>
    <m/>
    <x v="0"/>
    <x v="0"/>
  </r>
  <r>
    <s v="270092"/>
    <s v="27092"/>
    <s v="Fundo Estadual de Recursos Hídricos"/>
    <s v="Fundo Estadual de Recursos Hídricos"/>
    <x v="0"/>
    <x v="0"/>
    <x v="375"/>
    <s v="Fortalecimento de comitês"/>
    <x v="878"/>
    <x v="881"/>
    <x v="12"/>
    <n v="544"/>
    <s v="335041"/>
    <s v="Contribuições"/>
    <s v="0122000000"/>
    <s v="Cota-parte da compensação financeira dos rec hídricos - rec tesouro - exercício corrente"/>
    <x v="0"/>
    <n v="350"/>
    <m/>
    <m/>
    <n v="220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30"/>
    <s v="Material de Consumo"/>
    <s v="0100000000"/>
    <s v="Recursos ordinários - recursos do tesouro - RLD"/>
    <x v="0"/>
    <n v="900"/>
    <n v="37730"/>
    <n v="3773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1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1"/>
    <s v="Premiações Culturais, Artísticas, Científicas, Desportivas e Outras"/>
    <s v="0100000000"/>
    <s v="Recursos ordinários - recursos do tesouro - RLD"/>
    <x v="0"/>
    <n v="920"/>
    <n v="1000000"/>
    <n v="100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05"/>
    <s v="Outros Benefícios Previdenciários"/>
    <s v="0131000000"/>
    <s v="Recursos do FUNDEB"/>
    <x v="0"/>
    <n v="703"/>
    <n v="1500"/>
    <n v="15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5"/>
    <s v="Outros Benefícios Previdenciários"/>
    <s v="0131000000"/>
    <s v="Recursos do FUNDEB"/>
    <x v="0"/>
    <n v="625"/>
    <n v="220880"/>
    <n v="220880"/>
    <m/>
    <m/>
    <x v="0"/>
    <x v="0"/>
  </r>
  <r>
    <s v="520002"/>
    <s v="00001"/>
    <s v="Encargos Gerais do Estado"/>
    <s v="Gestão Geral"/>
    <x v="0"/>
    <x v="0"/>
    <x v="121"/>
    <s v="Participação no capital social"/>
    <x v="848"/>
    <x v="85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0"/>
    <x v="0"/>
    <x v="121"/>
    <s v="Participação no capital social"/>
    <x v="909"/>
    <x v="912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19094"/>
    <s v="Indenizações e Restituições Trabalhistas"/>
    <s v="0100000000"/>
    <s v="Recursos ordinários - recursos do tesouro - RLD"/>
    <x v="0"/>
    <n v="930"/>
    <n v="8861959"/>
    <n v="8861959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129000000"/>
    <s v="Outras transferências - recursos do tesouro - exercício corrente"/>
    <x v="0"/>
    <n v="230"/>
    <n v="412000"/>
    <n v="412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100000000"/>
    <s v="Recursos ordinários - recursos do tesouro - RLD"/>
    <x v="0"/>
    <n v="230"/>
    <n v="127086"/>
    <n v="127086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85000000"/>
    <s v="Remuneração de disp bancária - Executivo - rec vinculados-rec outras fontes-exerc corrente"/>
    <x v="0"/>
    <n v="230"/>
    <n v="70000"/>
    <n v="7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2"/>
    <s v="Despesas de Exercícios Anteriores"/>
    <s v="0100000000"/>
    <s v="Recursos ordinários - recursos do tesouro - RLD"/>
    <x v="0"/>
    <n v="704"/>
    <m/>
    <m/>
    <n v="26456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04"/>
    <s v="Contratação por Tempo Determinado"/>
    <s v="0100000000"/>
    <s v="Recursos ordinários - recursos do tesouro - RLD"/>
    <x v="0"/>
    <n v="625"/>
    <m/>
    <m/>
    <n v="123139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46"/>
    <s v="Auxílio-Alimentação"/>
    <s v="0100000000"/>
    <s v="Recursos ordinários - recursos do tesouro - RLD"/>
    <x v="0"/>
    <n v="701"/>
    <m/>
    <m/>
    <n v="432376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46"/>
    <s v="Auxílio-Alimentação"/>
    <s v="0100000000"/>
    <s v="Recursos ordinários - recursos do tesouro - RLD"/>
    <x v="0"/>
    <n v="850"/>
    <m/>
    <m/>
    <n v="505309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46"/>
    <s v="Auxílio-Alimentação"/>
    <s v="0100000000"/>
    <s v="Recursos ordinários - recursos do tesouro - RLD"/>
    <x v="0"/>
    <n v="850"/>
    <m/>
    <m/>
    <n v="1537364"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046"/>
    <s v="Auxílio-Alimentação"/>
    <s v="0100000000"/>
    <s v="Recursos ordinários - recursos do tesouro - RLD"/>
    <x v="0"/>
    <n v="850"/>
    <n v="4000000"/>
    <n v="4000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216385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47"/>
    <s v="Obrigações Tributárias e Contributivas"/>
    <s v="0111000000"/>
    <s v="Taxas da Segurança Pública - recursos do tesouro - exercício corrente"/>
    <x v="0"/>
    <n v="900"/>
    <n v="11000"/>
    <n v="11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m/>
    <m/>
    <m/>
    <n v="1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113"/>
    <s v="Obrigações Patronais"/>
    <s v="0100000000"/>
    <s v="Recursos ordinários - recursos do tesouro - RLD"/>
    <x v="0"/>
    <n v="930"/>
    <m/>
    <m/>
    <n v="237029763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113"/>
    <s v="Obrigações Patronais"/>
    <s v="0100000000"/>
    <s v="Recursos ordinários - recursos do tesouro - RLD"/>
    <x v="0"/>
    <n v="211"/>
    <n v="10000"/>
    <n v="1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113"/>
    <s v="Obrigações Patronais"/>
    <s v="0111000000"/>
    <s v="Taxas da Segurança Pública - recursos do tesouro - exercício corrente"/>
    <x v="0"/>
    <n v="850"/>
    <n v="427223"/>
    <n v="427223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196"/>
    <s v="Ressarcimento Despesa Pessoal Requisitado"/>
    <s v="0240000000"/>
    <s v="Recursos de serviços - recursos de outras fontes - exercício corrente"/>
    <x v="0"/>
    <n v="900"/>
    <n v="21812226"/>
    <n v="21812226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n v="329072"/>
    <n v="329072"/>
    <m/>
    <m/>
    <x v="0"/>
    <x v="0"/>
  </r>
  <r>
    <s v="410011"/>
    <s v="00001"/>
    <s v="Agência de Desenvolvimento do Turismo de Santa Catarina"/>
    <s v="Gestão Geral"/>
    <x v="1"/>
    <x v="1"/>
    <x v="104"/>
    <s v="Fomento da inovação"/>
    <x v="181"/>
    <x v="183"/>
    <x v="4"/>
    <n v="695"/>
    <s v="339030"/>
    <s v="Material de Consumo"/>
    <s v="0100000000"/>
    <s v="Recursos ordinários - recursos do tesouro - RLD"/>
    <x v="0"/>
    <n v="640"/>
    <n v="10000"/>
    <n v="1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0"/>
    <s v="Material de Consumo"/>
    <s v="0100000000"/>
    <s v="Recursos ordinários - recursos do tesouro - RLD"/>
    <x v="0"/>
    <n v="300"/>
    <n v="600000"/>
    <n v="6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0"/>
    <s v="Material de Consumo"/>
    <s v="0240000000"/>
    <s v="Recursos de serviços - recursos de outras fontes - exercício corrente"/>
    <x v="0"/>
    <n v="310"/>
    <n v="2444210"/>
    <n v="244421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0"/>
    <s v="Material de Consumo"/>
    <s v="0100000000"/>
    <s v="Recursos ordinários - recursos do tesouro - RLD"/>
    <x v="0"/>
    <n v="610"/>
    <n v="1000000"/>
    <n v="10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0"/>
    <s v="Material de Consumo"/>
    <s v="0100000000"/>
    <s v="Recursos ordinários - recursos do tesouro - RLD"/>
    <x v="0"/>
    <n v="900"/>
    <n v="2415"/>
    <n v="2415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0"/>
    <s v="Material de Consumo"/>
    <s v="0100000000"/>
    <s v="Recursos ordinários - recursos do tesouro - RLD"/>
    <x v="0"/>
    <n v="83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30"/>
    <s v="Material de Consumo"/>
    <s v="0283000000"/>
    <s v="Remuneração de depósitos bancários da conta única  do Tribunal de Justiça"/>
    <x v="0"/>
    <n v="930"/>
    <m/>
    <m/>
    <n v="100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0"/>
    <s v="Material de Consumo"/>
    <s v="0100000000"/>
    <s v="Recursos ordinários - recursos do tesouro - RLD"/>
    <x v="0"/>
    <n v="745"/>
    <m/>
    <m/>
    <n v="55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0"/>
    <s v="Material de Consumo"/>
    <s v="0269000000"/>
    <s v="Outros recursos primários - recursos de outras fontes - exercício corrente"/>
    <x v="0"/>
    <n v="900"/>
    <m/>
    <m/>
    <n v="1352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0"/>
    <s v="Material de Consumo"/>
    <s v="0119000000"/>
    <s v="Recursos do Tesouro - Exercício Corrente - Outras Taxas - Vinculadas"/>
    <x v="0"/>
    <n v="410"/>
    <m/>
    <m/>
    <n v="100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0"/>
    <s v="Material de Consumo"/>
    <s v="0100000000"/>
    <s v="Recursos ordinários - recursos do tesouro - RLD"/>
    <x v="0"/>
    <n v="925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0"/>
    <s v="Material de Consumo"/>
    <s v="0111000000"/>
    <s v="Taxas da Segurança Pública - recursos do tesouro - exercício corrente"/>
    <x v="0"/>
    <n v="703"/>
    <n v="24000"/>
    <n v="24000"/>
    <m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30"/>
    <s v="Material de Consumo"/>
    <s v="0111000000"/>
    <s v="Taxas da Segurança Pública - recursos do tesouro - exercício corrente"/>
    <x v="0"/>
    <n v="704"/>
    <n v="150000"/>
    <n v="15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0"/>
    <s v="Material de Consumo"/>
    <s v="0100000000"/>
    <s v="Recursos ordinários - recursos do tesouro - RLD"/>
    <x v="0"/>
    <n v="230"/>
    <n v="600000"/>
    <n v="6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30"/>
    <s v="Material de Consumo"/>
    <s v="0100000000"/>
    <s v="Recursos ordinários - recursos do tesouro - RLD"/>
    <x v="0"/>
    <n v="900"/>
    <n v="2500"/>
    <n v="25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269000000"/>
    <s v="Outros recursos primários - recursos de outras fontes - exercício corrente"/>
    <x v="0"/>
    <n v="900"/>
    <n v="59841"/>
    <n v="59841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69000000"/>
    <s v="Outros Recursos Primários - Recursos do Tesouro"/>
    <x v="0"/>
    <n v="130"/>
    <n v="1000000"/>
    <n v="1000000"/>
    <m/>
    <m/>
    <x v="0"/>
    <x v="0"/>
  </r>
  <r>
    <s v="030091"/>
    <s v="03091"/>
    <s v="Fundo de Reaparelhamento da Justiça"/>
    <s v="Fundo de Reaparelhamento da Justiça"/>
    <x v="8"/>
    <x v="7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m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3"/>
    <s v="Passagens e Despesas com Locomoção"/>
    <s v="0122000000"/>
    <s v="Cota-parte da compensação financeira dos rec hídricos - rec tesouro - exercício corrente"/>
    <x v="0"/>
    <n v="350"/>
    <m/>
    <m/>
    <n v="1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3"/>
    <s v="Passagens e Despesas com Locomoção"/>
    <s v="0223000000"/>
    <s v="Convênio - Sistema Único Saúde - recursos de outras fontes - Exercício Corrente"/>
    <x v="0"/>
    <n v="41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3"/>
    <s v="Passagens e Despesas com Locomoção"/>
    <s v="0100000000"/>
    <s v="Recursos ordinários - recursos do tesouro - RLD"/>
    <x v="0"/>
    <n v="900"/>
    <n v="10000"/>
    <n v="10000"/>
    <m/>
    <m/>
    <x v="0"/>
    <x v="0"/>
  </r>
  <r>
    <s v="450021"/>
    <s v="00001"/>
    <s v="Fundação Catarinense de Educação Especial"/>
    <s v="Gestão Geral"/>
    <x v="0"/>
    <x v="0"/>
    <x v="280"/>
    <s v="Cooperação técnico-pedagógica com APAES"/>
    <x v="592"/>
    <x v="595"/>
    <x v="5"/>
    <n v="367"/>
    <s v="335043"/>
    <s v="Subvenções Sociais"/>
    <s v="0131000000"/>
    <s v="Recursos do FUNDEB"/>
    <x v="0"/>
    <n v="520"/>
    <m/>
    <m/>
    <n v="34936955"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49"/>
    <s v="Auxílio-Transporte"/>
    <s v="0269000000"/>
    <s v="Outros recursos primários - recursos de outras fontes - exercício corrente"/>
    <x v="0"/>
    <n v="875"/>
    <n v="350000"/>
    <n v="350000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92"/>
    <s v="Despesas de Exercícios Anteriores"/>
    <s v="0219000000"/>
    <s v="Outras Taxas Vinculadas - Recursos de Outras Fontes - Exercício Corrente"/>
    <x v="0"/>
    <n v="930"/>
    <n v="5000"/>
    <n v="5000"/>
    <m/>
    <m/>
    <x v="0"/>
    <x v="0"/>
  </r>
  <r>
    <s v="410011"/>
    <s v="00001"/>
    <s v="Agência de Desenvolvimento do Turismo de Santa Catarina"/>
    <s v="Gestão Geral"/>
    <x v="0"/>
    <x v="0"/>
    <x v="75"/>
    <s v="Encargos com estagiários"/>
    <x v="401"/>
    <x v="404"/>
    <x v="4"/>
    <n v="128"/>
    <s v="339092"/>
    <s v="Despesas de Exercícios Anteriores"/>
    <s v="0100000000"/>
    <s v="Recursos ordinários - recursos do tesouro - RLD"/>
    <x v="0"/>
    <n v="850"/>
    <m/>
    <m/>
    <n v="5000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92"/>
    <s v="Despesas de Exercícios Anteriores"/>
    <s v="0240000000"/>
    <s v="Recursos de serviços - recursos de outras fontes - exercício corrente"/>
    <x v="0"/>
    <n v="430"/>
    <m/>
    <m/>
    <n v="23000000"/>
    <m/>
    <x v="0"/>
    <x v="0"/>
  </r>
  <r>
    <s v="030001"/>
    <s v="00001"/>
    <s v="Tribunal de Justiça do Estado"/>
    <s v="Gestão Geral"/>
    <x v="8"/>
    <x v="7"/>
    <x v="36"/>
    <s v="Administração de pessoal e encargos sociais"/>
    <x v="468"/>
    <x v="471"/>
    <x v="7"/>
    <n v="122"/>
    <s v="339092"/>
    <s v="Despesas de Exercícios Anteriores"/>
    <s v="0283000000"/>
    <s v="Remuneração de depósitos bancários da conta única  do Tribunal de Justiça"/>
    <x v="0"/>
    <n v="930"/>
    <m/>
    <n v="5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96"/>
    <s v="Ressarcimento Despesa Pessoal Requisitado"/>
    <s v="0100000000"/>
    <s v="Recursos ordinários - recursos do tesouro - RLD"/>
    <x v="0"/>
    <n v="880"/>
    <n v="273000"/>
    <n v="273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129000000"/>
    <s v="Outras transferências - recursos do tesouro - exercício corrente"/>
    <x v="0"/>
    <n v="230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212"/>
    <s v="Ações ambientais"/>
    <x v="409"/>
    <x v="412"/>
    <x v="12"/>
    <n v="541"/>
    <s v="339035"/>
    <s v="Serviços de Consultoria"/>
    <s v="0129000000"/>
    <s v="Outras transferências - recursos do tesouro - exercício corrente"/>
    <x v="0"/>
    <n v="348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5"/>
    <s v="Serviços de Consultoria"/>
    <s v="0100000000"/>
    <s v="Recursos ordinários - recursos do tesouro - RLD"/>
    <x v="0"/>
    <n v="910"/>
    <m/>
    <m/>
    <n v="10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5"/>
    <s v="Serviços de Consultoria"/>
    <s v="0100000000"/>
    <s v="Recursos ordinários - recursos do tesouro - RLD"/>
    <x v="0"/>
    <n v="925"/>
    <n v="50000"/>
    <n v="5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5"/>
    <s v="Serviços de Consultoria"/>
    <s v="0223000000"/>
    <s v="Convênio - Sistema Único Saúde - recursos de outras fontes - Exercício Corrente"/>
    <x v="0"/>
    <n v="410"/>
    <n v="80000"/>
    <n v="8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551"/>
    <x v="554"/>
    <x v="6"/>
    <n v="303"/>
    <s v="334141"/>
    <s v="Contribuições"/>
    <s v="0100000000"/>
    <s v="Recursos ordinários - recursos do tesouro - RLD"/>
    <x v="0"/>
    <n v="440"/>
    <m/>
    <m/>
    <n v="32664662"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113"/>
    <s v="Obrigações Patronais"/>
    <s v="0100000000"/>
    <s v="Recursos ordinários - recursos do tesouro - RLD"/>
    <x v="0"/>
    <n v="870"/>
    <n v="23767"/>
    <n v="23767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100000000"/>
    <s v="Recursos ordinários - recursos do tesouro - RLD"/>
    <x v="0"/>
    <n v="910"/>
    <m/>
    <m/>
    <n v="8858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14"/>
    <s v="Diárias - Civil"/>
    <s v="0100000000"/>
    <s v="Recursos ordinários - recursos do tesouro - RLD"/>
    <x v="0"/>
    <n v="900"/>
    <n v="100000"/>
    <n v="10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14"/>
    <s v="Diárias - Civil"/>
    <s v="0120000000"/>
    <s v="Cota-parte da contribuição do Salário-Educação - recursos do tesouro - exercício corrente"/>
    <x v="0"/>
    <n v="520"/>
    <n v="50000"/>
    <n v="5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14"/>
    <s v="Diárias - Civil"/>
    <s v="0100000000"/>
    <s v="Recursos ordinários - recursos do tesouro - RLD"/>
    <x v="0"/>
    <n v="630"/>
    <n v="71130"/>
    <n v="71130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14"/>
    <s v="Diárias - Civil"/>
    <s v="0100000000"/>
    <s v="Recursos ordinários - recursos do tesouro - RLD"/>
    <x v="0"/>
    <n v="83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14"/>
    <s v="Diárias - Civil"/>
    <s v="0283000000"/>
    <s v="Remuneração de depósitos bancários da conta única  do Tribunal de Justiça"/>
    <x v="0"/>
    <n v="930"/>
    <n v="23040"/>
    <n v="2304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093"/>
    <s v="Indenizações e Restituições"/>
    <s v="0240000000"/>
    <s v="Recursos de serviços - recursos de outras fontes - exercício corrente"/>
    <x v="0"/>
    <n v="850"/>
    <n v="1967"/>
    <n v="1967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100000000"/>
    <s v="Recursos ordinários - recursos do tesouro - RLD"/>
    <x v="0"/>
    <n v="230"/>
    <n v="60000"/>
    <n v="6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3"/>
    <s v="Indenizações e Restituições"/>
    <s v="0240000000"/>
    <s v="Recursos de serviços - recursos de outras fontes - exercício corrente"/>
    <x v="0"/>
    <n v="3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3"/>
    <s v="Indenizações e Restituições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1"/>
    <s v="Vencim. e Vantagens Fixas - Pessoal Civil"/>
    <s v="0100000000"/>
    <s v="Recursos ordinários - recursos do tesouro - RLD"/>
    <x v="0"/>
    <n v="850"/>
    <n v="23667969"/>
    <n v="23667969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1"/>
    <s v="Vencim. e Vantagens Fixas - Pessoal Civil"/>
    <s v="0299000000"/>
    <s v="Outras receitas não primárias - recursos de outras fontes - exercício corrente"/>
    <x v="0"/>
    <n v="310"/>
    <n v="5000000"/>
    <n v="5000000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11"/>
    <s v="Vencim. e Vantagens Fixas - Pessoal Civil"/>
    <s v="0100000000"/>
    <s v="Recursos ordinários - recursos do tesouro - RLD"/>
    <x v="0"/>
    <n v="850"/>
    <m/>
    <m/>
    <n v="130845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2"/>
    <s v="Vencim. e Vantagens Fixas - Pessoal Militar"/>
    <s v="0100000000"/>
    <s v="Recursos ordinários - recursos do tesouro - RLD"/>
    <x v="0"/>
    <n v="625"/>
    <m/>
    <m/>
    <n v="8365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2"/>
    <s v="Vencim. e Vantagens Fixas - Pessoal Militar"/>
    <s v="0100000000"/>
    <s v="Recursos ordinários - recursos do tesouro - RLD"/>
    <x v="0"/>
    <n v="850"/>
    <n v="67180"/>
    <n v="67180"/>
    <m/>
    <m/>
    <x v="0"/>
    <x v="0"/>
  </r>
  <r>
    <s v="160091"/>
    <s v="16091"/>
    <s v="Fundo para Melhoria da Segurança Pública"/>
    <s v="Fundo para Melhoria da Segurança Pública"/>
    <x v="1"/>
    <x v="1"/>
    <x v="75"/>
    <s v="Encargos com estagiários"/>
    <x v="784"/>
    <x v="787"/>
    <x v="11"/>
    <n v="128"/>
    <s v="339036"/>
    <s v="Outros Serviços Terceiros-Pessoa Física"/>
    <s v="0111000000"/>
    <s v="Taxas da Segurança Pública - recursos do tesouro - exercício corrente"/>
    <x v="0"/>
    <n v="704"/>
    <n v="74880"/>
    <n v="7488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240000000"/>
    <s v="Recursos de serviços - recursos de outras fontes - exercício corrente"/>
    <x v="0"/>
    <n v="90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n v="110000"/>
    <n v="110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6"/>
    <s v="Outros Serviços Terceiros-Pessoa Física"/>
    <s v="0240000000"/>
    <s v="Recursos de serviços - recursos de outras fontes - exercício corrente"/>
    <x v="0"/>
    <n v="825"/>
    <n v="30000"/>
    <n v="3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6"/>
    <s v="Outros Serviços Terceiros-Pessoa Física"/>
    <s v="0100000000"/>
    <s v="Recursos ordinários - recursos do tesouro - RLD"/>
    <x v="0"/>
    <n v="910"/>
    <m/>
    <m/>
    <n v="8171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105000"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6"/>
    <s v="Outros Serviços Terceiros-Pessoa Física"/>
    <s v="0111000000"/>
    <s v="Taxas da Segurança Pública - recursos do tesouro - exercício corrente"/>
    <x v="0"/>
    <n v="704"/>
    <m/>
    <m/>
    <n v="13680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n v="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6"/>
    <s v="Outros Serviços Terceiros-Pessoa Física"/>
    <s v="0228000000"/>
    <s v="Outros convênios, ajustes e acordos administrativos - rec outras fontes-exercício corrente"/>
    <x v="0"/>
    <n v="211"/>
    <m/>
    <m/>
    <n v="25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36"/>
    <s v="Outros Serviços Terceiros-Pessoa Física"/>
    <s v="0100000000"/>
    <s v="Recursos ordinários - recursos do tesouro - RLD"/>
    <x v="0"/>
    <n v="850"/>
    <m/>
    <m/>
    <n v="447597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6"/>
    <s v="Outros Serviços Terceiros-Pessoa Física"/>
    <s v="0100000000"/>
    <s v="Recursos ordinários - recursos do tesouro - RLD"/>
    <x v="0"/>
    <n v="930"/>
    <n v="31500"/>
    <n v="31500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36"/>
    <s v="Outros Serviços Terceiros-Pessoa Física"/>
    <s v="0240000000"/>
    <s v="Recursos de serviços - recursos de outras fontes - exercício corrente"/>
    <x v="0"/>
    <n v="825"/>
    <n v="2000"/>
    <n v="2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n v="2000000"/>
    <n v="20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39"/>
    <s v="Outros Serviços Terceiros Pessoa Jurídica"/>
    <s v="0269000000"/>
    <s v="Outros recursos primários - recursos de outras fontes - exercício corrente"/>
    <x v="0"/>
    <n v="900"/>
    <m/>
    <m/>
    <n v="661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139"/>
    <s v="Outros Serviços Terceiros Pessoa Jurídica"/>
    <s v="0111000000"/>
    <s v="Taxas da Segurança Pública - recursos do tesouro - exercício corrente"/>
    <x v="0"/>
    <n v="900"/>
    <m/>
    <m/>
    <n v="6184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39"/>
    <s v="Outros Serviços Terceiros Pessoa Jurídica"/>
    <s v="0100000000"/>
    <s v="Recursos ordinários - recursos do tesouro - RLD"/>
    <x v="0"/>
    <n v="900"/>
    <m/>
    <m/>
    <n v="18285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9"/>
    <s v="Outros Serviços Terceiros Pessoa Jurídica"/>
    <s v="0219000000"/>
    <s v="Outras Taxas Vinculadas - Recursos de Outras Fontes - Exercício Corrente"/>
    <x v="0"/>
    <n v="910"/>
    <n v="589474"/>
    <n v="589474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69000000"/>
    <s v="Outros Recursos Primários - Recursos do Tesouro"/>
    <x v="0"/>
    <n v="900"/>
    <n v="800000"/>
    <n v="8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23"/>
    <x v="926"/>
    <x v="7"/>
    <n v="61"/>
    <s v="449051"/>
    <s v="Obras e Instalações"/>
    <s v="0219000000"/>
    <s v="Outras Taxas Vinculadas - Recursos de Outras Fontes - Exercício Corrente"/>
    <x v="0"/>
    <n v="931"/>
    <n v="27258"/>
    <n v="27258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449051"/>
    <s v="Obras e Instalações"/>
    <s v="0269000000"/>
    <s v="Outros recursos primários - recursos de outras fontes - exercício corrente"/>
    <x v="0"/>
    <n v="875"/>
    <n v="600000"/>
    <n v="6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75"/>
    <x v="778"/>
    <x v="5"/>
    <n v="364"/>
    <s v="449051"/>
    <s v="Obras e Instalações"/>
    <s v="0100000000"/>
    <s v="Recursos ordinários - recursos do tesouro - RLD"/>
    <x v="0"/>
    <n v="630"/>
    <n v="460595"/>
    <n v="460595"/>
    <m/>
    <m/>
    <x v="0"/>
    <x v="0"/>
  </r>
  <r>
    <s v="530001"/>
    <s v="00001"/>
    <s v="Secretaria de Estado da Infraestrutura e Mobilidade"/>
    <s v="Gestão Geral"/>
    <x v="1"/>
    <x v="1"/>
    <x v="260"/>
    <s v="Humanização de rodovias"/>
    <x v="519"/>
    <x v="522"/>
    <x v="0"/>
    <n v="782"/>
    <s v="449051"/>
    <s v="Obras e Instalações"/>
    <s v="0160000000"/>
    <s v="Recursos Patrimoniais Primários - recursos do tesouro - Exercício Corrente"/>
    <x v="0"/>
    <n v="130"/>
    <n v="1000000"/>
    <n v="100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974"/>
    <x v="977"/>
    <x v="0"/>
    <n v="782"/>
    <s v="449051"/>
    <s v="Obras e Instalações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387"/>
    <s v="Adequação e melhoria de infraestrutura aquaviária"/>
    <x v="906"/>
    <x v="909"/>
    <x v="0"/>
    <n v="784"/>
    <s v="449051"/>
    <s v="Obras e Instalações"/>
    <s v="0128000000"/>
    <s v="Outros convênios, ajustes e acordos administrativos - rec tesouro - exercício corrente"/>
    <x v="0"/>
    <n v="1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4"/>
    <x v="527"/>
    <x v="0"/>
    <n v="782"/>
    <s v="449051"/>
    <s v="Obras e Instalações"/>
    <s v="0191000000"/>
    <s v="Operações de crédito interna - recursos do tesouro - exercício corrente"/>
    <x v="0"/>
    <n v="101"/>
    <n v="920000"/>
    <n v="92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7"/>
    <x v="1000"/>
    <x v="7"/>
    <n v="61"/>
    <s v="449051"/>
    <s v="Obras e Instalações"/>
    <s v="0219000000"/>
    <s v="Outras Taxas Vinculadas - Recursos de Outras Fontes - Exercício Corrente"/>
    <x v="0"/>
    <n v="931"/>
    <m/>
    <m/>
    <n v="216881"/>
    <m/>
    <x v="0"/>
    <x v="0"/>
  </r>
  <r>
    <s v="470093"/>
    <s v="47093"/>
    <s v="Fundo Patrimonial"/>
    <s v="Fundo Patrimonial"/>
    <x v="0"/>
    <x v="0"/>
    <x v="411"/>
    <s v="Construção e aquisição de bens imóveis"/>
    <x v="986"/>
    <x v="989"/>
    <x v="3"/>
    <n v="122"/>
    <s v="449051"/>
    <s v="Obras e Instalações"/>
    <s v="0298000000"/>
    <s v="Receita da alienação de bens - recursos de outras fontes - exercício corrente"/>
    <x v="0"/>
    <n v="900"/>
    <m/>
    <m/>
    <n v="755976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51"/>
    <s v="Obras e Instalações"/>
    <s v="0100000000"/>
    <s v="Recursos ordinários - recursos do tesouro - RLD"/>
    <x v="0"/>
    <n v="140"/>
    <m/>
    <m/>
    <n v="19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00"/>
    <x v="903"/>
    <x v="7"/>
    <n v="61"/>
    <s v="449051"/>
    <s v="Obras e Instalações"/>
    <s v="0219000000"/>
    <s v="Outras Taxas Vinculadas - Recursos de Outras Fontes - Exercício Corrente"/>
    <x v="0"/>
    <n v="931"/>
    <n v="402073"/>
    <n v="402073"/>
    <m/>
    <m/>
    <x v="0"/>
    <x v="0"/>
  </r>
  <r>
    <s v="480091"/>
    <s v="48091"/>
    <s v="Fundo Estadual de Saúde"/>
    <s v="Fundo Estadual de Saúde"/>
    <x v="1"/>
    <x v="1"/>
    <x v="381"/>
    <s v="Equipar unidades de saúde"/>
    <x v="893"/>
    <x v="896"/>
    <x v="6"/>
    <n v="122"/>
    <s v="449051"/>
    <s v="Obras e Instalações"/>
    <s v="0191000000"/>
    <s v="Operações de crédito interna - recursos do tesouro - exercício corrente"/>
    <x v="0"/>
    <n v="100"/>
    <n v="100000"/>
    <n v="100000"/>
    <m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565"/>
    <x v="568"/>
    <x v="0"/>
    <n v="782"/>
    <s v="449051"/>
    <s v="Obras e Instalações"/>
    <s v="0100000000"/>
    <s v="Recursos ordinários - recursos do tesouro - RLD"/>
    <x v="0"/>
    <n v="145"/>
    <n v="5000000"/>
    <n v="5000000"/>
    <m/>
    <m/>
    <x v="0"/>
    <x v="0"/>
  </r>
  <r>
    <s v="030091"/>
    <s v="03091"/>
    <s v="Fundo de Reaparelhamento da Justiça"/>
    <s v="Fundo de Reaparelhamento da Justiça"/>
    <x v="8"/>
    <x v="7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m/>
    <n v="35000"/>
    <m/>
    <m/>
    <x v="0"/>
    <x v="0"/>
  </r>
  <r>
    <s v="040001"/>
    <s v="00001"/>
    <s v="Ministério Público do Estado de Santa Catarina"/>
    <s v="Gestão Geral"/>
    <x v="4"/>
    <x v="4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2"/>
    <n v="910"/>
    <m/>
    <n v="8450248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39"/>
    <s v="Outros Serv. Terceiros - Pessoa Juridíca"/>
    <s v="0100000000"/>
    <s v="Recursos ordinários - recursos do tesouro - RLD"/>
    <x v="0"/>
    <n v="920"/>
    <n v="600000"/>
    <n v="600000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449052"/>
    <s v="Equipamentos e Material Permanente"/>
    <s v="0240000000"/>
    <s v="Recursos de serviços - recursos de outras fontes - exercício corrente"/>
    <x v="0"/>
    <n v="350"/>
    <n v="34000"/>
    <n v="34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52"/>
    <s v="Equipamentos e Material Permanente"/>
    <s v="0100000000"/>
    <s v="Recursos ordinários - recursos do tesouro - RLD"/>
    <x v="0"/>
    <n v="925"/>
    <m/>
    <m/>
    <n v="25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52"/>
    <s v="Equipamentos e Material Permanente"/>
    <s v="0100000000"/>
    <s v="Recursos ordinários - recursos do tesouro - RLD"/>
    <x v="0"/>
    <n v="230"/>
    <m/>
    <m/>
    <n v="3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2"/>
    <s v="Equipamentos e Material Permanente"/>
    <s v="0128000000"/>
    <s v="Outros convênios, ajustes e acordos administrativos - rec tesouro - exercício corrente"/>
    <x v="0"/>
    <n v="640"/>
    <m/>
    <m/>
    <n v="2500000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449052"/>
    <s v="Equipamentos e Material Permanente"/>
    <s v="0269000000"/>
    <s v="Outros recursos primários - recursos de outras fontes - exercício corrente"/>
    <x v="0"/>
    <n v="770"/>
    <m/>
    <m/>
    <n v="1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449052"/>
    <s v="Equipamentos e Material Permanente"/>
    <s v="0219000000"/>
    <s v="Outras Taxas Vinculadas - Recursos de Outras Fontes - Exercício Corrente"/>
    <x v="0"/>
    <n v="31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449052"/>
    <s v="Equipamentos e Material Permanente"/>
    <s v="0298000000"/>
    <s v="Receita da alienação de bens - recursos de outras fontes - exercício corrente"/>
    <x v="0"/>
    <n v="310"/>
    <m/>
    <m/>
    <n v="338131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449052"/>
    <s v="Equipamentos e Material Permanente"/>
    <s v="0100000000"/>
    <s v="Recursos ordinários - recursos do tesouro - RLD"/>
    <x v="0"/>
    <n v="900"/>
    <m/>
    <m/>
    <n v="2652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111000000"/>
    <s v="Taxas da Segurança Pública - recursos do tesouro - exercício corrente"/>
    <x v="0"/>
    <n v="701"/>
    <n v="400000"/>
    <n v="40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449052"/>
    <s v="Equipamentos e Material Permanente"/>
    <s v="0240000000"/>
    <s v="Recursos de serviços - recursos de outras fontes - exercício corrente"/>
    <x v="0"/>
    <n v="900"/>
    <n v="768434"/>
    <n v="768434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1"/>
    <s v="Sentenças Judiciais"/>
    <s v="0100000000"/>
    <s v="Recursos ordinários - recursos do tesouro - RLD"/>
    <x v="0"/>
    <n v="900"/>
    <n v="100000"/>
    <n v="1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339039"/>
    <s v="Outros Serviços Terceiros - Pessoa Jurídica"/>
    <s v="0219000000"/>
    <s v="Outras Taxas Vinculadas - Recursos de Outras Fontes - Exercício Corrente"/>
    <x v="0"/>
    <n v="931"/>
    <n v="1308600"/>
    <n v="13086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9"/>
    <s v="Outros Serviços Terceiros - Pessoa Jurídica"/>
    <s v="0219000000"/>
    <s v="Outras Taxas Vinculadas - Recursos de Outras Fontes - Exercício Corrente"/>
    <x v="0"/>
    <n v="930"/>
    <n v="918000"/>
    <n v="918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9"/>
    <s v="Outros Serviços Terceiros - Pessoa Jurídica"/>
    <s v="0111000000"/>
    <s v="Taxas da Segurança Pública - recursos do tesouro - exercício corrente"/>
    <x v="0"/>
    <n v="704"/>
    <n v="353592"/>
    <n v="353592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9"/>
    <s v="Outros Serviços Terceiros - Pessoa Jurídica"/>
    <s v="0131000000"/>
    <s v="Recursos do FUNDEB"/>
    <x v="0"/>
    <n v="703"/>
    <n v="300000"/>
    <n v="3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9"/>
    <s v="Outros Serviços Terceiros - Pessoa Jurídica"/>
    <s v="0223000000"/>
    <s v="Convênio - Sistema Único Saúde - recursos de outras fontes - Exercício Corrente"/>
    <x v="0"/>
    <n v="410"/>
    <n v="400000"/>
    <n v="4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9"/>
    <s v="Outros Serviços Terceiros - Pessoa Jurídica"/>
    <s v="0100000000"/>
    <s v="Recursos ordinários - recursos do tesouro - RLD"/>
    <x v="0"/>
    <n v="750"/>
    <n v="47049573"/>
    <n v="47049573"/>
    <m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339039"/>
    <s v="Outros Serviços Terceiros - Pessoa Jurídica"/>
    <s v="0100000000"/>
    <s v="Recursos ordinários - recursos do tesouro - RLD"/>
    <x v="0"/>
    <n v="342"/>
    <m/>
    <m/>
    <n v="76466"/>
    <m/>
    <x v="0"/>
    <x v="0"/>
  </r>
  <r>
    <s v="270029"/>
    <s v="00001"/>
    <s v="Agência de Regulação de Serviços Públicos de Santa Catarina - Aresc"/>
    <s v="Gestão Geral"/>
    <x v="0"/>
    <x v="0"/>
    <x v="70"/>
    <s v="Saúde e segurança no contexto ocupacional"/>
    <x v="358"/>
    <x v="361"/>
    <x v="3"/>
    <n v="331"/>
    <s v="339039"/>
    <s v="Outros Serviços Terceiros - Pessoa Jurídica"/>
    <s v="0219000000"/>
    <s v="Outras Taxas Vinculadas - Recursos de Outras Fontes - Exercício Corrente"/>
    <x v="0"/>
    <n v="855"/>
    <m/>
    <m/>
    <n v="12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39"/>
    <s v="Outros Serviços Terceiros - Pessoa Jurídica"/>
    <s v="0269000000"/>
    <s v="Outros recursos primários - recursos de outras fontes - exercício corrente"/>
    <x v="0"/>
    <n v="875"/>
    <m/>
    <m/>
    <n v="5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9"/>
    <s v="Outros Serviços Terceiros - Pessoa Jurídica"/>
    <s v="0219000000"/>
    <s v="Outras Taxas Vinculadas - Recursos de Outras Fontes - Exercício Corrente"/>
    <x v="0"/>
    <n v="340"/>
    <n v="760547"/>
    <n v="760547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9"/>
    <s v="Outros Serviços Terceiros - Pessoa Jurídica"/>
    <s v="0240000000"/>
    <s v="Recursos de serviços - recursos de outras fontes - exercício corrente"/>
    <x v="0"/>
    <n v="310"/>
    <n v="9406"/>
    <n v="9406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9"/>
    <s v="Outros Serviços Terceiros - Pessoa Jurídica"/>
    <s v="0240000000"/>
    <s v="Recursos de serviços - recursos de outras fontes - exercício corrente"/>
    <x v="0"/>
    <n v="760"/>
    <n v="500000"/>
    <n v="50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000000"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646"/>
    <x v="649"/>
    <x v="8"/>
    <n v="91"/>
    <s v="449061"/>
    <s v="Aquisição de Imóveis"/>
    <s v="0219000000"/>
    <s v="Outras Taxas Vinculadas - Recursos de Outras Fontes - Exercício Corrente"/>
    <x v="0"/>
    <n v="9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350"/>
    <x v="353"/>
    <x v="0"/>
    <n v="782"/>
    <s v="442251"/>
    <s v="Obras e Instalações"/>
    <s v="0100000000"/>
    <s v="Recursos ordinários - recursos do tesouro - RLD"/>
    <x v="0"/>
    <n v="110"/>
    <n v="85000"/>
    <n v="85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92"/>
    <s v="Despesas de Exercícios Anteriores"/>
    <s v="0100000000"/>
    <s v="Recursos ordinários - recursos do tesouro - RLD"/>
    <x v="0"/>
    <n v="900"/>
    <n v="217170"/>
    <n v="217170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92"/>
    <s v="Despesas de Exercícios Anteriores"/>
    <s v="0100000000"/>
    <s v="Recursos ordinários - recursos do tesouro - RLD"/>
    <x v="0"/>
    <n v="900"/>
    <m/>
    <m/>
    <n v="1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47"/>
    <s v="Obrigações Tributárias e Contributivas"/>
    <s v="0280000000"/>
    <s v="Remuneração de disponibilidade bancária - Executivo - rec outras fontes-exercício corrente"/>
    <x v="0"/>
    <n v="900"/>
    <m/>
    <m/>
    <n v="4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40"/>
    <s v="Serviços de Tecnologia da Informação e Comunicação - Pessoa Jurídica"/>
    <s v="0131000000"/>
    <s v="Recursos do FUNDEB"/>
    <x v="0"/>
    <n v="610"/>
    <m/>
    <m/>
    <n v="3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00000000"/>
    <s v="Recursos ordinários - recursos do tesouro - RLD"/>
    <x v="0"/>
    <n v="900"/>
    <m/>
    <m/>
    <n v="90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40"/>
    <s v="Serviços de Tecnologia da Informação e Comunicação - Pessoa Jurídica"/>
    <s v="0100000000"/>
    <s v="Recursos ordinários - recursos do tesouro - RLD"/>
    <x v="0"/>
    <n v="900"/>
    <n v="590048"/>
    <n v="590048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3"/>
    <s v="Obrigações Patronais"/>
    <s v="0100000000"/>
    <s v="Recursos ordinários - recursos do tesouro - RLD"/>
    <x v="0"/>
    <n v="920"/>
    <m/>
    <m/>
    <n v="2138490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3"/>
    <s v="Obrigações Patronais"/>
    <s v="0111000000"/>
    <s v="Taxas da Segurança Pública - recursos do tesouro - exercício corrente"/>
    <x v="0"/>
    <n v="704"/>
    <m/>
    <m/>
    <n v="169323"/>
    <m/>
    <x v="0"/>
    <x v="0"/>
  </r>
  <r>
    <s v="410012"/>
    <s v="00001"/>
    <s v="Departamento Estadual de Trânsito"/>
    <s v="Gestão Geral"/>
    <x v="0"/>
    <x v="0"/>
    <x v="36"/>
    <s v="Administração de pessoal e encargos sociais"/>
    <x v="556"/>
    <x v="559"/>
    <x v="11"/>
    <n v="122"/>
    <s v="319013"/>
    <s v="Obrigações Patronais"/>
    <s v="0111000000"/>
    <s v="Taxas da Segurança Pública - recursos do tesouro - exercício corrente"/>
    <x v="0"/>
    <n v="770"/>
    <m/>
    <m/>
    <n v="733327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3"/>
    <s v="Obrigações Patronais"/>
    <s v="0111000000"/>
    <s v="Taxas da Segurança Pública - recursos do tesouro - exercício corrente"/>
    <x v="0"/>
    <n v="704"/>
    <n v="169323"/>
    <n v="169323"/>
    <m/>
    <m/>
    <x v="0"/>
    <x v="0"/>
  </r>
  <r>
    <s v="690001"/>
    <s v="00001"/>
    <s v="Reserva de Contingência"/>
    <s v="Gestão Geral"/>
    <x v="0"/>
    <x v="0"/>
    <x v="326"/>
    <s v="Reserva de contingência"/>
    <x v="715"/>
    <x v="718"/>
    <x v="22"/>
    <n v="999"/>
    <s v="999999"/>
    <s v="Reserva de Contingência"/>
    <s v="0100000000"/>
    <s v="Recursos ordinários - recursos do tesouro - RLD"/>
    <x v="0"/>
    <n v="999"/>
    <m/>
    <m/>
    <n v="100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1"/>
    <s v="Premiações Culturais, Artísticas, Científicas, Desportivas e Outras"/>
    <s v="0100000000"/>
    <s v="Recursos ordinários - recursos do tesouro - RLD"/>
    <x v="0"/>
    <n v="900"/>
    <m/>
    <m/>
    <n v="53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1"/>
    <s v="Premiações Culturais, Artísticas, Científicas, Desportivas e Outras"/>
    <s v="0111000000"/>
    <s v="Taxas da Segurança Pública - recursos do tesouro - exercício corrente"/>
    <x v="0"/>
    <n v="704"/>
    <n v="5000"/>
    <n v="5000"/>
    <m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92"/>
    <s v="Despesas de Exercícios Anteriores"/>
    <s v="0100000000"/>
    <s v="Recursos ordinários - recursos do tesouro - RLD"/>
    <x v="0"/>
    <n v="400"/>
    <m/>
    <m/>
    <n v="3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07"/>
    <s v="Contrib. Entid. Fechadas de Previdência"/>
    <s v="0100000000"/>
    <s v="Recursos ordinários - recursos do tesouro - RLD"/>
    <x v="0"/>
    <n v="850"/>
    <n v="3356"/>
    <n v="335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07"/>
    <s v="Contrib. Entid. Fechadas de Previdência"/>
    <s v="0100000000"/>
    <s v="Recursos ordinários - recursos do tesouro - RLD"/>
    <x v="0"/>
    <n v="920"/>
    <m/>
    <m/>
    <n v="5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07"/>
    <s v="Contrib. Entid. Fechadas de Previdência"/>
    <s v="0100000000"/>
    <s v="Recursos ordinários - recursos do tesouro - RLD"/>
    <x v="0"/>
    <n v="930"/>
    <m/>
    <m/>
    <n v="1980294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40000000"/>
    <s v="Outros serviços - recursos do tesouro - exercício corrente"/>
    <x v="0"/>
    <n v="990"/>
    <m/>
    <m/>
    <n v="500000"/>
    <m/>
    <x v="0"/>
    <x v="0"/>
  </r>
  <r>
    <s v="520002"/>
    <s v="00001"/>
    <s v="Encargos Gerais do Estado"/>
    <s v="Gestão Geral"/>
    <x v="0"/>
    <x v="0"/>
    <x v="121"/>
    <s v="Participação no capital social"/>
    <x v="992"/>
    <x v="995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94"/>
    <s v="Indenizações e Restituições Trabalhistas"/>
    <s v="0100000000"/>
    <s v="Recursos ordinários - recursos do tesouro - RLD"/>
    <x v="0"/>
    <n v="850"/>
    <n v="49000000"/>
    <n v="49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4"/>
    <s v="Indenizações e Restituições Trabalhistas"/>
    <s v="0100000000"/>
    <s v="Recursos ordinários - recursos do tesouro - RLD"/>
    <x v="0"/>
    <n v="625"/>
    <m/>
    <m/>
    <n v="650000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4"/>
    <s v="Indenizações e Restituições Trabalhistas"/>
    <s v="0100000000"/>
    <s v="Recursos ordinários - recursos do tesouro - RLD"/>
    <x v="0"/>
    <n v="850"/>
    <n v="139513"/>
    <n v="139513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94"/>
    <s v="Indenizações e Restituições Trabalhistas"/>
    <s v="0100000000"/>
    <s v="Recursos ordinários - recursos do tesouro - RLD"/>
    <x v="0"/>
    <n v="860"/>
    <n v="60000"/>
    <n v="6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69000000"/>
    <s v="Outros recursos primários - recursos de outras fontes - exercício corrente"/>
    <x v="0"/>
    <n v="230"/>
    <n v="60000"/>
    <n v="60000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449030"/>
    <s v="Material de Consumo"/>
    <s v="0111000000"/>
    <s v="Taxas da Segurança Pública - recursos do tesouro - exercício corrente"/>
    <x v="0"/>
    <n v="704"/>
    <m/>
    <m/>
    <n v="100726"/>
    <m/>
    <x v="0"/>
    <x v="0"/>
  </r>
  <r>
    <s v="470076"/>
    <s v="47076"/>
    <s v="Fundo Financeiro"/>
    <s v="Fundo Financeiro"/>
    <x v="1"/>
    <x v="1"/>
    <x v="45"/>
    <s v="Encargos com inativos"/>
    <x v="64"/>
    <x v="66"/>
    <x v="14"/>
    <n v="272"/>
    <s v="319001"/>
    <s v="Aposentadorias, Reserva Remunerada e Reformas"/>
    <s v="0250000000"/>
    <s v="Contribuição previdenciária - recursos de outras fontes - exercício corrente"/>
    <x v="0"/>
    <n v="860"/>
    <n v="92604630"/>
    <n v="9260463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92"/>
    <s v="Despesas de Exercícios Anteriores"/>
    <s v="0100000000"/>
    <s v="Recursos ordinários - recursos do tesouro - RLD"/>
    <x v="0"/>
    <n v="930"/>
    <m/>
    <m/>
    <n v="444520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92"/>
    <s v="Despesas de Exercícios Anteriores"/>
    <s v="0100000000"/>
    <s v="Recursos ordinários - recursos do tesouro - RLD"/>
    <x v="0"/>
    <n v="704"/>
    <m/>
    <m/>
    <n v="1492495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92"/>
    <s v="Despesas de Exercícios Anteriores"/>
    <s v="0100000000"/>
    <s v="Recursos ordinários - recursos do tesouro - RLD"/>
    <x v="0"/>
    <n v="625"/>
    <m/>
    <m/>
    <n v="20000"/>
    <m/>
    <x v="0"/>
    <x v="0"/>
  </r>
  <r>
    <s v="470076"/>
    <s v="47076"/>
    <s v="Fundo Financeiro"/>
    <s v="Fundo Financeiro"/>
    <x v="0"/>
    <x v="0"/>
    <x v="255"/>
    <s v="Pensões"/>
    <x v="830"/>
    <x v="83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04"/>
    <s v="Contratação por Tempo Determinado"/>
    <s v="0100000000"/>
    <s v="Recursos ordinários - recursos do tesouro - RLD"/>
    <x v="0"/>
    <n v="850"/>
    <n v="200000"/>
    <n v="200000"/>
    <m/>
    <m/>
    <x v="0"/>
    <x v="0"/>
  </r>
  <r>
    <s v="470022"/>
    <s v="00001"/>
    <s v="Instituto de Previdência do Estado de Santa Catarina"/>
    <s v="Gestão Geral"/>
    <x v="1"/>
    <x v="1"/>
    <x v="125"/>
    <s v="Sentenças judiciais"/>
    <x v="789"/>
    <x v="792"/>
    <x v="14"/>
    <n v="272"/>
    <s v="319091"/>
    <s v="Sentenças Judiciais"/>
    <s v="0250000000"/>
    <s v="Contribuição previdenciária - recursos de outras fontes - exercício corrente"/>
    <x v="0"/>
    <n v="860"/>
    <n v="10000"/>
    <n v="1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46"/>
    <s v="Auxílio-Alimentação"/>
    <s v="0100000000"/>
    <s v="Recursos ordinários - recursos do tesouro - RLD"/>
    <x v="0"/>
    <n v="750"/>
    <m/>
    <m/>
    <n v="14996882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6"/>
    <s v="Auxílio-Alimentação"/>
    <s v="0111000000"/>
    <s v="Taxas da Segurança Pública - recursos do tesouro - exercício corrente"/>
    <x v="0"/>
    <n v="704"/>
    <n v="5331511"/>
    <n v="5331511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47"/>
    <s v="Obrigações Tributárias e Contributivas"/>
    <s v="0111000000"/>
    <s v="Taxas da Segurança Pública - recursos do tesouro - exercício corrente"/>
    <x v="0"/>
    <n v="704"/>
    <n v="6961"/>
    <n v="6961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47"/>
    <s v="Obrigações Tributárias e Contributivas"/>
    <s v="0283000000"/>
    <s v="Remuneração de depósitos bancários da conta única  do Tribunal de Justiça"/>
    <x v="0"/>
    <n v="930"/>
    <m/>
    <m/>
    <n v="107244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113"/>
    <s v="Obrigações Patronais"/>
    <s v="0111000000"/>
    <s v="Taxas da Segurança Pública - recursos do tesouro - exercício corrente"/>
    <x v="0"/>
    <n v="704"/>
    <m/>
    <m/>
    <n v="10000000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113"/>
    <s v="Obrigações Patronais"/>
    <s v="0266000000"/>
    <s v="Receitas diversas - receita Agroindustrial - FDR"/>
    <x v="0"/>
    <n v="300"/>
    <n v="700000"/>
    <n v="700000"/>
    <m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339030"/>
    <s v="Material de Consumo"/>
    <s v="0219000000"/>
    <s v="Outras Taxas Vinculadas - Recursos de Outras Fontes - Exercício Corrente"/>
    <x v="0"/>
    <n v="931"/>
    <n v="481562"/>
    <n v="481562"/>
    <m/>
    <m/>
    <x v="0"/>
    <x v="0"/>
  </r>
  <r>
    <s v="160085"/>
    <s v="16085"/>
    <s v="Fundo de Melhoria do Corpo de Bombeiros Militar"/>
    <s v="Fundo de Melhoria do Corpo de Bombeiros Militar"/>
    <x v="1"/>
    <x v="1"/>
    <x v="393"/>
    <s v="Ampliação e manutenção de programas"/>
    <x v="928"/>
    <x v="931"/>
    <x v="11"/>
    <n v="182"/>
    <s v="339030"/>
    <s v="Material de Consumo"/>
    <s v="0111000000"/>
    <s v="Taxas da Segurança Pública - recursos do tesouro - exercício corrente"/>
    <x v="0"/>
    <n v="703"/>
    <n v="5000"/>
    <n v="5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0"/>
    <s v="Material de Consumo"/>
    <s v="0100000000"/>
    <s v="Recursos ordinários - recursos do tesouro - RLD"/>
    <x v="0"/>
    <n v="430"/>
    <n v="400000"/>
    <n v="40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0"/>
    <s v="Material de Consumo"/>
    <s v="0240000000"/>
    <s v="Recursos de serviços - recursos de outras fontes - exercício corrente"/>
    <x v="0"/>
    <n v="760"/>
    <n v="3500000"/>
    <n v="35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90"/>
    <s v="Equipamentos e materiais"/>
    <x v="911"/>
    <x v="914"/>
    <x v="11"/>
    <n v="181"/>
    <s v="339030"/>
    <s v="Material de Consumo"/>
    <s v="0111000000"/>
    <s v="Taxas da Segurança Pública - recursos do tesouro - exercício corrente"/>
    <x v="0"/>
    <n v="701"/>
    <m/>
    <m/>
    <n v="1000000"/>
    <m/>
    <x v="0"/>
    <x v="0"/>
  </r>
  <r>
    <s v="160085"/>
    <s v="16085"/>
    <s v="Fundo de Melhoria do Corpo de Bombeiros Militar"/>
    <s v="Fundo de Melhoria do Corpo de Bombeiros Militar"/>
    <x v="0"/>
    <x v="0"/>
    <x v="393"/>
    <s v="Ampliação e manutenção de programas"/>
    <x v="928"/>
    <x v="931"/>
    <x v="11"/>
    <n v="182"/>
    <s v="339030"/>
    <s v="Material de Consumo"/>
    <s v="0111000000"/>
    <s v="Taxas da Segurança Pública - recursos do tesouro - exercício corrente"/>
    <x v="0"/>
    <n v="703"/>
    <m/>
    <m/>
    <n v="50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0"/>
    <s v="Material de Consumo"/>
    <s v="0129000000"/>
    <s v="Outras transferências - recursos do tesouro - exercício corrente"/>
    <x v="0"/>
    <n v="348"/>
    <m/>
    <m/>
    <n v="10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339030"/>
    <s v="Material de Consumo"/>
    <s v="0261000000"/>
    <s v="Receitas diversas - FUNDOSOCIAL - recursos de outras fontes - exercício corrente"/>
    <x v="0"/>
    <n v="665"/>
    <m/>
    <m/>
    <n v="150000"/>
    <m/>
    <x v="0"/>
    <x v="0"/>
  </r>
  <r>
    <s v="410010"/>
    <s v="00001"/>
    <s v="Fundação Catarinense de Esporte"/>
    <s v="Gestão Geral"/>
    <x v="0"/>
    <x v="0"/>
    <x v="405"/>
    <s v="Administração e manutenção de serviços administrativos gerais"/>
    <x v="964"/>
    <x v="967"/>
    <x v="17"/>
    <n v="122"/>
    <s v="339030"/>
    <s v="Material de Consumo"/>
    <s v="0100000000"/>
    <s v="Recursos ordinários - recursos do tesouro - RLD"/>
    <x v="0"/>
    <n v="650"/>
    <m/>
    <m/>
    <n v="25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85000000"/>
    <s v="Remuneração de disp bancária - Executivo - rec vinculados - rec tesouro - exerc corrente"/>
    <x v="0"/>
    <n v="610"/>
    <m/>
    <m/>
    <n v="50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0"/>
    <s v="Material de Consumo"/>
    <s v="0100000000"/>
    <s v="Recursos ordinários - recursos do tesouro - RLD"/>
    <x v="0"/>
    <n v="90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9030"/>
    <s v="Material de Consumo"/>
    <s v="0100000000"/>
    <s v="Recursos ordinários - recursos do tesouro - RLD"/>
    <x v="0"/>
    <n v="76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0"/>
    <s v="Material de Consumo"/>
    <s v="0100000000"/>
    <s v="Recursos ordinários - recursos do tesouro - RLD"/>
    <x v="0"/>
    <n v="900"/>
    <n v="300000"/>
    <n v="30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20000000"/>
    <s v="Cota-parte da contribuição do Salário-Educação - recursos do tesouro - exercício corrente"/>
    <x v="0"/>
    <n v="610"/>
    <n v="9000000"/>
    <n v="900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0"/>
    <s v="Material de Consumo"/>
    <s v="0223000000"/>
    <s v="Convênio - Sistema Único Saúde - recursos de outras fontes - Exercício Corrente"/>
    <x v="0"/>
    <n v="410"/>
    <n v="1260000"/>
    <n v="126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00000000"/>
    <s v="Recursos ordinários - recursos do tesouro - RLD"/>
    <x v="0"/>
    <n v="900"/>
    <n v="490000"/>
    <n v="49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0"/>
    <s v="Material de Consumo"/>
    <s v="0240000000"/>
    <s v="Recursos de serviços - recursos de outras fontes - exercício corrente"/>
    <x v="0"/>
    <n v="760"/>
    <n v="2200000"/>
    <n v="22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3"/>
    <s v="Passagens e Despesas com Locomoção"/>
    <s v="0131000000"/>
    <s v="Recursos do FUNDEB"/>
    <x v="0"/>
    <n v="625"/>
    <n v="400000"/>
    <n v="400000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3"/>
    <s v="Passagens e Despesas com Locomoção"/>
    <s v="0100000000"/>
    <s v="Recursos ordinários - recursos do tesouro - RLD"/>
    <x v="0"/>
    <n v="900"/>
    <m/>
    <m/>
    <n v="487962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3"/>
    <s v="Passagens e Despesas com Locomoção"/>
    <s v="0223000000"/>
    <s v="Convênio - Sistema Único Saúde - recursos de outras fontes - Exercício Corrente"/>
    <x v="0"/>
    <n v="41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92"/>
    <s v="Despesas de Exercícios Anteriores"/>
    <s v="0240000000"/>
    <s v="Recursos de serviços - recursos de outras fontes - exercício corrente"/>
    <x v="0"/>
    <n v="900"/>
    <n v="20000"/>
    <n v="200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92"/>
    <s v="Despesas de Exercícios Anteriores"/>
    <s v="0100000000"/>
    <s v="Recursos ordinários - recursos do tesouro - RLD"/>
    <x v="0"/>
    <n v="735"/>
    <n v="2584"/>
    <n v="2584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92"/>
    <s v="Despesas de Exercícios Anteriores"/>
    <s v="0250000000"/>
    <s v="Contribuição previdenciária - recursos de outras fontes - exercício corrente"/>
    <x v="0"/>
    <n v="900"/>
    <n v="300000"/>
    <n v="30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92"/>
    <s v="Despesas de Exercícios Anteriores"/>
    <s v="0100000000"/>
    <s v="Recursos ordinários - recursos do tesouro - RLD"/>
    <x v="0"/>
    <n v="900"/>
    <m/>
    <m/>
    <n v="165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9018"/>
    <s v="Auxílio Financeiro a Estudantes"/>
    <s v="0265000000"/>
    <s v="Receitas diversas - recursos de outras fontes - manutenção do ensino superior"/>
    <x v="0"/>
    <n v="627"/>
    <n v="10072981"/>
    <n v="10072981"/>
    <m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2100000000"/>
    <s v="Contrapartida - BID - recursos do tesouro - exercício corrente"/>
    <x v="0"/>
    <n v="110"/>
    <m/>
    <m/>
    <n v="200000"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5"/>
    <s v="Serviços de Consultoria"/>
    <s v="0100000000"/>
    <s v="Recursos ordinários - recursos do tesouro - RLD"/>
    <x v="0"/>
    <n v="900"/>
    <n v="3500000"/>
    <n v="3500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5"/>
    <s v="Serviços de Consultoria"/>
    <s v="0100000000"/>
    <s v="Recursos ordinários - recursos do tesouro - RLD"/>
    <x v="0"/>
    <n v="935"/>
    <n v="300000"/>
    <n v="300000"/>
    <m/>
    <m/>
    <x v="0"/>
    <x v="0"/>
  </r>
  <r>
    <s v="260099"/>
    <s v="26099"/>
    <s v="Fundo para a Infância e Adolescência"/>
    <s v="Fundo para a Infância e Adolescência"/>
    <x v="0"/>
    <x v="0"/>
    <x v="301"/>
    <s v="Apoio a projetos e entidades"/>
    <x v="654"/>
    <x v="657"/>
    <x v="15"/>
    <n v="243"/>
    <s v="334141"/>
    <s v="Contribuições"/>
    <s v="0269000000"/>
    <s v="Outros recursos primários - recursos de outras fontes - exercício corrente"/>
    <x v="0"/>
    <n v="560"/>
    <m/>
    <m/>
    <n v="30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113"/>
    <s v="Obrigações Patronais"/>
    <s v="0111000000"/>
    <s v="Taxas da Segurança Pública - recursos do tesouro - exercício corrente"/>
    <x v="0"/>
    <n v="704"/>
    <n v="3661837"/>
    <n v="3661837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39113"/>
    <s v="Obrigações Patronais"/>
    <s v="0100000000"/>
    <s v="Recursos ordinários - recursos do tesouro - RLD"/>
    <x v="0"/>
    <n v="850"/>
    <m/>
    <m/>
    <n v="300000"/>
    <m/>
    <x v="0"/>
    <x v="0"/>
  </r>
  <r>
    <s v="520002"/>
    <s v="00001"/>
    <s v="Encargos Gerais do Estado"/>
    <s v="Gestão Geral"/>
    <x v="0"/>
    <x v="0"/>
    <x v="406"/>
    <s v="Auxílio funeral"/>
    <x v="968"/>
    <x v="971"/>
    <x v="14"/>
    <n v="244"/>
    <s v="339008"/>
    <s v="Outros Benefícios Assistenciais"/>
    <s v="0100000000"/>
    <s v="Recursos ordinários - recursos do tesouro - RLD"/>
    <x v="0"/>
    <n v="860"/>
    <m/>
    <m/>
    <n v="5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84000000"/>
    <s v="Remuneração de disp bancária - Ministério Público - rec outras fontes - exercício corrente"/>
    <x v="0"/>
    <n v="910"/>
    <n v="51586"/>
    <n v="51586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14"/>
    <s v="Diárias - Civil"/>
    <s v="0240000000"/>
    <s v="Recursos de serviços - recursos de outras fontes - exercício corrente"/>
    <x v="0"/>
    <n v="350"/>
    <n v="50000"/>
    <n v="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14"/>
    <s v="Diárias - Civil"/>
    <s v="0240000000"/>
    <s v="Recursos de serviços - recursos de outras fontes - exercício corrente"/>
    <x v="0"/>
    <n v="310"/>
    <n v="202788"/>
    <n v="202788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14"/>
    <s v="Diárias - Civil"/>
    <s v="0100000000"/>
    <s v="Recursos ordinários - recursos do tesouro - RLD"/>
    <x v="0"/>
    <n v="935"/>
    <n v="1600000"/>
    <n v="160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m/>
    <m/>
    <m/>
    <n v="150000"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93"/>
    <s v="Indenizações e Restituições"/>
    <s v="0100000000"/>
    <s v="Recursos ordinários - recursos do tesouro - RLD"/>
    <x v="0"/>
    <n v="930"/>
    <n v="1000"/>
    <n v="1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93"/>
    <s v="Indenizações e Restituições"/>
    <s v="0100000000"/>
    <s v="Recursos ordinários - recursos do tesouro - RLD"/>
    <x v="0"/>
    <n v="930"/>
    <n v="83891723"/>
    <n v="83891723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3"/>
    <s v="Indenizações e Restituições"/>
    <s v="0219000000"/>
    <s v="Outras Taxas Vinculadas - Recursos de Outras Fontes - Exercício Corrente"/>
    <x v="0"/>
    <n v="315"/>
    <n v="47000"/>
    <n v="47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m/>
    <m/>
    <m/>
    <n v="5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100000000"/>
    <s v="Recursos ordinários - recursos do tesouro - RLD"/>
    <x v="0"/>
    <n v="930"/>
    <m/>
    <m/>
    <n v="1152418425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1"/>
    <s v="Vencim. e Vantagens Fixas - Pessoal Civil"/>
    <s v="0100000000"/>
    <s v="Recursos ordinários - recursos do tesouro - RLD"/>
    <x v="0"/>
    <n v="850"/>
    <n v="1674154"/>
    <n v="1674154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2"/>
    <s v="Vencim. e Vantagens Fixas - Pessoal Militar"/>
    <s v="0100000000"/>
    <s v="Recursos ordinários - recursos do tesouro - RLD"/>
    <x v="0"/>
    <n v="850"/>
    <n v="260000"/>
    <n v="260000"/>
    <m/>
    <m/>
    <x v="0"/>
    <x v="0"/>
  </r>
  <r>
    <s v="410094"/>
    <s v="41094"/>
    <s v="Fundo de Desenvolvimento Social"/>
    <s v="Fundo de Desenvolvimento Social"/>
    <x v="1"/>
    <x v="1"/>
    <x v="357"/>
    <s v="Apoio a ações na área do esporte"/>
    <x v="814"/>
    <x v="817"/>
    <x v="17"/>
    <n v="812"/>
    <s v="334041"/>
    <s v="Contribuições"/>
    <s v="0261000000"/>
    <s v="Receitas diversas - FUNDOSOCIAL - recursos de outras fontes - exercício corrente"/>
    <x v="0"/>
    <n v="650"/>
    <n v="891700"/>
    <n v="8917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6"/>
    <s v="Outros Serviços Terceiros-Pessoa Física"/>
    <s v="0100000000"/>
    <s v="Recursos ordinários - recursos do tesouro - RLD"/>
    <x v="0"/>
    <n v="665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36"/>
    <s v="Outros Serviços Terceiros-Pessoa Física"/>
    <s v="0219000085"/>
    <s v="Custas extrajudiciais - Honorários Advocatícios, periciais e assistenciais"/>
    <x v="0"/>
    <n v="930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14"/>
    <s v="Saúde e segurança no contexto ocupacional"/>
    <x v="557"/>
    <x v="560"/>
    <x v="3"/>
    <n v="331"/>
    <s v="339036"/>
    <s v="Outros Serviços Terceiros-Pessoa Física"/>
    <s v="0100000000"/>
    <s v="Recursos ordinários - recursos do tesouro - RLD"/>
    <x v="0"/>
    <n v="855"/>
    <m/>
    <m/>
    <n v="3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6"/>
    <s v="Outros Serviços Terceiros-Pessoa Física"/>
    <s v="0269000000"/>
    <s v="Outros recursos primários - recursos de outras fontes - exercício corrente"/>
    <x v="0"/>
    <n v="855"/>
    <m/>
    <m/>
    <n v="3000"/>
    <m/>
    <x v="0"/>
    <x v="0"/>
  </r>
  <r>
    <s v="430001"/>
    <s v="00001"/>
    <s v="Procuradoria-Geral junto ao Tribunal de Contas"/>
    <s v="Gestão Geral"/>
    <x v="0"/>
    <x v="0"/>
    <x v="7"/>
    <s v="Capacitação profissional dos agentes públicos"/>
    <x v="953"/>
    <x v="956"/>
    <x v="3"/>
    <n v="128"/>
    <s v="339036"/>
    <s v="Outros Serviços Terceiros-Pessoa Física"/>
    <s v="0100000000"/>
    <s v="Recursos ordinários - recursos do tesouro - RLD"/>
    <x v="0"/>
    <n v="85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93"/>
    <s v="26093"/>
    <s v="Fundo Estadual de Assistência Social"/>
    <s v="Fundo Estadual de Assistência Social"/>
    <x v="1"/>
    <x v="1"/>
    <x v="54"/>
    <s v="Controle social"/>
    <x v="98"/>
    <x v="100"/>
    <x v="16"/>
    <n v="244"/>
    <s v="339036"/>
    <s v="Outros Serviços Terceiros-Pessoa Física"/>
    <s v="0225000000"/>
    <s v="Convênio - Programa de Assistência Social - recursos de outras fontes - exercício corrente"/>
    <x v="0"/>
    <n v="560"/>
    <n v="3231"/>
    <n v="3231"/>
    <m/>
    <m/>
    <x v="0"/>
    <x v="0"/>
  </r>
  <r>
    <s v="470001"/>
    <s v="00001"/>
    <s v="Secretaria de Estado da Administração"/>
    <s v="Gestão Geral"/>
    <x v="1"/>
    <x v="1"/>
    <x v="80"/>
    <s v="Pagamento de pensão"/>
    <x v="470"/>
    <x v="473"/>
    <x v="3"/>
    <n v="274"/>
    <s v="339059"/>
    <s v="Pensões Especiais"/>
    <s v="0100000000"/>
    <s v="Recursos ordinários - recursos do tesouro - RLD"/>
    <x v="0"/>
    <n v="870"/>
    <n v="3951187"/>
    <n v="3951187"/>
    <m/>
    <m/>
    <x v="0"/>
    <x v="0"/>
  </r>
  <r>
    <s v="470001"/>
    <s v="00001"/>
    <s v="Secretaria de Estado da Administração"/>
    <s v="Gestão Geral"/>
    <x v="0"/>
    <x v="0"/>
    <x v="80"/>
    <s v="Pagamento de pensão"/>
    <x v="470"/>
    <x v="473"/>
    <x v="3"/>
    <n v="274"/>
    <s v="339059"/>
    <s v="Pensões Especiais"/>
    <s v="0100000000"/>
    <s v="Recursos ordinários - recursos do tesouro - RLD"/>
    <x v="0"/>
    <n v="870"/>
    <m/>
    <m/>
    <n v="3951187"/>
    <m/>
    <x v="0"/>
    <x v="0"/>
  </r>
  <r>
    <s v="470001"/>
    <s v="00001"/>
    <s v="Secretaria de Estado da Administração"/>
    <s v="Gestão Geral"/>
    <x v="1"/>
    <x v="1"/>
    <x v="80"/>
    <s v="Pagamento de pensão"/>
    <x v="886"/>
    <x v="889"/>
    <x v="3"/>
    <n v="274"/>
    <s v="339059"/>
    <s v="Pensões Especiais"/>
    <s v="0100000000"/>
    <s v="Recursos ordinários - recursos do tesouro - RLD"/>
    <x v="0"/>
    <n v="870"/>
    <n v="389657"/>
    <n v="389657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39"/>
    <s v="Outros Serviços Terceiros Pessoa Jurídica"/>
    <s v="0240000000"/>
    <s v="Recursos de serviços - recursos de outras fontes - exercício corrente"/>
    <x v="0"/>
    <n v="900"/>
    <m/>
    <m/>
    <n v="44505"/>
    <m/>
    <x v="0"/>
    <x v="0"/>
  </r>
  <r>
    <s v="410001"/>
    <s v="00001"/>
    <s v="Casa Civil"/>
    <s v="Gestão Geral"/>
    <x v="1"/>
    <x v="1"/>
    <x v="7"/>
    <s v="Capacitação profissional dos agentes públicos"/>
    <x v="950"/>
    <x v="953"/>
    <x v="3"/>
    <n v="128"/>
    <s v="339139"/>
    <s v="Outros Serviços Terceiros Pessoa Jurídica"/>
    <s v="0100000000"/>
    <s v="Recursos ordinários - recursos do tesouro - RLD"/>
    <x v="0"/>
    <n v="850"/>
    <n v="15365"/>
    <n v="15365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14"/>
    <x v="917"/>
    <x v="7"/>
    <n v="61"/>
    <s v="449051"/>
    <s v="Obras e Instalações"/>
    <s v="0219000000"/>
    <s v="Outras Taxas Vinculadas - Recursos de Outras Fontes - Exercício Corrente"/>
    <x v="0"/>
    <n v="931"/>
    <n v="15145"/>
    <n v="15145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60000000"/>
    <s v="Recursos Patrimoniais Primários - recursos do tesouro - Exercício Corrente"/>
    <x v="0"/>
    <n v="130"/>
    <n v="800000"/>
    <n v="8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91"/>
    <x v="994"/>
    <x v="15"/>
    <n v="421"/>
    <s v="449051"/>
    <s v="Obras e Instalações"/>
    <s v="0219000000"/>
    <s v="Outras Taxas Vinculadas - Recursos de Outras Fontes - Exercício Corrente"/>
    <x v="0"/>
    <n v="750"/>
    <n v="1500000"/>
    <n v="15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78"/>
    <x v="981"/>
    <x v="7"/>
    <n v="61"/>
    <s v="449051"/>
    <s v="Obras e Instalações"/>
    <s v="0219000000"/>
    <s v="Outras Taxas Vinculadas - Recursos de Outras Fontes - Exercício Corrente"/>
    <x v="0"/>
    <n v="931"/>
    <m/>
    <m/>
    <n v="236045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0"/>
    <x v="0"/>
    <x v="0"/>
    <n v="782"/>
    <s v="449051"/>
    <s v="Obras e Instalações"/>
    <s v="0191000000"/>
    <s v="Operações de crédito interna - recursos do tesouro - exercício corrente"/>
    <x v="0"/>
    <n v="140"/>
    <m/>
    <m/>
    <n v="2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4"/>
    <x v="447"/>
    <x v="0"/>
    <n v="78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188000000"/>
    <s v="Remuneração de disponibilidade bancária - CIDE"/>
    <x v="0"/>
    <n v="110"/>
    <m/>
    <m/>
    <n v="1698132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35"/>
    <x v="838"/>
    <x v="7"/>
    <n v="61"/>
    <s v="449051"/>
    <s v="Obras e Instalações"/>
    <s v="0219000000"/>
    <s v="Outras Taxas Vinculadas - Recursos de Outras Fontes - Exercício Corrente"/>
    <x v="0"/>
    <n v="931"/>
    <n v="295955"/>
    <n v="29595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66"/>
    <x v="969"/>
    <x v="7"/>
    <n v="61"/>
    <s v="449051"/>
    <s v="Obras e Instalações"/>
    <s v="0219000000"/>
    <s v="Outras Taxas Vinculadas - Recursos de Outras Fontes - Exercício Corrente"/>
    <x v="0"/>
    <n v="931"/>
    <n v="48387"/>
    <n v="48387"/>
    <m/>
    <m/>
    <x v="0"/>
    <x v="0"/>
  </r>
  <r>
    <s v="160091"/>
    <s v="16091"/>
    <s v="Fundo para Melhoria da Segurança Pública"/>
    <s v="Fundo para Melhoria da Segurança Pública"/>
    <x v="1"/>
    <x v="1"/>
    <x v="145"/>
    <s v="Manutenção de instalações físicas"/>
    <x v="264"/>
    <x v="267"/>
    <x v="11"/>
    <n v="122"/>
    <s v="449051"/>
    <s v="Obras e Instalações"/>
    <s v="0111000000"/>
    <s v="Taxas da Segurança Pública - recursos do tesouro - exercício corrente"/>
    <x v="0"/>
    <n v="704"/>
    <n v="250000"/>
    <n v="250000"/>
    <m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52"/>
    <s v="Equipamentos e Material Permanente"/>
    <s v="0100000000"/>
    <s v="Recursos ordinários - recursos do tesouro - RLD"/>
    <x v="0"/>
    <n v="922"/>
    <n v="1500000"/>
    <n v="150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449052"/>
    <s v="Equipamentos e Material Permanente"/>
    <s v="0100000000"/>
    <s v="Recursos ordinários - recursos do tesouro - RLD"/>
    <x v="0"/>
    <n v="900"/>
    <n v="6412880"/>
    <n v="641288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265000000"/>
    <s v="Receitas diversas - recursos de outras fontes - manutenção do ensino superior"/>
    <x v="0"/>
    <n v="900"/>
    <n v="1620206"/>
    <n v="1620206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449052"/>
    <s v="Equipamentos e Material Permanente"/>
    <s v="0240000000"/>
    <s v="Recursos de serviços - recursos de outras fontes - exercício corrente"/>
    <x v="0"/>
    <n v="900"/>
    <n v="427356"/>
    <n v="427356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449052"/>
    <s v="Equipamentos e Material Permanente"/>
    <s v="0240000000"/>
    <s v="Recursos de serviços - recursos de outras fontes - exercício corrente"/>
    <x v="0"/>
    <n v="900"/>
    <n v="5000"/>
    <n v="5000"/>
    <m/>
    <m/>
    <x v="0"/>
    <x v="0"/>
  </r>
  <r>
    <s v="470093"/>
    <s v="47093"/>
    <s v="Fundo Patrimonial"/>
    <s v="Fundo Patrimonial"/>
    <x v="1"/>
    <x v="1"/>
    <x v="306"/>
    <s v="Aquisição de bens móveis"/>
    <x v="967"/>
    <x v="970"/>
    <x v="3"/>
    <n v="122"/>
    <s v="449052"/>
    <s v="Equipamentos e Material Permanente"/>
    <s v="0298000000"/>
    <s v="Receita da alienação de bens - recursos de outras fontes - exercício corrente"/>
    <x v="0"/>
    <n v="900"/>
    <n v="2415570"/>
    <n v="2415570"/>
    <m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449052"/>
    <s v="Equipamentos e Material Permanente"/>
    <s v="0111000000"/>
    <s v="Taxas da Segurança Pública - recursos do tesouro - exercício corrente"/>
    <x v="0"/>
    <n v="701"/>
    <m/>
    <m/>
    <n v="100000"/>
    <m/>
    <x v="0"/>
    <x v="0"/>
  </r>
  <r>
    <s v="470030"/>
    <s v="00001"/>
    <s v="Fundação Escola de Governo - ENA"/>
    <s v="Gestão Geral"/>
    <x v="0"/>
    <x v="0"/>
    <x v="149"/>
    <s v="Nova sede"/>
    <x v="275"/>
    <x v="278"/>
    <x v="3"/>
    <n v="122"/>
    <s v="449052"/>
    <s v="Equipamentos e Material Permanente"/>
    <s v="0240000000"/>
    <s v="Recursos de serviços - recursos de outras fontes - exercício corrente"/>
    <x v="0"/>
    <n v="835"/>
    <m/>
    <m/>
    <n v="9915"/>
    <m/>
    <x v="0"/>
    <x v="0"/>
  </r>
  <r>
    <s v="480091"/>
    <s v="48091"/>
    <s v="Fundo Estadual de Saúde"/>
    <s v="Fundo Estadual de Saúde"/>
    <x v="0"/>
    <x v="0"/>
    <x v="398"/>
    <s v="Aquisição de equipamentos"/>
    <x v="942"/>
    <x v="945"/>
    <x v="6"/>
    <n v="122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449052"/>
    <s v="Equipamentos e Material Permanente"/>
    <s v="0269000000"/>
    <s v="Outros recursos primários - recursos de outras fontes - exercício corrente"/>
    <x v="0"/>
    <n v="875"/>
    <n v="2138645"/>
    <n v="2138645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34"/>
    <s v="Outras Desp. Pessoal Decor. Contr. Terceirização"/>
    <s v="0261000000"/>
    <s v="Receitas diversas - FUNDOSOCIAL - recursos de outras fontes - exercício corrente"/>
    <x v="0"/>
    <n v="101"/>
    <m/>
    <m/>
    <n v="1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823"/>
    <x v="826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34"/>
    <s v="Outras Desp. Pessoal Decor. Contr. Terceirização"/>
    <s v="0192000000"/>
    <s v="Operações de crédito externa - recursos do tesouro - exercício corrente"/>
    <x v="0"/>
    <n v="110"/>
    <n v="2000000"/>
    <n v="2000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9"/>
    <s v="Outros Serviços Terceiros - Pessoa Jurídica"/>
    <s v="0100000000"/>
    <s v="Recursos ordinários - recursos do tesouro - RLD"/>
    <x v="0"/>
    <n v="825"/>
    <n v="43000"/>
    <n v="43000"/>
    <m/>
    <m/>
    <x v="0"/>
    <x v="0"/>
  </r>
  <r>
    <s v="480091"/>
    <s v="48091"/>
    <s v="Fundo Estadual de Saúde"/>
    <s v="Fundo Estadual de Saúde"/>
    <x v="1"/>
    <x v="1"/>
    <x v="186"/>
    <s v="Manutenção de núcleo"/>
    <x v="354"/>
    <x v="357"/>
    <x v="6"/>
    <n v="573"/>
    <s v="339039"/>
    <s v="Outros Serviços Terceiros - Pessoa Jurídica"/>
    <s v="0223000000"/>
    <s v="Convênio - Sistema Único Saúde - recursos de outras fontes - Exercício Corrente"/>
    <x v="0"/>
    <n v="420"/>
    <n v="100000"/>
    <n v="100000"/>
    <m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9039"/>
    <s v="Outros Serviços Terceiros - Pessoa Jurídica"/>
    <s v="0223000000"/>
    <s v="Convênio - Sistema Único Saúde - recursos de outras fontes - Exercício Corrente"/>
    <x v="0"/>
    <n v="430"/>
    <n v="15000000"/>
    <n v="1500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230059.82"/>
    <m/>
    <x v="0"/>
    <x v="0"/>
  </r>
  <r>
    <s v="410001"/>
    <s v="00001"/>
    <s v="Casa Civil"/>
    <s v="Gestão Geral"/>
    <x v="0"/>
    <x v="0"/>
    <x v="14"/>
    <s v="Saúde e segurança no contexto ocupacional"/>
    <x v="951"/>
    <x v="954"/>
    <x v="3"/>
    <n v="331"/>
    <s v="339039"/>
    <s v="Outros Serviços Terceiros - Pessoa Jurídica"/>
    <s v="0100000000"/>
    <s v="Recursos ordinários - recursos do tesouro - RLD"/>
    <x v="0"/>
    <n v="855"/>
    <m/>
    <m/>
    <n v="12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9"/>
    <s v="Outros Serviços Terceiros - Pessoa Jurídica"/>
    <s v="0285000000"/>
    <s v="Remuneração de disp bancária - Executivo - rec vinculados-rec outras fontes-exerc corrente"/>
    <x v="0"/>
    <n v="660"/>
    <m/>
    <m/>
    <n v="20000"/>
    <m/>
    <x v="0"/>
    <x v="0"/>
  </r>
  <r>
    <s v="450001"/>
    <s v="00001"/>
    <s v="Secretaria de Estado da Educação"/>
    <s v="Gestão Geral"/>
    <x v="0"/>
    <x v="0"/>
    <x v="344"/>
    <s v="Divulgação institucional"/>
    <x v="996"/>
    <x v="999"/>
    <x v="5"/>
    <n v="131"/>
    <s v="339039"/>
    <s v="Outros Serviços Terceiros - Pessoa Jurídica"/>
    <s v="0100000000"/>
    <s v="Recursos ordinários - recursos do tesouro - RLD"/>
    <x v="0"/>
    <n v="810"/>
    <m/>
    <m/>
    <n v="5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00000000"/>
    <s v="Recursos ordinários - recursos do tesouro - RLD"/>
    <x v="0"/>
    <n v="130"/>
    <m/>
    <m/>
    <n v="1000000"/>
    <m/>
    <x v="0"/>
    <x v="0"/>
  </r>
  <r>
    <s v="410092"/>
    <s v="41092"/>
    <s v="Fundo Estadual de Defesa Civil"/>
    <s v="Fundo Estadual da Defesa Civil"/>
    <x v="1"/>
    <x v="1"/>
    <x v="403"/>
    <s v="Contratação de consultoria, estudos e projetos"/>
    <x v="956"/>
    <x v="959"/>
    <x v="11"/>
    <n v="182"/>
    <s v="339039"/>
    <s v="Outros Serviços Terceiros - Pessoa Jurídica"/>
    <s v="0100000000"/>
    <s v="Recursos ordinários - recursos do tesouro - RLD"/>
    <x v="0"/>
    <n v="730"/>
    <n v="2000000"/>
    <n v="200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23000000"/>
    <s v="Convênio - Sistema Único Saúde - recursos de outras fontes - Exercício Corrente"/>
    <x v="0"/>
    <n v="410"/>
    <n v="720000"/>
    <n v="72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7"/>
    <s v="Locação de Mão-de-Obra"/>
    <s v="0140000000"/>
    <s v="Outros serviços - recursos do tesouro - exercício corrente"/>
    <x v="0"/>
    <n v="115"/>
    <n v="924200"/>
    <n v="9242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7"/>
    <s v="Locação de Mão-de-Obra"/>
    <s v="0131000000"/>
    <s v="Recursos do FUNDEB"/>
    <x v="0"/>
    <n v="703"/>
    <m/>
    <m/>
    <n v="60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7"/>
    <s v="Locação de Mão-de-Obra"/>
    <s v="0140000000"/>
    <s v="Outros serviços - recursos do tesouro - exercício corrente"/>
    <x v="0"/>
    <n v="115"/>
    <m/>
    <m/>
    <n v="924200"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4042"/>
    <s v="Auxílios"/>
    <s v="0261000000"/>
    <s v="Receitas diversas - FUNDOSOCIAL - recursos de outras fontes - exercício corrente"/>
    <x v="0"/>
    <n v="110"/>
    <n v="8000000"/>
    <n v="8000000"/>
    <m/>
    <m/>
    <x v="0"/>
    <x v="0"/>
  </r>
  <r>
    <s v="410094"/>
    <s v="41094"/>
    <s v="Fundo de Desenvolvimento Social"/>
    <s v="Fundo de Desenvolvimento Social"/>
    <x v="1"/>
    <x v="1"/>
    <x v="354"/>
    <s v="Apoio à aquisição, construção, ampliação ou reforma"/>
    <x v="809"/>
    <x v="812"/>
    <x v="3"/>
    <n v="122"/>
    <s v="444042"/>
    <s v="Auxílios"/>
    <s v="0261000000"/>
    <s v="Receitas diversas - FUNDOSOCIAL - recursos de outras fontes - exercício corrente"/>
    <x v="0"/>
    <n v="900"/>
    <n v="18000000"/>
    <n v="180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192"/>
    <s v="Despesas de Exercícios Anteriores"/>
    <s v="0240000000"/>
    <s v="Recursos de serviços - recursos de outras fontes - exercício corrente"/>
    <x v="0"/>
    <n v="900"/>
    <n v="33333"/>
    <n v="33333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92"/>
    <s v="Despesas de Exercícios Anteriores"/>
    <s v="0169000000"/>
    <s v="Outros Recursos Primários - Recursos do Tesouro"/>
    <x v="0"/>
    <n v="900"/>
    <m/>
    <m/>
    <n v="5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92"/>
    <s v="Despesas de Exercícios Anteriores"/>
    <s v="0169000000"/>
    <s v="Outros Recursos Primários - Recursos do Tesouro"/>
    <x v="0"/>
    <n v="90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n v="10000"/>
    <n v="10000"/>
    <m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40"/>
    <s v="Serviços de Tecnologia da Informação e Comunicação - Pessoa Jurídica"/>
    <s v="0100000000"/>
    <s v="Recursos ordinários - recursos do tesouro - RLD"/>
    <x v="0"/>
    <n v="880"/>
    <m/>
    <m/>
    <n v="274478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69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5042"/>
    <s v="Auxílios"/>
    <s v="0100000000"/>
    <s v="Recursos ordinários - recursos do tesouro - RLD"/>
    <x v="0"/>
    <n v="640"/>
    <m/>
    <m/>
    <n v="50000"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13"/>
    <s v="Obrigações Patronais"/>
    <s v="0240000000"/>
    <s v="Recursos de serviços - recursos de outras fontes - exercício corrente"/>
    <x v="0"/>
    <n v="850"/>
    <n v="210408"/>
    <n v="210408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3"/>
    <s v="Obrigações Patronais"/>
    <s v="0100000000"/>
    <s v="Recursos ordinários - recursos do tesouro - RLD"/>
    <x v="0"/>
    <n v="915"/>
    <m/>
    <m/>
    <n v="23524995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228000000"/>
    <s v="Outros convênios, ajustes e acordos administrativos - rec outras fontes-exercício corrente"/>
    <x v="0"/>
    <n v="211"/>
    <m/>
    <m/>
    <n v="1100000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3"/>
    <s v="Obrigações Patronais"/>
    <s v="0100000000"/>
    <s v="Recursos ordinários - recursos do tesouro - RLD"/>
    <x v="0"/>
    <n v="850"/>
    <n v="3066201"/>
    <n v="3066201"/>
    <m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5041"/>
    <s v="Contribuições"/>
    <s v="0219000000"/>
    <s v="Outras Taxas Vinculadas - Recursos de Outras Fontes - Exercício Corrente"/>
    <x v="0"/>
    <n v="348"/>
    <m/>
    <m/>
    <n v="102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269000000"/>
    <s v="Outros recursos primários - recursos de outras fontes - exercício corrente"/>
    <x v="0"/>
    <n v="230"/>
    <n v="20000"/>
    <n v="200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130"/>
    <s v="Material de Consumo"/>
    <s v="0100000000"/>
    <s v="Recursos ordinários - recursos do tesouro - RLD"/>
    <x v="0"/>
    <n v="900"/>
    <m/>
    <m/>
    <n v="15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130"/>
    <s v="Material de Consumo"/>
    <s v="0100000000"/>
    <s v="Recursos ordinários - recursos do tesouro - RLD"/>
    <x v="0"/>
    <n v="900"/>
    <m/>
    <m/>
    <n v="15000"/>
    <m/>
    <x v="0"/>
    <x v="0"/>
  </r>
  <r>
    <s v="480091"/>
    <s v="48091"/>
    <s v="Fundo Estadual de Saúde"/>
    <s v="Fundo Estadual de Saúde"/>
    <x v="1"/>
    <x v="1"/>
    <x v="237"/>
    <s v="Ampliação e modernização do PROERD"/>
    <x v="648"/>
    <x v="651"/>
    <x v="6"/>
    <n v="244"/>
    <s v="339031"/>
    <s v="Premiações Culturais, Artísticas, Científicas, Desportivas e Outras"/>
    <s v="0100000000"/>
    <s v="Recursos ordinários - recursos do tesouro - RLD"/>
    <x v="0"/>
    <n v="701"/>
    <n v="17200"/>
    <n v="172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92"/>
    <s v="Despesas de Exercícios Anteriores"/>
    <s v="0100000000"/>
    <s v="Recursos ordinários - recursos do tesouro - RLD"/>
    <x v="0"/>
    <n v="910"/>
    <n v="5000"/>
    <n v="5000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05"/>
    <s v="Outros Benefícios Previdenciários"/>
    <s v="0111000000"/>
    <s v="Taxas da Segurança Pública - recursos do tesouro - exercício corrente"/>
    <x v="0"/>
    <n v="850"/>
    <m/>
    <m/>
    <n v="31000"/>
    <m/>
    <x v="0"/>
    <x v="0"/>
  </r>
  <r>
    <s v="530001"/>
    <s v="00001"/>
    <s v="Secretaria de Estado da Infraestrutura e Mobilidade"/>
    <s v="Gestão Geral"/>
    <x v="0"/>
    <x v="0"/>
    <x v="290"/>
    <s v="Desapropriação de áreas"/>
    <x v="617"/>
    <x v="620"/>
    <x v="0"/>
    <n v="782"/>
    <s v="449093"/>
    <s v="Indenizações e Restituições"/>
    <s v="0100000000"/>
    <s v="Recursos ordinários - recursos do tesouro - RLD"/>
    <x v="0"/>
    <n v="110"/>
    <m/>
    <m/>
    <n v="10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4"/>
    <s v="Indenizações e Restituições Trabalhistas"/>
    <s v="0131000000"/>
    <s v="Recursos do FUNDEB"/>
    <x v="0"/>
    <n v="625"/>
    <m/>
    <m/>
    <n v="9000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15"/>
    <s v="Diárias - Militar"/>
    <s v="0111000000"/>
    <s v="Taxas da Segurança Pública - recursos do tesouro - exercício corrente"/>
    <x v="0"/>
    <n v="701"/>
    <n v="4000000"/>
    <n v="4000000"/>
    <m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03"/>
    <s v="Pensões do RPPS e do Militar"/>
    <s v="0250000000"/>
    <s v="Contribuição previdenciária - recursos de outras fontes - exercício corrente"/>
    <x v="0"/>
    <n v="860"/>
    <n v="703488289"/>
    <n v="703488289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01"/>
    <s v="Aposentadorias, Reserva Remunerada e Reformas"/>
    <s v="0289000000"/>
    <s v="Remuneração de disponibilidade bancária - recursos vinculados - Fundos IPREV"/>
    <x v="0"/>
    <n v="860"/>
    <n v="20648937"/>
    <n v="20648937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92"/>
    <s v="Despesas de Exercícios Anteriores"/>
    <s v="0100000000"/>
    <s v="Recursos ordinários - recursos do tesouro - RLD"/>
    <x v="0"/>
    <n v="850"/>
    <n v="87737"/>
    <n v="87737"/>
    <m/>
    <m/>
    <x v="0"/>
    <x v="0"/>
  </r>
  <r>
    <s v="470076"/>
    <s v="47076"/>
    <s v="Fundo Financeiro"/>
    <s v="Fundo Financeiro"/>
    <x v="1"/>
    <x v="1"/>
    <x v="255"/>
    <s v="Pensões"/>
    <x v="585"/>
    <x v="588"/>
    <x v="14"/>
    <n v="272"/>
    <s v="319092"/>
    <s v="Despesas de Exercícios Anteriores"/>
    <s v="0250000000"/>
    <s v="Contribuição previdenciária - recursos de outras fontes - exercício corrente"/>
    <x v="0"/>
    <n v="860"/>
    <n v="500000"/>
    <n v="500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92"/>
    <s v="Despesas de Exercícios Anteriores"/>
    <s v="0100000000"/>
    <s v="Recursos ordinários - recursos do tesouro - RLD"/>
    <x v="0"/>
    <n v="850"/>
    <n v="46871"/>
    <n v="46871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4"/>
    <s v="Contratação por Tempo Determinado"/>
    <s v="0131000000"/>
    <s v="Recursos do FUNDEB"/>
    <x v="0"/>
    <n v="625"/>
    <m/>
    <m/>
    <n v="176987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39046"/>
    <s v="Auxílio-Alimentação"/>
    <s v="0100000000"/>
    <s v="Recursos ordinários - recursos do tesouro - RLD"/>
    <x v="0"/>
    <n v="850"/>
    <m/>
    <m/>
    <n v="41987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39046"/>
    <s v="Auxílio-Alimentação"/>
    <s v="0100000000"/>
    <s v="Recursos ordinários - recursos do tesouro - RLD"/>
    <x v="0"/>
    <n v="850"/>
    <n v="419870"/>
    <n v="41987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39046"/>
    <s v="Auxílio-Alimentação"/>
    <s v="0100000000"/>
    <s v="Recursos ordinários - recursos do tesouro - RLD"/>
    <x v="0"/>
    <n v="850"/>
    <n v="3168"/>
    <n v="3168"/>
    <m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47"/>
    <s v="Obrigações Tributárias e Contributivas"/>
    <s v="0100000000"/>
    <s v="Recursos ordinários - recursos do tesouro - RLD"/>
    <x v="0"/>
    <n v="825"/>
    <m/>
    <m/>
    <n v="1000"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47"/>
    <s v="Obrigações Tributárias e Contributivas"/>
    <s v="0283000000"/>
    <s v="Remuneração de depósitos bancários da conta única  do Tribunal de Justiça"/>
    <x v="0"/>
    <n v="930"/>
    <n v="300850"/>
    <n v="30085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339030"/>
    <s v="Material de Consumo"/>
    <s v="0111000000"/>
    <s v="Taxas da Segurança Pública - recursos do tesouro - exercício corrente"/>
    <x v="0"/>
    <n v="703"/>
    <n v="1000"/>
    <n v="1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0"/>
    <s v="Material de Consumo"/>
    <s v="0111000000"/>
    <s v="Taxas da Segurança Pública - recursos do tesouro - exercício corrente"/>
    <x v="0"/>
    <n v="704"/>
    <n v="936257"/>
    <n v="936257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0"/>
    <s v="Material de Consumo"/>
    <s v="0240000000"/>
    <s v="Recursos de serviços - recursos de outras fontes - exercício corrente"/>
    <x v="0"/>
    <n v="310"/>
    <n v="558795"/>
    <n v="558795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0"/>
    <s v="Material de Consumo"/>
    <s v="0120000000"/>
    <s v="Cota-parte da contribuição do Salário-Educação - recursos do tesouro - exercício corrente"/>
    <x v="0"/>
    <n v="900"/>
    <n v="15000"/>
    <n v="15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0"/>
    <s v="Material de Consumo"/>
    <s v="0100000000"/>
    <s v="Recursos ordinários - recursos do tesouro - RLD"/>
    <x v="0"/>
    <n v="900"/>
    <n v="115000"/>
    <n v="115000"/>
    <m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0"/>
    <s v="Material de Consumo"/>
    <s v="0111000000"/>
    <s v="Taxas da Segurança Pública - recursos do tesouro - exercício corrente"/>
    <x v="0"/>
    <n v="703"/>
    <m/>
    <m/>
    <n v="24000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410010"/>
    <s v="00001"/>
    <s v="Fundação Catarinense de Esporte"/>
    <s v="Gestão Geral"/>
    <x v="0"/>
    <x v="0"/>
    <x v="391"/>
    <s v="Administração e manutenção dos serviços administrativos gerais"/>
    <x v="919"/>
    <x v="922"/>
    <x v="17"/>
    <n v="122"/>
    <s v="339030"/>
    <s v="Material de Consumo"/>
    <s v="0100000000"/>
    <s v="Recursos ordinários - recursos do tesouro - RLD"/>
    <x v="0"/>
    <n v="650"/>
    <m/>
    <m/>
    <n v="2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0"/>
    <s v="Material de Consumo"/>
    <s v="0219000000"/>
    <s v="Outras Taxas Vinculadas - Recursos de Outras Fontes - Exercício Corrente"/>
    <x v="0"/>
    <n v="315"/>
    <m/>
    <m/>
    <n v="47275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0"/>
    <s v="Material de Consumo"/>
    <s v="0240000000"/>
    <s v="Recursos de serviços - recursos de outras fontes - exercício corrente"/>
    <x v="0"/>
    <n v="310"/>
    <m/>
    <m/>
    <n v="244421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m/>
    <m/>
    <n v="12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0"/>
    <s v="Material de Consumo"/>
    <s v="0223000000"/>
    <s v="Convênio - Sistema Único Saúde - recursos de outras fontes - Exercício Corrente"/>
    <x v="0"/>
    <n v="410"/>
    <m/>
    <m/>
    <n v="3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0"/>
    <s v="Material de Consumo"/>
    <s v="0223000000"/>
    <s v="Convênio - Sistema Único Saúde - recursos de outras fontes - Exercício Corrente"/>
    <x v="0"/>
    <n v="410"/>
    <m/>
    <m/>
    <n v="13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0"/>
    <s v="Material de Consumo"/>
    <s v="0228000000"/>
    <s v="Outros convênios, ajustes e acordos administrativos - rec outras fontes-exercício corrente"/>
    <x v="0"/>
    <n v="211"/>
    <n v="300000"/>
    <n v="300000"/>
    <m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339030"/>
    <s v="Material de Consumo"/>
    <s v="0283000000"/>
    <s v="Remuneração de depósitos bancários da conta única  do Tribunal de Justiça"/>
    <x v="0"/>
    <n v="931"/>
    <m/>
    <n v="10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3"/>
    <s v="Passagens e Despesas com Locomoção"/>
    <s v="0120000000"/>
    <s v="Cota-parte da contribuição do Salário-Educação - recursos do tesouro - exercício corrente"/>
    <x v="0"/>
    <n v="52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335043"/>
    <s v="Subvenções Sociais"/>
    <s v="0100000000"/>
    <s v="Recursos ordinários - recursos do tesouro - RLD"/>
    <x v="0"/>
    <n v="640"/>
    <n v="250000"/>
    <n v="250000"/>
    <m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49"/>
    <s v="Auxílio-Transporte"/>
    <s v="0100000000"/>
    <s v="Recursos ordinários - recursos do tesouro - RLD"/>
    <x v="0"/>
    <n v="850"/>
    <m/>
    <m/>
    <n v="418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9"/>
    <s v="Auxílio-Transporte"/>
    <s v="0219000000"/>
    <s v="Outras Taxas Vinculadas - Recursos de Outras Fontes - Exercício Corrente"/>
    <x v="0"/>
    <n v="702"/>
    <n v="15000"/>
    <n v="1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m/>
    <n v="74903.100000000006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92"/>
    <s v="Despesas de Exercícios Anteriores"/>
    <s v="0169000000"/>
    <s v="Outros Recursos Primários - Recursos do Tesouro"/>
    <x v="0"/>
    <n v="130"/>
    <m/>
    <m/>
    <n v="2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92"/>
    <s v="Despesas de Exercícios Anteriores"/>
    <s v="0100000000"/>
    <s v="Recursos ordinários - recursos do tesouro - RLD"/>
    <x v="0"/>
    <n v="900"/>
    <n v="120000"/>
    <n v="1200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171"/>
    <s v="Ações na área da saúde"/>
    <x v="624"/>
    <x v="627"/>
    <x v="6"/>
    <n v="301"/>
    <s v="334141"/>
    <s v="Contribuições"/>
    <s v="0100000000"/>
    <s v="Recursos ordinários - recursos do tesouro - RLD"/>
    <x v="0"/>
    <n v="420"/>
    <n v="2805000"/>
    <n v="280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113"/>
    <s v="Obrigações Patronais"/>
    <s v="0111000000"/>
    <s v="Taxas da Segurança Pública - recursos do tesouro - exercício corrente"/>
    <x v="0"/>
    <n v="704"/>
    <m/>
    <m/>
    <n v="3661837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14"/>
    <s v="Diárias - Civil"/>
    <s v="0100000000"/>
    <s v="Recursos ordinários - recursos do tesouro - RLD"/>
    <x v="0"/>
    <n v="900"/>
    <n v="2000"/>
    <n v="2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14"/>
    <s v="Diárias - Civil"/>
    <s v="0100000000"/>
    <s v="Recursos ordinários - recursos do tesouro - RLD"/>
    <x v="0"/>
    <n v="930"/>
    <m/>
    <m/>
    <n v="140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339014"/>
    <s v="Diárias - Civil"/>
    <s v="0219000000"/>
    <s v="Outras Taxas Vinculadas - Recursos de Outras Fontes - Exercício Corrente"/>
    <x v="0"/>
    <n v="890"/>
    <n v="80000"/>
    <n v="8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447251"/>
    <s v="Obras e Instalações"/>
    <s v="0100000000"/>
    <s v="Recursos ordinários - recursos do tesouro - RLD"/>
    <x v="0"/>
    <n v="130"/>
    <m/>
    <m/>
    <n v="750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92"/>
    <s v="Despesas de Exercícios Anteriores"/>
    <s v="0100000000"/>
    <s v="Recursos ordinários - recursos do tesouro - RLD"/>
    <x v="0"/>
    <n v="850"/>
    <n v="64401"/>
    <n v="64401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93"/>
    <s v="Indenizações e Restituições"/>
    <s v="0285000000"/>
    <s v="Remuneração de disp bancária - Executivo - rec vinculados-rec outras fontes-exerc corrente"/>
    <x v="0"/>
    <n v="230"/>
    <n v="10000"/>
    <n v="1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93"/>
    <s v="Indenizações e Restituições"/>
    <s v="0229000000"/>
    <s v="Outras transferências - recursos de outras fontes - exercício corrente"/>
    <x v="0"/>
    <n v="635"/>
    <m/>
    <m/>
    <n v="1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3"/>
    <s v="Indenizações e Restituições"/>
    <s v="0219000000"/>
    <s v="Outras Taxas Vinculadas - Recursos de Outras Fontes - Exercício Corrente"/>
    <x v="0"/>
    <n v="315"/>
    <m/>
    <m/>
    <n v="15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93"/>
    <s v="Indenizações e Restituições"/>
    <s v="0240000000"/>
    <s v="Recursos de serviços - recursos de outras fontes - exercício corrente"/>
    <x v="0"/>
    <n v="900"/>
    <m/>
    <m/>
    <n v="11766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100000000"/>
    <s v="Recursos ordinários - recursos do tesouro - RLD"/>
    <x v="0"/>
    <n v="935"/>
    <m/>
    <m/>
    <n v="137013138.71000001"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11"/>
    <s v="Vencim. e Vantagens Fixas - Pessoal Civil"/>
    <s v="0100000000"/>
    <s v="Recursos ordinários - recursos do tesouro - RLD"/>
    <x v="0"/>
    <n v="850"/>
    <n v="13084550"/>
    <n v="1308455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2"/>
    <s v="Vencim. e Vantagens Fixas - Pessoal Militar"/>
    <s v="0100000000"/>
    <s v="Recursos ordinários - recursos do tesouro - RLD"/>
    <x v="0"/>
    <n v="850"/>
    <n v="75490"/>
    <n v="7549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7"/>
    <s v="Locação de Mão-de-Obra"/>
    <s v="0219000000"/>
    <s v="Outras Taxas Vinculadas - Recursos de Outras Fontes - Exercício Corrente"/>
    <x v="0"/>
    <n v="910"/>
    <n v="1829275"/>
    <n v="1829275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6"/>
    <s v="Outros Serviços Terceiros-Pessoa Física"/>
    <s v="0100000000"/>
    <s v="Recursos ordinários - recursos do tesouro - RLD"/>
    <x v="0"/>
    <n v="921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6"/>
    <s v="Outros Serviços Terceiros-Pessoa Física"/>
    <s v="0219000000"/>
    <s v="Outras Taxas Vinculadas - Recursos de Outras Fontes - Exercício Corrente"/>
    <x v="0"/>
    <n v="702"/>
    <n v="100000"/>
    <n v="100000"/>
    <m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1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6"/>
    <s v="Outros Serviços Terceiros-Pessoa Física"/>
    <s v="0261000000"/>
    <s v="Receitas diversas - FUNDOSOCIAL - recursos de outras fontes - exercício corrente"/>
    <x v="0"/>
    <n v="665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6"/>
    <s v="Outros Serviços Terceiros-Pessoa Física"/>
    <s v="0240000000"/>
    <s v="Recursos de serviços - recursos de outras fontes - exercício corrente"/>
    <x v="0"/>
    <n v="310"/>
    <m/>
    <m/>
    <n v="351595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36"/>
    <s v="Outros Serviços Terceiros-Pessoa Física"/>
    <s v="0100000000"/>
    <s v="Recursos ordinários - recursos do tesouro - RLD"/>
    <x v="0"/>
    <n v="915"/>
    <n v="14747220"/>
    <n v="1474722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6"/>
    <s v="Outros Serviços Terceiros-Pessoa Física"/>
    <s v="0240000000"/>
    <s v="Recursos de serviços - recursos de outras fontes - exercício corrente"/>
    <x v="0"/>
    <n v="900"/>
    <n v="544515"/>
    <n v="544515"/>
    <m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139"/>
    <s v="Outros Serviços Terceiros Pessoa Jurídica"/>
    <s v="0100000000"/>
    <s v="Recursos ordinários - recursos do tesouro - RLD"/>
    <x v="0"/>
    <n v="745"/>
    <m/>
    <m/>
    <n v="5939"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9051"/>
    <s v="Obras e Instalações"/>
    <s v="0100000000"/>
    <s v="Recursos ordinários - recursos do tesouro - RLD"/>
    <x v="0"/>
    <n v="610"/>
    <n v="15000000"/>
    <n v="15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8"/>
    <x v="1001"/>
    <x v="7"/>
    <n v="61"/>
    <s v="449051"/>
    <s v="Obras e Instalações"/>
    <s v="0219000000"/>
    <s v="Outras Taxas Vinculadas - Recursos de Outras Fontes - Exercício Corrente"/>
    <x v="0"/>
    <n v="931"/>
    <m/>
    <m/>
    <n v="11932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63"/>
    <x v="866"/>
    <x v="7"/>
    <n v="61"/>
    <s v="449051"/>
    <s v="Obras e Instalações"/>
    <s v="0219000000"/>
    <s v="Outras Taxas Vinculadas - Recursos de Outras Fontes - Exercício Corrente"/>
    <x v="0"/>
    <n v="931"/>
    <m/>
    <m/>
    <n v="1403759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21000000"/>
    <s v="Cota-parte contrib intervenção no domínio econ CIDE-Estadual - rec tesouro -exerc corrente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802"/>
    <x v="805"/>
    <x v="0"/>
    <n v="782"/>
    <s v="449051"/>
    <s v="Obras e Instalações"/>
    <s v="0192000000"/>
    <s v="Operações de crédito externa - recursos do tesouro - exercício corrente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842"/>
    <x v="845"/>
    <x v="0"/>
    <n v="784"/>
    <s v="449051"/>
    <s v="Obras e Instalações"/>
    <s v="0100000000"/>
    <s v="Recursos ordinários - recursos do tesouro - RLD"/>
    <x v="0"/>
    <n v="145"/>
    <m/>
    <m/>
    <n v="1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8"/>
    <x v="1001"/>
    <x v="7"/>
    <n v="61"/>
    <s v="449051"/>
    <s v="Obras e Instalações"/>
    <s v="0219000000"/>
    <s v="Outras Taxas Vinculadas - Recursos de Outras Fontes - Exercício Corrente"/>
    <x v="0"/>
    <n v="931"/>
    <n v="119320"/>
    <n v="119320"/>
    <m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877"/>
    <x v="880"/>
    <x v="20"/>
    <n v="125"/>
    <s v="449052"/>
    <s v="Equipamentos e Material Permanente"/>
    <s v="0228000000"/>
    <s v="Outros convênios, ajustes e acordos administrativos - rec outras fontes-exercício corrente"/>
    <x v="0"/>
    <n v="890"/>
    <m/>
    <m/>
    <n v="22724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91"/>
    <s v="Sentenças Judiciais"/>
    <s v="0240000000"/>
    <s v="Recursos de serviços - recursos de outras fontes - exercício corrente"/>
    <x v="0"/>
    <n v="900"/>
    <m/>
    <m/>
    <n v="11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4"/>
    <x v="527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8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34"/>
    <s v="Outras Desp. Pessoal Decor. Contr. Terceirização"/>
    <s v="0100000000"/>
    <s v="Recursos ordinários - recursos do tesouro - RLD"/>
    <x v="0"/>
    <n v="140"/>
    <m/>
    <m/>
    <n v="1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8"/>
    <x v="180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039"/>
    <s v="Outros Serviços Terceiros - Pessoa Jurídica"/>
    <s v="0111000000"/>
    <s v="Taxas da Segurança Pública - recursos do tesouro - exercício corrente"/>
    <x v="0"/>
    <n v="701"/>
    <n v="700000"/>
    <n v="700000"/>
    <m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9"/>
    <s v="Outros Serviços Terceiros - Pessoa Jurídica"/>
    <s v="0111000000"/>
    <s v="Taxas da Segurança Pública - recursos do tesouro - exercício corrente"/>
    <x v="0"/>
    <n v="704"/>
    <n v="1897401"/>
    <n v="1897401"/>
    <m/>
    <m/>
    <x v="0"/>
    <x v="0"/>
  </r>
  <r>
    <s v="270021"/>
    <s v="00001"/>
    <s v="Instituto do Meio Ambiente do Estado de Santa Catarina - IMA"/>
    <s v="Gestão Geral"/>
    <x v="1"/>
    <x v="1"/>
    <x v="14"/>
    <s v="Saúde e segurança no contexto ocupacional"/>
    <x v="805"/>
    <x v="808"/>
    <x v="3"/>
    <n v="331"/>
    <s v="339039"/>
    <s v="Outros Serviços Terceiros - Pessoa Jurídica"/>
    <s v="0219000000"/>
    <s v="Outras Taxas Vinculadas - Recursos de Outras Fontes - Exercício Corrente"/>
    <x v="0"/>
    <n v="855"/>
    <n v="448381"/>
    <n v="448381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9"/>
    <s v="Outros Serviços Terceiros - Pessoa Jurídica"/>
    <s v="0261000000"/>
    <s v="Receitas diversas - FUNDOSOCIAL - recursos de outras fontes - exercício corrente"/>
    <x v="0"/>
    <n v="660"/>
    <n v="500000"/>
    <n v="500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9"/>
    <s v="Outros Serviços Terceiros - Pessoa Jurídica"/>
    <s v="0100000000"/>
    <s v="Recursos ordinários - recursos do tesouro - RLD"/>
    <x v="0"/>
    <n v="855"/>
    <n v="15000"/>
    <n v="15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85000000"/>
    <s v="Remuneração de disp bancária - Executivo - rec vinculados - rec tesouro - exerc corrente"/>
    <x v="0"/>
    <n v="625"/>
    <n v="5000"/>
    <n v="5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9"/>
    <s v="Outros Serviços Terceiros - Pessoa Jurídica"/>
    <s v="0100000000"/>
    <s v="Recursos ordinários - recursos do tesouro - RLD"/>
    <x v="0"/>
    <n v="935"/>
    <m/>
    <m/>
    <n v="280000.03999999998"/>
    <m/>
    <x v="0"/>
    <x v="0"/>
  </r>
  <r>
    <s v="040001"/>
    <s v="00001"/>
    <s v="Ministério Público do Estado de Santa Catarina"/>
    <s v="Gestão Geral"/>
    <x v="0"/>
    <x v="0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5"/>
    <n v="915"/>
    <m/>
    <m/>
    <n v="14205.06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9"/>
    <s v="Outros Serviços Terceiros - Pessoa Jurídica"/>
    <s v="0299000000"/>
    <s v="Outras receitas não primárias - recursos de outras fontes - exercício corrente"/>
    <x v="0"/>
    <n v="900"/>
    <m/>
    <m/>
    <n v="5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339039"/>
    <s v="Outros Serviços Terceiros - Pessoa Jurídica"/>
    <s v="0269000000"/>
    <s v="Outros recursos primários - recursos de outras fontes - exercício corrente"/>
    <x v="0"/>
    <n v="320"/>
    <m/>
    <m/>
    <n v="9464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7100000000"/>
    <s v="Contrapartida de Conv.-Recursos Ordinários-Recursos do Tesouro-Exercício Corrente"/>
    <x v="0"/>
    <n v="625"/>
    <m/>
    <m/>
    <n v="50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9"/>
    <s v="Outros Serviços Terceiros - Pessoa Jurídica"/>
    <s v="0250000000"/>
    <s v="Contribuição previdenciária - recursos de outras fontes - exercício corrente"/>
    <x v="0"/>
    <n v="900"/>
    <m/>
    <m/>
    <n v="31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9"/>
    <s v="Outros Serviços Terceiros - Pessoa Jurídica"/>
    <s v="0100000000"/>
    <s v="Recursos ordinários - recursos do tesouro - RLD"/>
    <x v="0"/>
    <n v="430"/>
    <m/>
    <m/>
    <n v="6802475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39"/>
    <s v="Outros Serviços Terceiros - Pessoa Jurídica"/>
    <s v="0240000000"/>
    <s v="Recursos de serviços - recursos de outras fontes - exercício corrente"/>
    <x v="0"/>
    <n v="430"/>
    <m/>
    <m/>
    <n v="213471029"/>
    <m/>
    <x v="0"/>
    <x v="0"/>
  </r>
  <r>
    <s v="480091"/>
    <s v="48091"/>
    <s v="Fundo Estadual de Saúde"/>
    <s v="Fundo Estadual de Saúde"/>
    <x v="0"/>
    <x v="0"/>
    <x v="106"/>
    <s v="Ações de readequação e qualificação"/>
    <x v="184"/>
    <x v="186"/>
    <x v="6"/>
    <n v="124"/>
    <s v="339039"/>
    <s v="Outros Serviços Terceiros - Pessoa Jurídica"/>
    <s v="0223000000"/>
    <s v="Convênio - Sistema Único Saúde - recursos de outras fontes - Exercício Corrente"/>
    <x v="0"/>
    <n v="400"/>
    <m/>
    <m/>
    <n v="20000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n v="1071183"/>
    <n v="1071183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39"/>
    <s v="Outros Serviços Terceiros - Pessoa Jurídica"/>
    <s v="0111000000"/>
    <s v="Taxas da Segurança Pública - recursos do tesouro - exercício corrente"/>
    <x v="0"/>
    <n v="703"/>
    <n v="329385"/>
    <n v="329385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69000000"/>
    <s v="Outros recursos primários - recursos de outras fontes - exercício corrente"/>
    <x v="0"/>
    <n v="900"/>
    <n v="440000"/>
    <n v="44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100000000"/>
    <s v="Recursos ordinários - recursos do tesouro - RLD"/>
    <x v="0"/>
    <n v="310"/>
    <n v="176672"/>
    <n v="176672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9"/>
    <s v="Outros Serviços Terceiros - Pessoa Jurídica"/>
    <s v="0223000000"/>
    <s v="Convênio - Sistema Único Saúde - recursos de outras fontes - Exercício Corrente"/>
    <x v="0"/>
    <n v="430"/>
    <n v="460000"/>
    <n v="46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9"/>
    <s v="Outros Serviços Terceiros - Pessoa Jurídica"/>
    <s v="0100000000"/>
    <s v="Recursos ordinários - recursos do tesouro - RLD"/>
    <x v="0"/>
    <n v="900"/>
    <n v="3100000"/>
    <n v="3100000"/>
    <m/>
    <m/>
    <x v="0"/>
    <x v="0"/>
  </r>
  <r>
    <s v="040001"/>
    <s v="00001"/>
    <s v="Ministério Público do Estado de Santa Catarina"/>
    <s v="Gestão Geral"/>
    <x v="2"/>
    <x v="2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m/>
    <m/>
    <x v="12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269000000"/>
    <s v="Outros recursos primários - recursos de outras fontes - exercício corrente"/>
    <x v="0"/>
    <n v="770"/>
    <n v="6144406"/>
    <n v="6144406"/>
    <m/>
    <m/>
    <x v="0"/>
    <x v="0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269000000"/>
    <s v="Outros recursos primários - recursos de outras fontes - exercício corrente"/>
    <x v="0"/>
    <n v="770"/>
    <m/>
    <m/>
    <n v="6144406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7"/>
    <s v="Locação de Mão-de-Obra"/>
    <s v="0131000000"/>
    <s v="Recursos do FUNDEB"/>
    <x v="0"/>
    <n v="610"/>
    <m/>
    <m/>
    <n v="200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7"/>
    <s v="Locação de Mão-de-Obra"/>
    <s v="0100000000"/>
    <s v="Recursos ordinários - recursos do tesouro - RLD"/>
    <x v="0"/>
    <n v="900"/>
    <m/>
    <m/>
    <n v="155051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7"/>
    <s v="Locação de Mão-de-Obra"/>
    <s v="0219000025"/>
    <s v="Recursos de Outras Fontes - Exercício Corrente - Outras Taxas Vinculadas - Custas Judiciais e Extrajudiciais"/>
    <x v="0"/>
    <n v="930"/>
    <m/>
    <m/>
    <n v="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290"/>
    <x v="293"/>
    <x v="8"/>
    <n v="91"/>
    <s v="449061"/>
    <s v="Aquisição de Imóveis"/>
    <s v="0219000000"/>
    <s v="Outras Taxas Vinculadas - Recursos de Outras Fontes - Exercício Corrente"/>
    <x v="0"/>
    <n v="910"/>
    <m/>
    <m/>
    <n v="0"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444042"/>
    <s v="Auxílios"/>
    <s v="0100000000"/>
    <s v="Recursos ordinários - recursos do tesouro - RLD"/>
    <x v="0"/>
    <n v="640"/>
    <n v="75000"/>
    <n v="75000"/>
    <m/>
    <m/>
    <x v="0"/>
    <x v="0"/>
  </r>
  <r>
    <s v="410094"/>
    <s v="41094"/>
    <s v="Fundo de Desenvolvimento Social"/>
    <s v="Fundo de Desenvolvimento Social"/>
    <x v="0"/>
    <x v="0"/>
    <x v="148"/>
    <s v="Construção de centro de enventos"/>
    <x v="982"/>
    <x v="985"/>
    <x v="4"/>
    <n v="695"/>
    <s v="444042"/>
    <s v="Auxílios"/>
    <s v="0261000000"/>
    <s v="Receitas diversas - FUNDOSOCIAL - recursos de outras fontes - exercício corrente"/>
    <x v="0"/>
    <n v="640"/>
    <m/>
    <m/>
    <n v="20655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4042"/>
    <s v="Auxílios"/>
    <s v="0121000000"/>
    <s v="Cota-parte contrib intervenção no domínio econ CIDE-Estadual - rec tesouro -exerc corrente"/>
    <x v="0"/>
    <n v="110"/>
    <m/>
    <m/>
    <n v="400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92"/>
    <s v="Despesas de Exercícios Anteriores"/>
    <s v="0100000000"/>
    <s v="Recursos ordinários - recursos do tesouro - RLD"/>
    <x v="0"/>
    <n v="900"/>
    <n v="1069898"/>
    <n v="1069898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93"/>
    <s v="Indenizações e Restituições"/>
    <s v="0100000000"/>
    <s v="Recursos ordinários - recursos do tesouro - RLD"/>
    <x v="0"/>
    <n v="935"/>
    <m/>
    <m/>
    <n v="1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n v="6800000"/>
    <n v="68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0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24"/>
    <m/>
    <m/>
    <n v="500000"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140"/>
    <s v="Serviços de Tecnologia da Informação e Comunicação - Pessoa Jurídica"/>
    <s v="0111000000"/>
    <s v="Taxas da Segurança Pública - recursos do tesouro - exercício corrente"/>
    <x v="0"/>
    <n v="701"/>
    <m/>
    <m/>
    <n v="1600000"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449040"/>
    <s v="Serviços de Tecnologia da Informação e Comunicação - Pessoa Jurídica"/>
    <s v="0100000000"/>
    <s v="Recursos ordinários - recursos do tesouro - RLD"/>
    <x v="0"/>
    <n v="900"/>
    <n v="225000"/>
    <n v="225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449040"/>
    <s v="Serviços de Tecnologia da Informação e Comunicação - Pessoa Jurídica"/>
    <s v="0269000000"/>
    <s v="Outros recursos primários - recursos de outras fontes - exercício corrente"/>
    <x v="0"/>
    <n v="875"/>
    <m/>
    <m/>
    <n v="1080000"/>
    <m/>
    <x v="0"/>
    <x v="0"/>
  </r>
  <r>
    <s v="030001"/>
    <s v="00001"/>
    <s v="Tribunal de Justiça do Estado"/>
    <s v="Gestão Geral"/>
    <x v="9"/>
    <x v="8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2"/>
    <s v="Material, Bem ou Serviço de Distribuição Gratuita"/>
    <s v="0111000000"/>
    <s v="Taxas da Segurança Pública - recursos do tesouro - exercício corrente"/>
    <x v="0"/>
    <n v="704"/>
    <n v="16000"/>
    <n v="16000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13"/>
    <s v="Obrigações Patronais"/>
    <s v="0100000000"/>
    <s v="Recursos ordinários - recursos do tesouro - RLD"/>
    <x v="0"/>
    <n v="850"/>
    <m/>
    <m/>
    <n v="159180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269000000"/>
    <s v="Outros recursos primários - recursos de outras fontes - exercício corrente"/>
    <x v="0"/>
    <n v="230"/>
    <m/>
    <m/>
    <n v="150000"/>
    <m/>
    <x v="0"/>
    <x v="0"/>
  </r>
  <r>
    <s v="270092"/>
    <s v="27092"/>
    <s v="Fundo Estadual de Recursos Hídricos"/>
    <s v="Fundo Estadual de Recursos Hídricos"/>
    <x v="1"/>
    <x v="1"/>
    <x v="375"/>
    <s v="Fortalecimento de comitês"/>
    <x v="878"/>
    <x v="881"/>
    <x v="12"/>
    <n v="544"/>
    <s v="335041"/>
    <s v="Contribuições"/>
    <s v="0122000000"/>
    <s v="Cota-parte da compensação financeira dos rec hídricos - rec tesouro - exercício corrente"/>
    <x v="0"/>
    <n v="350"/>
    <n v="2200000"/>
    <n v="2200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07"/>
    <s v="Contrib. Entid. Fechadas de Previdência"/>
    <s v="0100000000"/>
    <s v="Recursos ordinários - recursos do tesouro - RLD"/>
    <x v="0"/>
    <n v="704"/>
    <m/>
    <m/>
    <n v="1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4"/>
    <s v="Indenizações e Restituições Trabalhistas"/>
    <s v="0250000000"/>
    <s v="Contribuição previdenciária - recursos de outras fontes - exercício corrente"/>
    <x v="0"/>
    <n v="850"/>
    <n v="200000"/>
    <n v="20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4"/>
    <s v="Indenizações e Restituições Trabalhistas"/>
    <s v="0100000000"/>
    <s v="Recursos ordinários - recursos do tesouro - RLD"/>
    <x v="0"/>
    <n v="850"/>
    <n v="749136"/>
    <n v="749136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94"/>
    <s v="Indenizações e Restituições Trabalhistas"/>
    <s v="0100000000"/>
    <s v="Recursos ordinários - recursos do tesouro - RLD"/>
    <x v="0"/>
    <n v="915"/>
    <n v="6683144"/>
    <n v="6683144"/>
    <m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15"/>
    <s v="Diárias - Militar"/>
    <s v="0111000000"/>
    <s v="Taxas da Segurança Pública - recursos do tesouro - exercício corrente"/>
    <x v="0"/>
    <n v="702"/>
    <m/>
    <m/>
    <n v="130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15"/>
    <s v="Diárias - Militar"/>
    <s v="0111000036"/>
    <s v="Receitas - Fundo para Melhoria da Polícia Militar"/>
    <x v="0"/>
    <n v="702"/>
    <m/>
    <m/>
    <n v="0"/>
    <m/>
    <x v="0"/>
    <x v="0"/>
  </r>
  <r>
    <s v="160097"/>
    <s v="16097"/>
    <s v="Fundo de Melhoria da Polícia Militar"/>
    <s v="Fundo de Melhoria da Polícia Militar"/>
    <x v="7"/>
    <x v="5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n v="-3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04"/>
    <s v="Contratação por Tempo Determinado"/>
    <s v="0131000000"/>
    <s v="Recursos do FUNDEB"/>
    <x v="0"/>
    <n v="850"/>
    <n v="65336989"/>
    <n v="65336989"/>
    <m/>
    <m/>
    <x v="0"/>
    <x v="0"/>
  </r>
  <r>
    <s v="040001"/>
    <s v="00001"/>
    <s v="Ministério Público do Estado de Santa Catarina"/>
    <s v="Gestão Geral"/>
    <x v="7"/>
    <x v="5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m/>
    <n v="-2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47"/>
    <s v="Obrigações Tributárias e Contributivas"/>
    <s v="0240000000"/>
    <s v="Recursos de serviços - recursos de outras fontes - exercício corrente"/>
    <x v="0"/>
    <n v="310"/>
    <m/>
    <m/>
    <n v="544959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5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47"/>
    <s v="Obrigações Tributárias e Contributivas"/>
    <s v="0219000000"/>
    <s v="Outras Taxas Vinculadas - Recursos de Outras Fontes - Exercício Corrente"/>
    <x v="0"/>
    <n v="315"/>
    <n v="20000"/>
    <n v="2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113"/>
    <s v="Obrigações Patronais"/>
    <s v="0100000000"/>
    <s v="Recursos ordinários - recursos do tesouro - RLD"/>
    <x v="0"/>
    <n v="850"/>
    <n v="2099000"/>
    <n v="2099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113"/>
    <s v="Obrigações Patronais"/>
    <s v="0131000000"/>
    <s v="Recursos do FUNDEB"/>
    <x v="0"/>
    <n v="625"/>
    <n v="4827986"/>
    <n v="4827986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113"/>
    <s v="Obrigações Patronais"/>
    <s v="0219000000"/>
    <s v="Outras Taxas Vinculadas - Recursos de Outras Fontes - Exercício Corrente"/>
    <x v="0"/>
    <n v="890"/>
    <m/>
    <m/>
    <n v="1145317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113"/>
    <s v="Obrigações Patronais"/>
    <s v="0100000000"/>
    <s v="Recursos ordinários - recursos do tesouro - RLD"/>
    <x v="0"/>
    <n v="915"/>
    <n v="87280350"/>
    <n v="8728035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30"/>
    <s v="Material de Consumo"/>
    <s v="0283000000"/>
    <s v="Remuneração de depósitos bancários da conta única  do Tribunal de Justiça"/>
    <x v="0"/>
    <n v="930"/>
    <n v="675600"/>
    <n v="675600"/>
    <m/>
    <m/>
    <x v="0"/>
    <x v="0"/>
  </r>
  <r>
    <s v="160085"/>
    <s v="16085"/>
    <s v="Fundo de Melhoria do Corpo de Bombeiros Militar"/>
    <s v="Fundo de Melhoria do Corpo de Bombeiros Militar"/>
    <x v="1"/>
    <x v="1"/>
    <x v="49"/>
    <s v="Gestão de acordos e convênios"/>
    <x v="85"/>
    <x v="87"/>
    <x v="11"/>
    <n v="181"/>
    <s v="339030"/>
    <s v="Material de Consumo"/>
    <s v="0111000000"/>
    <s v="Taxas da Segurança Pública - recursos do tesouro - exercício corrente"/>
    <x v="0"/>
    <n v="703"/>
    <n v="20000"/>
    <n v="200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30"/>
    <s v="Material de Consumo"/>
    <s v="0100000000"/>
    <s v="Recursos ordinários - recursos do tesouro - RLD"/>
    <x v="0"/>
    <n v="900"/>
    <n v="17000"/>
    <n v="17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30"/>
    <s v="Material de Consumo"/>
    <s v="0100000000"/>
    <s v="Recursos ordinários - recursos do tesouro - RLD"/>
    <x v="0"/>
    <n v="560"/>
    <m/>
    <m/>
    <n v="20000"/>
    <m/>
    <x v="0"/>
    <x v="0"/>
  </r>
  <r>
    <s v="410011"/>
    <s v="00001"/>
    <s v="Agência de Desenvolvimento do Turismo de Santa Catarina"/>
    <s v="Gestão Geral"/>
    <x v="0"/>
    <x v="0"/>
    <x v="104"/>
    <s v="Fomento da inovação"/>
    <x v="181"/>
    <x v="183"/>
    <x v="4"/>
    <n v="695"/>
    <s v="339030"/>
    <s v="Material de Consumo"/>
    <s v="0100000000"/>
    <s v="Recursos ordinários - recursos do tesouro - RLD"/>
    <x v="0"/>
    <n v="640"/>
    <m/>
    <m/>
    <n v="1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0"/>
    <s v="Material de Consumo"/>
    <s v="0223000000"/>
    <s v="Convênio - Sistema Único Saúde - recursos de outras fontes - Exercício Corrente"/>
    <x v="0"/>
    <n v="430"/>
    <m/>
    <m/>
    <n v="5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0"/>
    <s v="Material de Consumo"/>
    <s v="0100000000"/>
    <s v="Recursos ordinários - recursos do tesouro - RLD"/>
    <x v="0"/>
    <n v="430"/>
    <m/>
    <m/>
    <n v="4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0"/>
    <s v="Material de Consumo"/>
    <s v="0160000000"/>
    <s v="Recursos Patrimoniais Primários - recursos do tesouro - Exercício Corrente"/>
    <x v="0"/>
    <n v="13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n v="1990803"/>
    <n v="1990803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0"/>
    <s v="Material de Consumo"/>
    <s v="0111000000"/>
    <s v="Taxas da Segurança Pública - recursos do tesouro - exercício corrente"/>
    <x v="0"/>
    <n v="704"/>
    <n v="850000"/>
    <n v="8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0"/>
    <s v="Material de Consumo"/>
    <s v="0240000000"/>
    <s v="Recursos de serviços - recursos de outras fontes - exercício corrente"/>
    <x v="0"/>
    <n v="310"/>
    <n v="600794"/>
    <n v="600794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0"/>
    <s v="Material de Consumo"/>
    <s v="0100000000"/>
    <s v="Recursos ordinários - recursos do tesouro - RLD"/>
    <x v="0"/>
    <n v="310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3"/>
    <s v="Passagens e Despesas com Locomoção"/>
    <s v="0219000000"/>
    <s v="Outras Taxas Vinculadas - Recursos de Outras Fontes - Exercício Corrente"/>
    <x v="0"/>
    <n v="930"/>
    <m/>
    <m/>
    <n v="8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1"/>
    <n v="910"/>
    <m/>
    <m/>
    <n v="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3"/>
    <s v="Passagens e Despesas com Locomoção"/>
    <s v="0100000000"/>
    <s v="Recursos ordinários - recursos do tesouro - RLD"/>
    <x v="0"/>
    <n v="930"/>
    <n v="4000"/>
    <n v="4000"/>
    <m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5043"/>
    <s v="Subvenções Sociais"/>
    <s v="0131000000"/>
    <s v="Recursos do FUNDEB"/>
    <x v="0"/>
    <n v="623"/>
    <m/>
    <m/>
    <n v="112000000"/>
    <m/>
    <x v="0"/>
    <x v="0"/>
  </r>
  <r>
    <s v="410092"/>
    <s v="41092"/>
    <s v="Fundo Estadual de Defesa Civil"/>
    <s v="Fundo Estadual da Defesa Civil"/>
    <x v="1"/>
    <x v="1"/>
    <x v="75"/>
    <s v="Encargos com estagiários"/>
    <x v="627"/>
    <x v="630"/>
    <x v="11"/>
    <n v="128"/>
    <s v="339049"/>
    <s v="Auxílio-Transporte"/>
    <s v="0111000000"/>
    <s v="Taxas da Segurança Pública - recursos do tesouro - exercício corrente"/>
    <x v="0"/>
    <n v="850"/>
    <n v="14520"/>
    <n v="14520"/>
    <m/>
    <m/>
    <x v="0"/>
    <x v="0"/>
  </r>
  <r>
    <s v="450022"/>
    <s v="00001"/>
    <s v="Fundação Universidade do Estado de Santa Catarina"/>
    <s v="Gestão Geral"/>
    <x v="0"/>
    <x v="0"/>
    <x v="75"/>
    <s v="Encargos com estagiários"/>
    <x v="474"/>
    <x v="477"/>
    <x v="5"/>
    <n v="128"/>
    <s v="339049"/>
    <s v="Auxílio-Transporte"/>
    <s v="0100000000"/>
    <s v="Recursos ordinários - recursos do tesouro - RLD"/>
    <x v="0"/>
    <n v="850"/>
    <m/>
    <m/>
    <n v="206147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5"/>
    <s v="Encargos com estagiários"/>
    <x v="440"/>
    <x v="443"/>
    <x v="3"/>
    <n v="128"/>
    <s v="339049"/>
    <s v="Auxílio-Transporte"/>
    <s v="0240000000"/>
    <s v="Recursos de serviços - recursos de outras fontes - exercício corrente"/>
    <x v="0"/>
    <n v="850"/>
    <m/>
    <m/>
    <n v="17801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92"/>
    <s v="Despesas de Exercícios Anteriores"/>
    <s v="0111000000"/>
    <s v="Taxas da Segurança Pública - recursos do tesouro - exercício corrente"/>
    <x v="0"/>
    <n v="855"/>
    <m/>
    <m/>
    <n v="3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92"/>
    <s v="Despesas de Exercícios Anteriores"/>
    <s v="0269000000"/>
    <s v="Outros recursos primários - recursos de outras fontes - exercício corrente"/>
    <x v="0"/>
    <n v="875"/>
    <m/>
    <m/>
    <n v="15000"/>
    <m/>
    <x v="0"/>
    <x v="0"/>
  </r>
  <r>
    <s v="470001"/>
    <s v="00001"/>
    <s v="Secretaria de Estado da Administração"/>
    <s v="Gestão Geral"/>
    <x v="0"/>
    <x v="0"/>
    <x v="80"/>
    <s v="Pagamento de pensão"/>
    <x v="912"/>
    <x v="915"/>
    <x v="16"/>
    <n v="274"/>
    <s v="339092"/>
    <s v="Despesas de Exercícios Anteriores"/>
    <s v="0100000000"/>
    <s v="Recursos ordinários - recursos do tesouro - RLD"/>
    <x v="0"/>
    <n v="870"/>
    <m/>
    <m/>
    <n v="152021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092"/>
    <s v="Despesas de Exercícios Anteriores"/>
    <s v="0100000000"/>
    <s v="Recursos ordinários - recursos do tesouro - RLD"/>
    <x v="0"/>
    <n v="930"/>
    <n v="4099000"/>
    <n v="4099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92"/>
    <s v="Despesas de Exercícios Anteriores"/>
    <s v="0223000000"/>
    <s v="Convênio - Sistema Único Saúde - recursos de outras fontes - Exercício Corrente"/>
    <x v="0"/>
    <n v="410"/>
    <n v="39264"/>
    <n v="39264"/>
    <m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19096"/>
    <s v="Ressarcimento Despesa Pessoal Requisitado"/>
    <s v="0100000000"/>
    <s v="Recursos ordinários - recursos do tesouro - RLD"/>
    <x v="0"/>
    <n v="915"/>
    <m/>
    <n v="1000000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497"/>
    <x v="500"/>
    <x v="6"/>
    <n v="301"/>
    <s v="334141"/>
    <s v="Contribuições"/>
    <s v="0100000000"/>
    <s v="Recursos ordinários - recursos do tesouro - RLD"/>
    <x v="0"/>
    <n v="420"/>
    <m/>
    <m/>
    <n v="90000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113"/>
    <s v="Obrigações Patronais"/>
    <s v="0219000000"/>
    <s v="Outras Taxas Vinculadas - Recursos de Outras Fontes - Exercício Corrente"/>
    <x v="0"/>
    <n v="890"/>
    <m/>
    <m/>
    <n v="7920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113"/>
    <s v="Obrigações Patronais"/>
    <s v="0100000000"/>
    <s v="Recursos ordinários - recursos do tesouro - RLD"/>
    <x v="0"/>
    <n v="625"/>
    <n v="242530"/>
    <n v="24253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08"/>
    <s v="Outros Benefícios Assistenciais"/>
    <s v="0100000000"/>
    <s v="Recursos ordinários - recursos do tesouro - RLD"/>
    <x v="0"/>
    <n v="850"/>
    <n v="78838"/>
    <n v="78838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08"/>
    <s v="Outros Benefícios Assistenciais"/>
    <s v="0250000000"/>
    <s v="Contribuição previdenciária - recursos de outras fontes - exercício corrente"/>
    <x v="0"/>
    <n v="850"/>
    <n v="12312"/>
    <n v="12312"/>
    <m/>
    <m/>
    <x v="0"/>
    <x v="0"/>
  </r>
  <r>
    <s v="410007"/>
    <s v="00001"/>
    <s v="Controladoria Geral do Estado"/>
    <s v="Gestão Geral"/>
    <x v="1"/>
    <x v="1"/>
    <x v="7"/>
    <s v="Capacitação profissional dos agentes públicos"/>
    <x v="861"/>
    <x v="864"/>
    <x v="3"/>
    <n v="128"/>
    <s v="339014"/>
    <s v="Diárias - Civil"/>
    <s v="0100000000"/>
    <s v="Recursos ordinários - recursos do tesouro - RLD"/>
    <x v="0"/>
    <n v="880"/>
    <n v="64482"/>
    <n v="64482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14"/>
    <s v="Diárias - Civil"/>
    <s v="0283000000"/>
    <s v="Remuneração de depósitos bancários da conta única  do Tribunal de Justiça"/>
    <x v="0"/>
    <n v="930"/>
    <m/>
    <m/>
    <n v="13040"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14"/>
    <s v="Diárias - Civil"/>
    <s v="0111000000"/>
    <s v="Taxas da Segurança Pública - recursos do tesouro - exercício corrente"/>
    <x v="0"/>
    <n v="702"/>
    <m/>
    <m/>
    <n v="17336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14"/>
    <s v="Diárias - Civil"/>
    <s v="0111000000"/>
    <s v="Taxas da Segurança Pública - recursos do tesouro - exercício corrente"/>
    <x v="0"/>
    <n v="704"/>
    <m/>
    <m/>
    <n v="3000"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14"/>
    <s v="Diárias - Civil"/>
    <s v="0283000000"/>
    <s v="Remuneração de depósitos bancários da conta única  do Tribunal de Justiça"/>
    <x v="0"/>
    <n v="930"/>
    <n v="30000"/>
    <n v="3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93"/>
    <s v="Indenizações e Restituições"/>
    <s v="0100000000"/>
    <s v="Recursos ordinários - recursos do tesouro - RLD"/>
    <x v="0"/>
    <n v="930"/>
    <n v="500"/>
    <n v="5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93"/>
    <s v="Indenizações e Restituições"/>
    <s v="0111000000"/>
    <s v="Taxas da Segurança Pública - recursos do tesouro - exercício corrente"/>
    <x v="0"/>
    <n v="704"/>
    <n v="100000"/>
    <n v="1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93"/>
    <s v="Indenizações e Restituições"/>
    <s v="0100000000"/>
    <s v="Recursos ordinários - recursos do tesouro - RLD"/>
    <x v="0"/>
    <n v="935"/>
    <m/>
    <m/>
    <n v="6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93"/>
    <s v="Indenizações e Restituições"/>
    <s v="0283000000"/>
    <s v="Remuneração de depósitos bancários da conta única  do Tribunal de Justiça"/>
    <x v="0"/>
    <n v="930"/>
    <m/>
    <m/>
    <n v="828"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1"/>
    <s v="Vencim. e Vantagens Fixas - Pessoal Civil"/>
    <s v="0100000000"/>
    <s v="Recursos ordinários - recursos do tesouro - RLD"/>
    <x v="0"/>
    <n v="704"/>
    <n v="2464813"/>
    <n v="246481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1"/>
    <s v="Vencim. e Vantagens Fixas - Pessoal Civil"/>
    <s v="0131000000"/>
    <s v="Recursos do FUNDEB"/>
    <x v="0"/>
    <n v="625"/>
    <n v="632052552"/>
    <n v="632052552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1"/>
    <s v="Vencim. e Vantagens Fixas - Pessoal Civil"/>
    <s v="0100000000"/>
    <s v="Recursos ordinários - recursos do tesouro - RLD"/>
    <x v="0"/>
    <n v="850"/>
    <n v="637909617"/>
    <n v="637909617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260000000"/>
    <s v="Recursos patrimoniais primários - recursos de outras fontes - exercício corrente"/>
    <x v="0"/>
    <n v="930"/>
    <m/>
    <m/>
    <n v="276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20"/>
    <s v="Auxílio Financeiro a Pesquisadores"/>
    <s v="0131000000"/>
    <s v="Recursos do FUNDEB"/>
    <x v="0"/>
    <n v="625"/>
    <m/>
    <m/>
    <n v="50000"/>
    <m/>
    <x v="0"/>
    <x v="0"/>
  </r>
  <r>
    <s v="450001"/>
    <s v="00001"/>
    <s v="Secretaria de Estado da Educação"/>
    <s v="Gestão Geral"/>
    <x v="1"/>
    <x v="1"/>
    <x v="241"/>
    <s v="Cursos estratégicos"/>
    <x v="488"/>
    <x v="491"/>
    <x v="5"/>
    <n v="364"/>
    <s v="334041"/>
    <s v="Contribuições"/>
    <s v="0100000000"/>
    <s v="Recursos ordinários - recursos do tesouro - RLD"/>
    <x v="0"/>
    <n v="627"/>
    <n v="5000000"/>
    <n v="5000000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334041"/>
    <s v="Contribuições"/>
    <s v="0100000000"/>
    <s v="Recursos ordinários - recursos do tesouro - RLD"/>
    <x v="0"/>
    <n v="430"/>
    <m/>
    <m/>
    <n v="20000000"/>
    <m/>
    <x v="0"/>
    <x v="0"/>
  </r>
  <r>
    <s v="480091"/>
    <s v="48091"/>
    <s v="Fundo Estadual de Saúde"/>
    <s v="Fundo Estadual de Saúde"/>
    <x v="0"/>
    <x v="0"/>
    <x v="75"/>
    <s v="Encargos com estagiários"/>
    <x v="335"/>
    <x v="338"/>
    <x v="6"/>
    <n v="128"/>
    <s v="339036"/>
    <s v="Outros Serviços Terceiros-Pessoa Física"/>
    <s v="0100000000"/>
    <s v="Recursos ordinários - recursos do tesouro - RLD"/>
    <x v="0"/>
    <n v="850"/>
    <m/>
    <m/>
    <n v="2362200"/>
    <m/>
    <x v="0"/>
    <x v="0"/>
  </r>
  <r>
    <s v="480091"/>
    <s v="48091"/>
    <s v="Fundo Estadual de Saúde"/>
    <s v="Fundo Estadual de Saúde"/>
    <x v="0"/>
    <x v="0"/>
    <x v="412"/>
    <s v="Fortalecimento das residências"/>
    <x v="993"/>
    <x v="996"/>
    <x v="6"/>
    <n v="128"/>
    <s v="339036"/>
    <s v="Outros Serviços Terceiros-Pessoa Física"/>
    <s v="0100000000"/>
    <s v="Recursos ordinários - recursos do tesouro - RLD"/>
    <x v="0"/>
    <n v="400"/>
    <m/>
    <m/>
    <n v="18000000"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6"/>
    <s v="Outros Serviços Terceiros-Pessoa Física"/>
    <s v="0111000000"/>
    <s v="Taxas da Segurança Pública - recursos do tesouro - exercício corrente"/>
    <x v="0"/>
    <n v="704"/>
    <n v="136800"/>
    <n v="136800"/>
    <m/>
    <m/>
    <x v="0"/>
    <x v="0"/>
  </r>
  <r>
    <s v="030091"/>
    <s v="03091"/>
    <s v="Fundo de Reaparelhamento da Justiça"/>
    <s v="Fundo de Reaparelhamento da Justiça"/>
    <x v="9"/>
    <x v="8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m/>
    <m/>
    <m/>
    <x v="0"/>
    <x v="2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39"/>
    <s v="Outros Serviços Terceiros Pessoa Jurídica"/>
    <s v="0299000000"/>
    <s v="Outras receitas não primárias - recursos de outras fontes - exercício corrente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23"/>
    <x v="726"/>
    <x v="7"/>
    <n v="61"/>
    <s v="449051"/>
    <s v="Obras e Instalações"/>
    <s v="0219000000"/>
    <s v="Outras Taxas Vinculadas - Recursos de Outras Fontes - Exercício Corrente"/>
    <x v="0"/>
    <n v="931"/>
    <n v="158387"/>
    <n v="158387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83"/>
    <x v="986"/>
    <x v="7"/>
    <n v="61"/>
    <s v="449051"/>
    <s v="Obras e Instalações"/>
    <s v="0219000000"/>
    <s v="Outras Taxas Vinculadas - Recursos de Outras Fontes - Exercício Corrente"/>
    <x v="0"/>
    <n v="931"/>
    <m/>
    <m/>
    <n v="1747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5"/>
    <x v="998"/>
    <x v="7"/>
    <n v="61"/>
    <s v="449051"/>
    <s v="Obras e Instalações"/>
    <s v="0219000000"/>
    <s v="Outras Taxas Vinculadas - Recursos de Outras Fontes - Exercício Corrente"/>
    <x v="0"/>
    <n v="931"/>
    <m/>
    <m/>
    <n v="30193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87"/>
    <x v="990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9051"/>
    <s v="Obras e Instalações"/>
    <s v="0100000000"/>
    <s v="Recursos ordinários - recursos do tesouro - RLD"/>
    <x v="0"/>
    <n v="610"/>
    <m/>
    <m/>
    <n v="15000000"/>
    <m/>
    <x v="0"/>
    <x v="0"/>
  </r>
  <r>
    <s v="530001"/>
    <s v="00001"/>
    <s v="Secretaria de Estado da Infraestrutura e Mobilidade"/>
    <s v="Gestão Geral"/>
    <x v="0"/>
    <x v="0"/>
    <x v="407"/>
    <s v="Construção ao longo de rodovia"/>
    <x v="969"/>
    <x v="972"/>
    <x v="0"/>
    <n v="782"/>
    <s v="449051"/>
    <s v="Obras e Instalações"/>
    <s v="0261000000"/>
    <s v="Receitas diversas - FUNDOSOCIAL - recursos de outras fontes - exercício corrente"/>
    <x v="0"/>
    <n v="105"/>
    <m/>
    <m/>
    <n v="200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88"/>
    <x v="991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449051"/>
    <s v="Obras e Instalações"/>
    <s v="0111000000"/>
    <s v="Taxas da Segurança Pública - recursos do tesouro - exercício corrente"/>
    <x v="0"/>
    <n v="704"/>
    <n v="200000"/>
    <n v="20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999"/>
    <x v="1002"/>
    <x v="0"/>
    <n v="782"/>
    <s v="449051"/>
    <s v="Obras e Instalações"/>
    <s v="0192000000"/>
    <s v="Operações de crédito externa - recursos do tesouro - exercício corrente"/>
    <x v="0"/>
    <n v="130"/>
    <n v="4000000"/>
    <n v="4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408"/>
    <s v="Construção, reforma e ampliação de unidades"/>
    <x v="975"/>
    <x v="978"/>
    <x v="15"/>
    <n v="421"/>
    <s v="449051"/>
    <s v="Obras e Instalações"/>
    <s v="0219000000"/>
    <s v="Outras Taxas Vinculadas - Recursos de Outras Fontes - Exercício Corrente"/>
    <x v="0"/>
    <n v="750"/>
    <n v="12573076"/>
    <n v="12573076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449052"/>
    <s v="Equipamentos e Material Permanente"/>
    <s v="0283000000"/>
    <s v="Remuneração de depósitos bancários da conta única  do Tribunal de Justiça"/>
    <x v="0"/>
    <n v="931"/>
    <n v="12780"/>
    <n v="1278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449052"/>
    <s v="Equipamentos e Material Permanente"/>
    <s v="0131000000"/>
    <s v="Recursos do FUNDEB"/>
    <x v="0"/>
    <n v="703"/>
    <n v="150000"/>
    <n v="15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100000000"/>
    <s v="Recursos ordinários - recursos do tesouro - RLD"/>
    <x v="0"/>
    <n v="900"/>
    <n v="8423979"/>
    <n v="8423979"/>
    <m/>
    <m/>
    <x v="0"/>
    <x v="0"/>
  </r>
  <r>
    <s v="470030"/>
    <s v="00001"/>
    <s v="Fundação Escola de Governo - ENA"/>
    <s v="Gestão Geral"/>
    <x v="1"/>
    <x v="1"/>
    <x v="149"/>
    <s v="Nova sede"/>
    <x v="275"/>
    <x v="278"/>
    <x v="3"/>
    <n v="122"/>
    <s v="449052"/>
    <s v="Equipamentos e Material Permanente"/>
    <s v="0240000000"/>
    <s v="Recursos de serviços - recursos de outras fontes - exercício corrente"/>
    <x v="0"/>
    <n v="835"/>
    <n v="9915"/>
    <n v="9915"/>
    <m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449052"/>
    <s v="Equipamentos e Material Permanente"/>
    <s v="0260000000"/>
    <s v="Recursos patrimoniais primários - recursos de outras fontes - exercício corrente"/>
    <x v="0"/>
    <n v="640"/>
    <m/>
    <m/>
    <n v="77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449052"/>
    <s v="Equipamentos e Material Permanente"/>
    <s v="0100000000"/>
    <s v="Recursos ordinários - recursos do tesouro - RLD"/>
    <x v="0"/>
    <n v="900"/>
    <m/>
    <m/>
    <n v="200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449052"/>
    <s v="Equipamentos e Material Permanente"/>
    <s v="0100000000"/>
    <s v="Recursos ordinários - recursos do tesouro - RLD"/>
    <x v="0"/>
    <n v="730"/>
    <m/>
    <m/>
    <n v="4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449052"/>
    <s v="Equipamentos e Material Permanente"/>
    <s v="0240000000"/>
    <s v="Recursos de serviços - recursos de outras fontes - exercício corrente"/>
    <x v="0"/>
    <n v="310"/>
    <m/>
    <m/>
    <n v="70029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449052"/>
    <s v="Equipamentos e Material Permanente"/>
    <s v="0100000000"/>
    <s v="Recursos ordinários - recursos do tesouro - RLD"/>
    <x v="0"/>
    <n v="900"/>
    <m/>
    <m/>
    <n v="2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2"/>
    <s v="Equipamentos e Material Permanente"/>
    <s v="0140000000"/>
    <s v="Outros serviços - recursos do tesouro - exercício corrente"/>
    <x v="0"/>
    <n v="115"/>
    <m/>
    <m/>
    <n v="50000"/>
    <m/>
    <x v="0"/>
    <x v="0"/>
  </r>
  <r>
    <s v="410011"/>
    <s v="00001"/>
    <s v="Agência de Desenvolvimento do Turismo de Santa Catarina"/>
    <s v="Gestão Geral"/>
    <x v="1"/>
    <x v="1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n v="300000"/>
    <n v="30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m/>
    <m/>
    <m/>
    <m/>
    <x v="13"/>
    <x v="0"/>
  </r>
  <r>
    <s v="030091"/>
    <s v="03091"/>
    <s v="Fundo de Reaparelhamento da Justiça"/>
    <s v="Fundo de Reaparelhamento da Justiça"/>
    <x v="9"/>
    <x v="8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m/>
    <m/>
    <m/>
    <x v="0"/>
    <x v="2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9"/>
    <s v="Outros Serviços Terceiros - Pessoa Jurídica"/>
    <s v="0111000000"/>
    <s v="Taxas da Segurança Pública - recursos do tesouro - exercício corrente"/>
    <x v="0"/>
    <n v="704"/>
    <n v="15000000"/>
    <n v="15000000"/>
    <m/>
    <m/>
    <x v="0"/>
    <x v="0"/>
  </r>
  <r>
    <s v="430001"/>
    <s v="00001"/>
    <s v="Procuradoria-Geral junto ao Tribunal de Contas"/>
    <s v="Gestão Geral"/>
    <x v="1"/>
    <x v="1"/>
    <x v="7"/>
    <s v="Capacitação profissional dos agentes públicos"/>
    <x v="953"/>
    <x v="956"/>
    <x v="3"/>
    <n v="128"/>
    <s v="339039"/>
    <s v="Outros Serviços Terceiros - Pessoa Jurídica"/>
    <s v="0100000000"/>
    <s v="Recursos ordinários - recursos do tesouro - RLD"/>
    <x v="0"/>
    <n v="850"/>
    <n v="5000"/>
    <n v="5000"/>
    <m/>
    <m/>
    <x v="0"/>
    <x v="0"/>
  </r>
  <r>
    <s v="470030"/>
    <s v="00001"/>
    <s v="Fundação Escola de Governo - ENA"/>
    <s v="Gestão Geral"/>
    <x v="1"/>
    <x v="1"/>
    <x v="14"/>
    <s v="Saúde e segurança no contexto ocupacional"/>
    <x v="947"/>
    <x v="950"/>
    <x v="3"/>
    <n v="331"/>
    <s v="339039"/>
    <s v="Outros Serviços Terceiros - Pessoa Jurídica"/>
    <s v="0240000000"/>
    <s v="Recursos de serviços - recursos de outras fontes - exercício corrente"/>
    <x v="0"/>
    <n v="855"/>
    <n v="1000"/>
    <n v="1000"/>
    <m/>
    <m/>
    <x v="0"/>
    <x v="0"/>
  </r>
  <r>
    <s v="480091"/>
    <s v="48091"/>
    <s v="Fundo Estadual de Saúde"/>
    <s v="Fundo Estadual de Saúde"/>
    <x v="1"/>
    <x v="1"/>
    <x v="252"/>
    <s v="Ações de saúde"/>
    <x v="506"/>
    <x v="509"/>
    <x v="6"/>
    <n v="302"/>
    <s v="339039"/>
    <s v="Outros Serviços Terceiros - Pessoa Jurídica"/>
    <s v="0223000000"/>
    <s v="Convênio - Sistema Único Saúde - recursos de outras fontes - Exercício Corrente"/>
    <x v="0"/>
    <n v="430"/>
    <n v="200000"/>
    <n v="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21"/>
    <s v="Estruturação e reaparelhamento"/>
    <x v="693"/>
    <x v="696"/>
    <x v="15"/>
    <n v="421"/>
    <s v="339039"/>
    <s v="Outros Serviços Terceiros - Pessoa Jurídica"/>
    <s v="0111000000"/>
    <s v="Taxas da Segurança Pública - recursos do tesouro - exercício corrente"/>
    <x v="0"/>
    <n v="750"/>
    <n v="12000000"/>
    <n v="1200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9"/>
    <s v="Outros Serviços Terceiros - Pessoa Jurídica"/>
    <s v="0100000000"/>
    <s v="Recursos ordinários - recursos do tesouro - RLD"/>
    <x v="0"/>
    <n v="935"/>
    <m/>
    <m/>
    <n v="7187754.6100000003"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9"/>
    <s v="Outros Serviços Terceiros - Pessoa Jurídica"/>
    <s v="0100000000"/>
    <s v="Recursos ordinários - recursos do tesouro - RLD"/>
    <x v="0"/>
    <n v="635"/>
    <m/>
    <m/>
    <n v="2500000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2409715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252"/>
    <s v="Ações de saúde"/>
    <x v="506"/>
    <x v="509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20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9"/>
    <s v="Outros Serviços Terceiros - Pessoa Jurídica"/>
    <s v="0240000000"/>
    <s v="Recursos de serviços - recursos de outras fontes - exercício corrente"/>
    <x v="0"/>
    <n v="900"/>
    <n v="514132045"/>
    <n v="514132045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9"/>
    <s v="Outros Serviços Terceiros - Pessoa Jurídica"/>
    <s v="0100000000"/>
    <s v="Recursos ordinários - recursos do tesouro - RLD"/>
    <x v="0"/>
    <n v="900"/>
    <n v="765000"/>
    <n v="765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147"/>
    <s v="Obrigações Tributárias e Contributivas"/>
    <s v="0240000000"/>
    <s v="Recursos de serviços - recursos de outras fontes - exercício corrente"/>
    <x v="0"/>
    <n v="630"/>
    <n v="57381"/>
    <n v="57381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40"/>
    <s v="Serviços de Tecnologia da Informação e Comunicação - Pessoa Jurídica"/>
    <s v="0240000000"/>
    <s v="Recursos de serviços - recursos de outras fontes - exercício corrente"/>
    <x v="0"/>
    <n v="310"/>
    <n v="399966"/>
    <n v="399966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3058471"/>
    <n v="3058471"/>
    <m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8000000"/>
    <s v="Receita da alienação de bens - recursos de outras fontes - exercício corrente"/>
    <x v="0"/>
    <n v="900"/>
    <m/>
    <m/>
    <n v="8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150000"/>
    <m/>
    <x v="0"/>
    <x v="0"/>
  </r>
  <r>
    <s v="030001"/>
    <s v="00001"/>
    <s v="Tribunal de Justiça do Estado"/>
    <s v="Gestão Geral"/>
    <x v="9"/>
    <x v="8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140"/>
    <s v="Serviços de Tecnologia da Informação e Comunicação - Pessoa Jurídica"/>
    <s v="0100000000"/>
    <s v="Recursos ordinários - recursos do tesouro - RLD"/>
    <x v="0"/>
    <n v="750"/>
    <n v="1907700"/>
    <n v="1907700"/>
    <m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4100000"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19013"/>
    <s v="Obrigações Patronais"/>
    <s v="0100000000"/>
    <s v="Recursos ordinários - recursos do tesouro - RLD"/>
    <x v="0"/>
    <n v="900"/>
    <n v="105000"/>
    <n v="10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5041"/>
    <s v="Contribuições"/>
    <s v="0100000000"/>
    <s v="Recursos ordinários - recursos do tesouro - RLD"/>
    <x v="0"/>
    <n v="92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129000000"/>
    <s v="Outras transferências - recursos do tesouro - exercício corrente"/>
    <x v="0"/>
    <n v="230"/>
    <m/>
    <m/>
    <n v="1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129000000"/>
    <s v="Outras transferências - recursos do tesouro - exercício corrente"/>
    <x v="0"/>
    <n v="230"/>
    <m/>
    <m/>
    <n v="103000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30"/>
    <s v="Material de Consumo"/>
    <s v="0219000000"/>
    <s v="Outras Taxas Vinculadas - Recursos de Outras Fontes - Exercício Corrente"/>
    <x v="0"/>
    <n v="89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05"/>
    <s v="Outros Benefícios Previdenciários"/>
    <s v="0100000000"/>
    <s v="Recursos ordinários - recursos do tesouro - RLD"/>
    <x v="0"/>
    <n v="850"/>
    <n v="441"/>
    <n v="441"/>
    <m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05"/>
    <s v="Outros Benefícios Previdenciários"/>
    <s v="0100000000"/>
    <s v="Recursos ordinários - recursos do tesouro - RLD"/>
    <x v="0"/>
    <n v="850"/>
    <m/>
    <m/>
    <n v="93197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94"/>
    <s v="Indenizações e Restituições Trabalhistas"/>
    <s v="0131000000"/>
    <s v="Recursos do FUNDEB"/>
    <x v="0"/>
    <n v="625"/>
    <m/>
    <m/>
    <n v="35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4"/>
    <s v="Indenizações e Restituições Trabalhistas"/>
    <s v="0131000000"/>
    <s v="Recursos do FUNDEB"/>
    <x v="0"/>
    <n v="625"/>
    <m/>
    <m/>
    <n v="5269000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1700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40000000"/>
    <s v="Recursos de serviços - recursos de outras fontes - exercício corrente"/>
    <x v="0"/>
    <n v="860"/>
    <n v="6166310"/>
    <n v="6166310"/>
    <m/>
    <m/>
    <x v="0"/>
    <x v="0"/>
  </r>
  <r>
    <s v="030001"/>
    <s v="00001"/>
    <s v="Tribunal de Justiça do Estado"/>
    <s v="Gestão Geral"/>
    <x v="4"/>
    <x v="4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3"/>
    <n v="860"/>
    <m/>
    <n v="20556605.370000001"/>
    <m/>
    <m/>
    <x v="0"/>
    <x v="0"/>
  </r>
  <r>
    <s v="470076"/>
    <s v="47076"/>
    <s v="Fundo Financeiro"/>
    <s v="Fundo Financeiro"/>
    <x v="1"/>
    <x v="1"/>
    <x v="255"/>
    <s v="Pensões"/>
    <x v="830"/>
    <x v="833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2"/>
    <s v="Despesas de Exercícios Anteriores"/>
    <s v="0100000000"/>
    <s v="Recursos ordinários - recursos do tesouro - RLD"/>
    <x v="0"/>
    <n v="850"/>
    <n v="8005742"/>
    <n v="8005742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92"/>
    <s v="Despesas de Exercícios Anteriores"/>
    <s v="0100000000"/>
    <s v="Recursos ordinários - recursos do tesouro - RLD"/>
    <x v="0"/>
    <n v="625"/>
    <m/>
    <m/>
    <n v="2100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92"/>
    <s v="Despesas de Exercícios Anteriores"/>
    <s v="0100000000"/>
    <s v="Recursos ordinários - recursos do tesouro - RLD"/>
    <x v="0"/>
    <n v="310"/>
    <n v="618637"/>
    <n v="618637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4"/>
    <s v="Contratação por Tempo Determinado"/>
    <s v="0100000000"/>
    <s v="Recursos ordinários - recursos do tesouro - RLD"/>
    <x v="0"/>
    <n v="850"/>
    <n v="171185404"/>
    <n v="171185404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046"/>
    <s v="Auxílio-Alimentação"/>
    <s v="0100000000"/>
    <s v="Recursos ordinários - recursos do tesouro - RLD"/>
    <x v="0"/>
    <n v="850"/>
    <n v="14651116"/>
    <n v="14651116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046"/>
    <s v="Auxílio-Alimentação"/>
    <s v="0131000000"/>
    <s v="Recursos do FUNDEB"/>
    <x v="0"/>
    <n v="625"/>
    <m/>
    <m/>
    <n v="4860135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47"/>
    <s v="Obrigações Tributárias e Contributivas"/>
    <s v="0111000000"/>
    <s v="Taxas da Segurança Pública - recursos do tesouro - exercício corrente"/>
    <x v="0"/>
    <n v="900"/>
    <m/>
    <m/>
    <n v="11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47"/>
    <s v="Obrigações Tributárias e Contributivas"/>
    <s v="0269000000"/>
    <s v="Outros recursos primários - recursos de outras fontes - exercício corrente"/>
    <x v="0"/>
    <n v="875"/>
    <n v="125000"/>
    <n v="125000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113"/>
    <s v="Obrigações Patronais"/>
    <s v="0100000000"/>
    <s v="Recursos ordinários - recursos do tesouro - RLD"/>
    <x v="0"/>
    <n v="850"/>
    <n v="2491742"/>
    <n v="2491742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113"/>
    <s v="Obrigações Patronais"/>
    <s v="0111000000"/>
    <s v="Taxas da Segurança Pública - recursos do tesouro - exercício corrente"/>
    <x v="0"/>
    <n v="704"/>
    <n v="10000000"/>
    <n v="10000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n v="56000"/>
    <n v="56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m/>
    <n v="840000"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0"/>
    <s v="Material de Consumo"/>
    <s v="0269000000"/>
    <s v="Outros recursos primários - recursos de outras fontes - exercício corrente"/>
    <x v="0"/>
    <n v="703"/>
    <m/>
    <m/>
    <n v="2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85000000"/>
    <s v="Remuneração de disp bancária - Executivo - rec vinculados-rec outras fontes-exerc corrente"/>
    <x v="0"/>
    <n v="702"/>
    <m/>
    <m/>
    <n v="73412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100000000"/>
    <s v="Recursos ordinários - recursos do tesouro - RLD"/>
    <x v="0"/>
    <n v="900"/>
    <m/>
    <m/>
    <n v="61720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339030"/>
    <s v="Material de Consumo"/>
    <s v="0269000000"/>
    <s v="Outros recursos primários - recursos de outras fontes - exercício corrente"/>
    <x v="0"/>
    <n v="770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0"/>
    <s v="Material de Consumo"/>
    <s v="0269000000"/>
    <s v="Outros recursos primários - recursos de outras fontes - exercício corrente"/>
    <x v="0"/>
    <n v="310"/>
    <m/>
    <m/>
    <n v="11176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31000000"/>
    <s v="Recursos do FUNDEB"/>
    <x v="0"/>
    <n v="610"/>
    <m/>
    <m/>
    <n v="40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0"/>
    <s v="Material de Consumo"/>
    <s v="0228000000"/>
    <s v="Outros convênios, ajustes e acordos administrativos - rec outras fontes-exercício corrente"/>
    <x v="0"/>
    <n v="230"/>
    <m/>
    <m/>
    <n v="682361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30"/>
    <s v="Material de Consumo"/>
    <s v="0223000000"/>
    <s v="Convênio - Sistema Único Saúde - recursos de outras fontes - Exercício Corrente"/>
    <x v="0"/>
    <n v="450"/>
    <m/>
    <m/>
    <n v="2500000"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0"/>
    <s v="Material de Consumo"/>
    <s v="0240000000"/>
    <s v="Recursos de serviços - recursos de outras fontes - exercício corrente"/>
    <x v="0"/>
    <n v="630"/>
    <n v="176055"/>
    <n v="176055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3"/>
    <s v="Passagens e Despesas com Locomoção"/>
    <s v="0228000000"/>
    <s v="Outros convênios, ajustes e acordos administrativos - rec outras fontes-exercício corrente"/>
    <x v="0"/>
    <n v="310"/>
    <n v="116152"/>
    <n v="116152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3"/>
    <s v="Passagens e Despesas com Locomoção"/>
    <s v="0100000000"/>
    <s v="Recursos ordinários - recursos do tesouro - RLD"/>
    <x v="0"/>
    <n v="625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23"/>
    <s v="00001"/>
    <s v="Junta Comercial do Estado de Santa Catarina"/>
    <s v="Gestão Geral"/>
    <x v="0"/>
    <x v="0"/>
    <x v="7"/>
    <s v="Capacitação profissional dos agentes públicos"/>
    <x v="937"/>
    <x v="940"/>
    <x v="4"/>
    <n v="128"/>
    <s v="339033"/>
    <s v="Passagens e Despesas com Locomoção"/>
    <s v="0240000000"/>
    <s v="Recursos de serviços - recursos de outras fontes - exercício corrente"/>
    <x v="0"/>
    <n v="850"/>
    <m/>
    <m/>
    <n v="75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3"/>
    <s v="Passagens e Despesas com Locomoção"/>
    <s v="0229000000"/>
    <s v="Outras transferências - recursos de outras fontes - exercício corrente"/>
    <x v="0"/>
    <n v="635"/>
    <m/>
    <m/>
    <n v="3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3"/>
    <s v="Passagens e Despesas com Locomoção"/>
    <s v="0100000000"/>
    <s v="Recursos ordinários - recursos do tesouro - RLD"/>
    <x v="0"/>
    <n v="730"/>
    <m/>
    <m/>
    <n v="15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3"/>
    <s v="Passagens e Despesas com Locomoção"/>
    <s v="0100000000"/>
    <s v="Recursos ordinários - recursos do tesouro - RLD"/>
    <x v="0"/>
    <n v="300"/>
    <m/>
    <m/>
    <n v="11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3"/>
    <s v="Passagens e Despesas com Locomoção"/>
    <s v="0240000000"/>
    <s v="Recursos de serviços - recursos de outras fontes - exercício corrente"/>
    <x v="0"/>
    <n v="310"/>
    <m/>
    <m/>
    <n v="119869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3"/>
    <s v="Passagens e Despesas com Locomoção"/>
    <s v="0240000000"/>
    <s v="Recursos de serviços - recursos de outras fontes - exercício corrente"/>
    <x v="0"/>
    <n v="350"/>
    <n v="50000"/>
    <n v="50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9"/>
    <s v="Auxílio-Transporte"/>
    <s v="0240000000"/>
    <s v="Recursos de serviços - recursos de outras fontes - exercício corrente"/>
    <x v="0"/>
    <n v="310"/>
    <m/>
    <m/>
    <n v="416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3137292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70001"/>
    <s v="00001"/>
    <s v="Secretaria de Estado da Administração"/>
    <s v="Gestão Geral"/>
    <x v="8"/>
    <x v="7"/>
    <x v="30"/>
    <s v="Modernização, integração e manutenção de tecnologia"/>
    <x v="529"/>
    <x v="532"/>
    <x v="3"/>
    <n v="126"/>
    <s v="339035"/>
    <s v="Serviços de Consultoria"/>
    <s v="0100000000"/>
    <s v="Recursos ordinários - recursos do tesouro - RLD"/>
    <x v="0"/>
    <n v="900"/>
    <m/>
    <n v="145500"/>
    <m/>
    <m/>
    <x v="0"/>
    <x v="0"/>
  </r>
  <r>
    <s v="480091"/>
    <s v="48091"/>
    <s v="Fundo Estadual de Saúde"/>
    <s v="Fundo Estadual de Saúde"/>
    <x v="1"/>
    <x v="1"/>
    <x v="277"/>
    <s v="Rede de atenção psicossocial"/>
    <x v="576"/>
    <x v="579"/>
    <x v="6"/>
    <n v="302"/>
    <s v="334141"/>
    <s v="Contribuições"/>
    <s v="0223000000"/>
    <s v="Convênio - Sistema Único Saúde - recursos de outras fontes - Exercício Corrente"/>
    <x v="0"/>
    <n v="450"/>
    <n v="1078000"/>
    <n v="1078000"/>
    <m/>
    <m/>
    <x v="0"/>
    <x v="0"/>
  </r>
  <r>
    <s v="480091"/>
    <s v="48091"/>
    <s v="Fundo Estadual de Saúde"/>
    <s v="Fundo Estadual de Saúde"/>
    <x v="0"/>
    <x v="0"/>
    <x v="333"/>
    <s v="Incentivo financeiro"/>
    <x v="832"/>
    <x v="835"/>
    <x v="6"/>
    <n v="301"/>
    <s v="334192"/>
    <s v="Despesas de Exercícios Anteriores"/>
    <s v="0100000000"/>
    <s v="Recursos ordinários - recursos do tesouro - RLD"/>
    <x v="0"/>
    <n v="420"/>
    <m/>
    <m/>
    <n v="18386757.600000001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113"/>
    <s v="Obrigações Patronais"/>
    <s v="0131000000"/>
    <s v="Recursos do FUNDEB"/>
    <x v="0"/>
    <n v="625"/>
    <m/>
    <m/>
    <n v="87068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05"/>
    <s v="Outros Benefícios Previdenciários"/>
    <s v="0100000000"/>
    <s v="Recursos ordinários - recursos do tesouro - RLD"/>
    <x v="0"/>
    <n v="920"/>
    <m/>
    <m/>
    <n v="240000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410011"/>
    <s v="00001"/>
    <s v="Agência de Desenvolvimento do Turismo de Santa Catarina"/>
    <s v="Gestão Geral"/>
    <x v="1"/>
    <x v="1"/>
    <x v="296"/>
    <s v="Divulgação e promoção turística"/>
    <x v="642"/>
    <x v="645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14"/>
    <s v="Diárias - Civil"/>
    <s v="0120000000"/>
    <s v="Cota-parte da contribuição do Salário-Educação - recursos do tesouro - exercício corrente"/>
    <x v="0"/>
    <n v="625"/>
    <n v="1000000"/>
    <n v="10000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m/>
    <m/>
    <m/>
    <n v="5000"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93"/>
    <s v="Indenizações e Restituições"/>
    <s v="0100000000"/>
    <s v="Recursos ordinários - recursos do tesouro - RLD"/>
    <x v="0"/>
    <n v="855"/>
    <m/>
    <m/>
    <n v="23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93"/>
    <s v="Indenizações e Restituições"/>
    <s v="0283000000"/>
    <s v="Remuneração de depósitos bancários da conta única  do Tribunal de Justiça"/>
    <x v="0"/>
    <n v="931"/>
    <n v="7470"/>
    <n v="747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1"/>
    <s v="Vencim. e Vantagens Fixas - Pessoal Civil"/>
    <s v="0131000000"/>
    <s v="Recursos do FUNDEB"/>
    <x v="0"/>
    <n v="703"/>
    <m/>
    <m/>
    <n v="48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1"/>
    <s v="Vencim. e Vantagens Fixas - Pessoal Civil"/>
    <s v="0219000000"/>
    <s v="Outras Taxas Vinculadas - Recursos de Outras Fontes - Exercício Corrente"/>
    <x v="0"/>
    <n v="850"/>
    <m/>
    <m/>
    <n v="13774643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1"/>
    <s v="Vencim. e Vantagens Fixas - Pessoal Civil"/>
    <s v="0100000000"/>
    <s v="Recursos ordinários - recursos do tesouro - RLD"/>
    <x v="0"/>
    <n v="850"/>
    <m/>
    <m/>
    <n v="75109245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2"/>
    <s v="Vencim. e Vantagens Fixas - Pessoal Militar"/>
    <s v="0266000000"/>
    <s v="Receitas diversas - receita Agroindustrial - FDR"/>
    <x v="0"/>
    <n v="300"/>
    <m/>
    <m/>
    <n v="50000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6"/>
    <s v="Outros Serviços Terceiros-Pessoa Física"/>
    <s v="0100000000"/>
    <s v="Recursos ordinários - recursos do tesouro - RLD"/>
    <x v="0"/>
    <n v="935"/>
    <m/>
    <m/>
    <n v="1500000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82000000"/>
    <s v="Remuneração de disponibilidade bancária - Judiciário -rec outras fontes-exercício corrente"/>
    <x v="0"/>
    <n v="930"/>
    <m/>
    <m/>
    <n v="6079262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m/>
    <n v="58461"/>
    <m/>
    <x v="0"/>
    <x v="0"/>
  </r>
  <r>
    <s v="410009"/>
    <s v="00001"/>
    <s v="Fundação Catarinense de Cultura"/>
    <s v="Gestão Geral"/>
    <x v="0"/>
    <x v="0"/>
    <x v="250"/>
    <s v="Capacitação e pesquisa"/>
    <x v="504"/>
    <x v="507"/>
    <x v="5"/>
    <n v="128"/>
    <s v="339036"/>
    <s v="Outros Serviços Terceiros-Pessoa Física"/>
    <s v="0100000000"/>
    <s v="Recursos ordinários - recursos do tesouro - RLD"/>
    <x v="0"/>
    <n v="665"/>
    <m/>
    <m/>
    <n v="2500"/>
    <m/>
    <x v="0"/>
    <x v="0"/>
  </r>
  <r>
    <s v="450021"/>
    <s v="00001"/>
    <s v="Fundação Catarinense de Educação Especial"/>
    <s v="Gestão Geral"/>
    <x v="0"/>
    <x v="0"/>
    <x v="75"/>
    <s v="Encargos com estagiários"/>
    <x v="994"/>
    <x v="997"/>
    <x v="5"/>
    <n v="128"/>
    <s v="339036"/>
    <s v="Outros Serviços Terceiros-Pessoa Física"/>
    <s v="0100000000"/>
    <s v="Recursos ordinários - recursos do tesouro - RLD"/>
    <x v="0"/>
    <n v="850"/>
    <m/>
    <m/>
    <n v="20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6"/>
    <s v="Outros Serviços Terceiros-Pessoa Física"/>
    <s v="0100000000"/>
    <s v="Recursos ordinários - recursos do tesouro - RLD"/>
    <x v="0"/>
    <n v="900"/>
    <n v="100000"/>
    <n v="1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39"/>
    <s v="Outros Serviços Terceiros Pessoa Jurídica"/>
    <s v="0100000000"/>
    <s v="Recursos ordinários - recursos do tesouro - RLD"/>
    <x v="0"/>
    <n v="935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139"/>
    <s v="Outros Serviços Terceiros Pessoa Jurídica"/>
    <s v="0269000000"/>
    <s v="Outros recursos primários - recursos de outras fontes - exercício corrente"/>
    <x v="0"/>
    <n v="875"/>
    <m/>
    <m/>
    <n v="275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139"/>
    <s v="Outros Serviços Terceiros Pessoa Jurídica"/>
    <s v="0100000000"/>
    <s v="Recursos ordinários - recursos do tesouro - RLD"/>
    <x v="0"/>
    <n v="750"/>
    <m/>
    <m/>
    <n v="1004483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33"/>
    <x v="736"/>
    <x v="7"/>
    <n v="61"/>
    <s v="449051"/>
    <s v="Obras e Instalações"/>
    <s v="0219000000"/>
    <s v="Outras Taxas Vinculadas - Recursos de Outras Fontes - Exercício Corrente"/>
    <x v="0"/>
    <n v="931"/>
    <n v="39174"/>
    <n v="39174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560"/>
    <x v="563"/>
    <x v="7"/>
    <n v="61"/>
    <s v="449051"/>
    <s v="Obras e Instalações"/>
    <s v="0219000000"/>
    <s v="Outras Taxas Vinculadas - Recursos de Outras Fontes - Exercício Corrente"/>
    <x v="0"/>
    <n v="931"/>
    <m/>
    <m/>
    <n v="163199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75"/>
    <x v="878"/>
    <x v="7"/>
    <n v="61"/>
    <s v="449051"/>
    <s v="Obras e Instalações"/>
    <s v="0219000000"/>
    <s v="Outras Taxas Vinculadas - Recursos de Outras Fontes - Exercício Corrente"/>
    <x v="0"/>
    <n v="931"/>
    <m/>
    <m/>
    <n v="70288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m/>
    <m/>
    <n v="26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1"/>
    <s v="Obras e Instala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19000000"/>
    <s v="Outras Taxas Vinculadas - Recursos de Outras Fontes - Exercício Corrente"/>
    <x v="0"/>
    <n v="702"/>
    <m/>
    <m/>
    <n v="421451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51"/>
    <s v="Obras e Instalações"/>
    <s v="0111000000"/>
    <s v="Taxas da Segurança Pública - recursos do tesouro - exercício corrente"/>
    <x v="0"/>
    <n v="730"/>
    <m/>
    <m/>
    <n v="3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449051"/>
    <s v="Obras e Instalações"/>
    <s v="0120000000"/>
    <s v="Cota-parte da contribuição do Salário-Educação - recursos do tesouro - exercício corrente"/>
    <x v="0"/>
    <n v="626"/>
    <m/>
    <m/>
    <n v="5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39"/>
    <x v="942"/>
    <x v="5"/>
    <n v="364"/>
    <s v="449051"/>
    <s v="Obras e Instalações"/>
    <s v="0100000000"/>
    <s v="Recursos ordinários - recursos do tesouro - RLD"/>
    <x v="0"/>
    <n v="630"/>
    <m/>
    <m/>
    <n v="1604437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51"/>
    <s v="Obras e Instalações"/>
    <s v="0192000000"/>
    <s v="Operações de crédito externa - recursos do tesouro - exercício corrente"/>
    <x v="0"/>
    <n v="110"/>
    <m/>
    <m/>
    <n v="9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8"/>
    <x v="671"/>
    <x v="0"/>
    <n v="782"/>
    <s v="449051"/>
    <s v="Obras e Instalações"/>
    <s v="0191000000"/>
    <s v="Operações de crédito interna - recursos do tesouro - exercício corrente"/>
    <x v="0"/>
    <n v="101"/>
    <m/>
    <m/>
    <n v="1880000"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33"/>
    <x v="34"/>
    <x v="12"/>
    <n v="544"/>
    <s v="449039"/>
    <s v="Outros Serv. Terceiros - Pessoa Juridíca"/>
    <s v="0122000000"/>
    <s v="Cota-parte da compensação financeira dos rec hídricos - rec tesouro - exercício corrente"/>
    <x v="0"/>
    <n v="350"/>
    <n v="500000"/>
    <n v="500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449052"/>
    <s v="Equipamentos e Material Permanente"/>
    <s v="0100000000"/>
    <s v="Recursos ordinários - recursos do tesouro - RLD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449052"/>
    <s v="Equipamentos e Material Permanente"/>
    <s v="0100000000"/>
    <s v="Recursos ordinários - recursos do tesouro - RLD"/>
    <x v="0"/>
    <n v="900"/>
    <n v="60000"/>
    <n v="60000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449052"/>
    <s v="Equipamentos e Material Permanente"/>
    <s v="0100000000"/>
    <s v="Recursos ordinários - recursos do tesouro - RLD"/>
    <x v="0"/>
    <n v="880"/>
    <m/>
    <m/>
    <n v="5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m/>
    <m/>
    <m/>
    <n v="414290"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1"/>
    <s v="Sentenças Judiciais"/>
    <s v="0240000000"/>
    <s v="Recursos de serviços - recursos de outras fontes - exercício corrente"/>
    <x v="0"/>
    <n v="900"/>
    <m/>
    <m/>
    <n v="5933927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34"/>
    <s v="Outras Desp. Pessoal Decor. Contr. Terceirização"/>
    <s v="0100000000"/>
    <s v="Recursos ordinários - recursos do tesouro - RLD"/>
    <x v="0"/>
    <n v="130"/>
    <m/>
    <m/>
    <n v="180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9"/>
    <s v="Outros Serviços Terceiros - Pessoa Jurídica"/>
    <s v="0120000000"/>
    <s v="Cota-parte da contribuição do Salário-Educação - recursos do tesouro - exercício corrente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9"/>
    <s v="Expansão da estrutura judiciária"/>
    <x v="738"/>
    <x v="741"/>
    <x v="7"/>
    <n v="61"/>
    <s v="339039"/>
    <s v="Outros Serviços Terceiros - Pessoa Jurídica"/>
    <s v="0283000000"/>
    <s v="Remuneração de depósitos bancários da conta única  do Tribunal de Justiça"/>
    <x v="0"/>
    <n v="931"/>
    <m/>
    <m/>
    <n v="10000"/>
    <m/>
    <x v="0"/>
    <x v="0"/>
  </r>
  <r>
    <s v="030001"/>
    <s v="00001"/>
    <s v="Tribunal de Justiça do Estado"/>
    <s v="Gestão Geral"/>
    <x v="0"/>
    <x v="0"/>
    <x v="61"/>
    <s v="Manutenção de prédios"/>
    <x v="817"/>
    <x v="820"/>
    <x v="7"/>
    <n v="61"/>
    <s v="339039"/>
    <s v="Outros Serviços Terceiros - Pessoa Jurídica"/>
    <s v="0283000000"/>
    <s v="Remuneração de depósitos bancários da conta única  do Tribunal de Justiça"/>
    <x v="0"/>
    <n v="931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100000000"/>
    <s v="Recursos ordinários - recursos do tesouro - RLD"/>
    <x v="0"/>
    <n v="310"/>
    <m/>
    <m/>
    <n v="176672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31000000"/>
    <s v="Recursos do FUNDEB"/>
    <x v="0"/>
    <n v="610"/>
    <m/>
    <m/>
    <n v="1780000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71463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9039"/>
    <s v="Outros Serviços Terceiros - Pessoa Jurídica"/>
    <s v="0100000000"/>
    <s v="Recursos ordinários - recursos do tesouro - RLD"/>
    <x v="0"/>
    <n v="430"/>
    <m/>
    <m/>
    <n v="20000000"/>
    <m/>
    <x v="0"/>
    <x v="0"/>
  </r>
  <r>
    <s v="530001"/>
    <s v="00001"/>
    <s v="Secretaria de Estado da Infraestrutura e Mobilidade"/>
    <s v="Gestão Geral"/>
    <x v="0"/>
    <x v="0"/>
    <x v="14"/>
    <s v="Saúde e segurança no contexto ocupacional"/>
    <x v="796"/>
    <x v="799"/>
    <x v="3"/>
    <n v="331"/>
    <s v="339039"/>
    <s v="Outros Serviços Terceiros - Pessoa Jurídica"/>
    <s v="0100000000"/>
    <s v="Recursos ordinários - recursos do tesouro - RLD"/>
    <x v="0"/>
    <n v="855"/>
    <m/>
    <m/>
    <n v="180000"/>
    <m/>
    <x v="0"/>
    <x v="0"/>
  </r>
  <r>
    <s v="540096"/>
    <s v="54096"/>
    <s v="Fundo Penitenciário do Estado de Santa Catarina - FUPESC"/>
    <s v="Fundo Penitenciário do Estado de Santa Catarina"/>
    <x v="0"/>
    <x v="0"/>
    <x v="353"/>
    <s v="Profissionalização dos apenados e adolescentes em conflito com a lei"/>
    <x v="855"/>
    <x v="858"/>
    <x v="5"/>
    <n v="368"/>
    <s v="339039"/>
    <s v="Outros Serviços Terceiros - Pessoa Jurídica"/>
    <s v="0100000000"/>
    <s v="Recursos ordinários - recursos do tesouro - RLD"/>
    <x v="0"/>
    <n v="750"/>
    <m/>
    <m/>
    <n v="25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3000000"/>
    <n v="3000000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7"/>
    <s v="Locação de Mão-de-Obra"/>
    <s v="0100000000"/>
    <s v="Recursos ordinários - recursos do tesouro - RLD"/>
    <x v="0"/>
    <n v="921"/>
    <n v="100000"/>
    <n v="10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7"/>
    <s v="Locação de Mão-de-Obra"/>
    <s v="0169000000"/>
    <s v="Outros Recursos Primários - Recursos do Tesouro"/>
    <x v="0"/>
    <n v="130"/>
    <n v="195000"/>
    <n v="19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m/>
    <m/>
    <n v="3277337.47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2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40"/>
    <s v="Serviços de Tecnologia da Informação e Comunicação - Pessoa Jurídica"/>
    <s v="0100000000"/>
    <s v="Recursos ordinários - recursos do tesouro - RLD"/>
    <x v="0"/>
    <n v="925"/>
    <m/>
    <m/>
    <n v="300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70001"/>
    <s v="00001"/>
    <s v="Secretaria de Estado da Administração"/>
    <s v="Gestão Geral"/>
    <x v="0"/>
    <x v="0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34045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2"/>
    <s v="Material, Bem ou Serviço de Distribuição Gratuita"/>
    <s v="0100000000"/>
    <s v="Recursos ordinários - recursos do tesouro - RLD"/>
    <x v="0"/>
    <n v="430"/>
    <m/>
    <m/>
    <n v="1100000"/>
    <m/>
    <x v="0"/>
    <x v="0"/>
  </r>
  <r>
    <s v="480091"/>
    <s v="48091"/>
    <s v="Fundo Estadual de Saúde"/>
    <s v="Fundo Estadual de Saúde"/>
    <x v="5"/>
    <x v="5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n v="-20000000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13"/>
    <s v="Obrigações Patronais"/>
    <s v="0100000000"/>
    <s v="Recursos ordinários - recursos do tesouro - RLD"/>
    <x v="0"/>
    <n v="850"/>
    <n v="514340"/>
    <n v="51434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130"/>
    <s v="Material de Consumo"/>
    <s v="0100000000"/>
    <s v="Recursos ordinários - recursos do tesouro - RLD"/>
    <x v="0"/>
    <n v="910"/>
    <n v="10000"/>
    <n v="1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19000000"/>
    <s v="Recursos do Tesouro - Exercício Corrente - Outras Taxas - Vinculadas"/>
    <x v="0"/>
    <n v="900"/>
    <m/>
    <m/>
    <n v="10000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07"/>
    <s v="Contrib. Entid. Fechadas de Previdência"/>
    <s v="0100000000"/>
    <s v="Recursos ordinários - recursos do tesouro - RLD"/>
    <x v="0"/>
    <n v="880"/>
    <m/>
    <m/>
    <n v="2995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60000000"/>
    <s v="Recursos Patrimoniais Primários - recursos do tesouro - Exercício Corrente"/>
    <x v="0"/>
    <n v="990"/>
    <m/>
    <m/>
    <n v="4000000"/>
    <m/>
    <x v="0"/>
    <x v="0"/>
  </r>
  <r>
    <s v="520002"/>
    <s v="00001"/>
    <s v="Encargos Gerais do Estado"/>
    <s v="Gestão Geral"/>
    <x v="0"/>
    <x v="0"/>
    <x v="121"/>
    <s v="Participação no capital social"/>
    <x v="811"/>
    <x v="814"/>
    <x v="3"/>
    <n v="123"/>
    <s v="459065"/>
    <s v="Const. ou Aumento de Capital de Empresas"/>
    <s v="0100000000"/>
    <s v="Recursos ordinários - recursos do tesouro - RLD"/>
    <x v="0"/>
    <n v="99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15"/>
    <s v="Diárias - Militar"/>
    <s v="0111000000"/>
    <s v="Taxas da Segurança Pública - recursos do tesouro - exercício corrente"/>
    <x v="0"/>
    <n v="702"/>
    <n v="130000"/>
    <n v="13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100000000"/>
    <s v="Recursos ordinários - recursos do tesouro - RLD"/>
    <x v="0"/>
    <n v="230"/>
    <m/>
    <m/>
    <n v="120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6045"/>
    <s v="Subvenções Econômicas"/>
    <s v="0265000000"/>
    <s v="Receitas diversas - recursos de outras fontes - manutenção do ensino superior"/>
    <x v="0"/>
    <n v="627"/>
    <n v="12000000"/>
    <n v="120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28000000"/>
    <s v="Outros convênios, ajustes e acordos administrativos - rec outras fontes-exercício corrente"/>
    <x v="0"/>
    <n v="230"/>
    <m/>
    <m/>
    <n v="9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69000000"/>
    <s v="Outros recursos primários - recursos de outras fontes - exercício corrente"/>
    <x v="0"/>
    <n v="230"/>
    <m/>
    <m/>
    <n v="41819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85000000"/>
    <s v="Remuneração de disp bancária - Executivo - rec vinculados-rec outras fontes-exerc corrente"/>
    <x v="0"/>
    <n v="230"/>
    <n v="428245"/>
    <n v="428245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92"/>
    <s v="Despesas de Exercícios Anteriores"/>
    <s v="0131000000"/>
    <s v="Recursos do FUNDEB"/>
    <x v="0"/>
    <n v="850"/>
    <n v="253534"/>
    <n v="253534"/>
    <m/>
    <m/>
    <x v="0"/>
    <x v="0"/>
  </r>
  <r>
    <s v="030091"/>
    <s v="03091"/>
    <s v="Fundo de Reaparelhamento da Justiça"/>
    <s v="Fundo de Reaparelhamento da Justiça"/>
    <x v="3"/>
    <x v="3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n v="7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13"/>
    <s v="Obrigações Patronais"/>
    <s v="0100000000"/>
    <s v="Recursos ordinários - recursos do tesouro - RLD"/>
    <x v="0"/>
    <n v="920"/>
    <m/>
    <m/>
    <n v="28895698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113"/>
    <s v="Obrigações Patronais"/>
    <s v="0100000000"/>
    <s v="Recursos ordinários - recursos do tesouro - RLD"/>
    <x v="0"/>
    <n v="750"/>
    <m/>
    <m/>
    <n v="7770069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30"/>
    <s v="Material de Consumo"/>
    <s v="0100000000"/>
    <s v="Recursos ordinários - recursos do tesouro - RLD"/>
    <x v="0"/>
    <n v="230"/>
    <n v="240000"/>
    <n v="24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30"/>
    <s v="Material de Consumo"/>
    <s v="0269000000"/>
    <s v="Outros recursos primários - recursos de outras fontes - exercício corrente"/>
    <x v="0"/>
    <n v="875"/>
    <n v="175000"/>
    <n v="175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339030"/>
    <s v="Material de Consumo"/>
    <s v="0283000000"/>
    <s v="Remuneração de depósitos bancários da conta única  do Tribunal de Justiça"/>
    <x v="0"/>
    <n v="931"/>
    <m/>
    <m/>
    <n v="290817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0"/>
    <s v="Material de Consumo"/>
    <s v="0261000000"/>
    <s v="Receitas diversas - FUNDOSOCIAL - recursos de outras fontes - exercício corrente"/>
    <x v="0"/>
    <n v="665"/>
    <m/>
    <m/>
    <n v="15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30"/>
    <s v="Material de Consumo"/>
    <s v="0100000000"/>
    <s v="Recursos ordinários - recursos do tesouro - RLD"/>
    <x v="0"/>
    <n v="64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0"/>
    <s v="Material de Consumo"/>
    <s v="0228000000"/>
    <s v="Outros convênios, ajustes e acordos administrativos - rec outras fontes-exercício corrente"/>
    <x v="0"/>
    <n v="230"/>
    <n v="682361"/>
    <n v="682361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m/>
    <m/>
    <x v="0"/>
    <x v="5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3"/>
    <s v="Passagens e Despesas com Locomoção"/>
    <s v="0269000000"/>
    <s v="Outros recursos primários - recursos de outras fontes - exercício corrente"/>
    <x v="0"/>
    <n v="560"/>
    <m/>
    <m/>
    <n v="3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3"/>
    <s v="Passagens e Despesas com Locomoção"/>
    <s v="0100000000"/>
    <s v="Recursos ordinários - recursos do tesouro - RLD"/>
    <x v="0"/>
    <n v="630"/>
    <m/>
    <m/>
    <n v="65898"/>
    <m/>
    <x v="0"/>
    <x v="0"/>
  </r>
  <r>
    <s v="440093"/>
    <s v="44093"/>
    <s v="Fundo Estadual de Desenvolvimento Rural"/>
    <s v="Fundo Estadual de Desenvolvimento Rural"/>
    <x v="1"/>
    <x v="1"/>
    <x v="313"/>
    <s v="Concessão de subvenção"/>
    <x v="989"/>
    <x v="992"/>
    <x v="13"/>
    <n v="605"/>
    <s v="339048"/>
    <s v="Outros Auxílios Financeiros Pessoas Físicas"/>
    <s v="0266000000"/>
    <s v="Receitas diversas - receita Agroindustrial - FDR"/>
    <x v="0"/>
    <n v="320"/>
    <n v="3000000"/>
    <n v="3000000"/>
    <m/>
    <m/>
    <x v="0"/>
    <x v="0"/>
  </r>
  <r>
    <s v="530001"/>
    <s v="00001"/>
    <s v="Secretaria de Estado da Infraestrutura e Mobilidade"/>
    <s v="Gestão Geral"/>
    <x v="0"/>
    <x v="0"/>
    <x v="75"/>
    <s v="Encargos com estagiários"/>
    <x v="680"/>
    <x v="683"/>
    <x v="0"/>
    <n v="128"/>
    <s v="339049"/>
    <s v="Auxílio-Transporte"/>
    <s v="0100000000"/>
    <s v="Recursos ordinários - recursos do tesouro - RLD"/>
    <x v="0"/>
    <n v="850"/>
    <m/>
    <m/>
    <n v="10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2"/>
    <s v="Despesas de Exercícios Anteriores"/>
    <s v="0111000000"/>
    <s v="Taxas da Segurança Pública - recursos do tesouro - exercício corrente"/>
    <x v="0"/>
    <n v="704"/>
    <n v="31057"/>
    <n v="31057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2"/>
    <s v="Despesas de Exercícios Anteriores"/>
    <s v="0219000000"/>
    <s v="Outras Taxas Vinculadas - Recursos de Outras Fontes - Exercício Corrente"/>
    <x v="0"/>
    <n v="315"/>
    <m/>
    <m/>
    <n v="3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092"/>
    <s v="Despesas de Exercícios Anteriores"/>
    <s v="0100000000"/>
    <s v="Recursos ordinários - recursos do tesouro - RLD"/>
    <x v="0"/>
    <n v="625"/>
    <m/>
    <m/>
    <n v="21000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92"/>
    <s v="Despesas de Exercícios Anteriores"/>
    <s v="0240000000"/>
    <s v="Recursos de serviços - recursos de outras fontes - exercício corrente"/>
    <x v="0"/>
    <n v="900"/>
    <m/>
    <m/>
    <n v="137451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6"/>
    <s v="Ressarcimento Despesa Pessoal Requisitado"/>
    <s v="0100000000"/>
    <s v="Recursos ordinários - recursos do tesouro - RLD"/>
    <x v="0"/>
    <n v="850"/>
    <n v="98056"/>
    <n v="98056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0000000"/>
    <s v="Recursos ordinários - recursos do tesouro - RLD"/>
    <x v="0"/>
    <n v="990"/>
    <m/>
    <m/>
    <n v="105034721"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0192000000"/>
    <s v="Operações de crédito externa - recursos do tesouro - exercício corrente"/>
    <x v="0"/>
    <n v="110"/>
    <m/>
    <m/>
    <n v="12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113"/>
    <s v="Obrigações Patronais"/>
    <s v="0100000000"/>
    <s v="Recursos ordinários - recursos do tesouro - RLD"/>
    <x v="0"/>
    <n v="930"/>
    <n v="720000"/>
    <n v="7200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113"/>
    <s v="Obrigações Patronais"/>
    <s v="0219000000"/>
    <s v="Outras Taxas Vinculadas - Recursos de Outras Fontes - Exercício Corrente"/>
    <x v="0"/>
    <n v="890"/>
    <n v="79203"/>
    <n v="79203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113"/>
    <s v="Obrigações Patronais"/>
    <s v="0100000000"/>
    <s v="Recursos ordinários - recursos do tesouro - RLD"/>
    <x v="0"/>
    <n v="745"/>
    <m/>
    <m/>
    <n v="285000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113"/>
    <s v="Obrigações Patronais"/>
    <s v="0100000000"/>
    <s v="Recursos ordinários - recursos do tesouro - RLD"/>
    <x v="0"/>
    <n v="30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14"/>
    <s v="Diárias - Civil"/>
    <s v="0228000000"/>
    <s v="Outros convênios, ajustes e acordos administrativos - rec outras fontes-exercício corrente"/>
    <x v="0"/>
    <n v="230"/>
    <m/>
    <m/>
    <n v="15263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14"/>
    <s v="Diárias - Civil"/>
    <s v="0240000000"/>
    <s v="Recursos de serviços - recursos de outras fontes - exercício corrente"/>
    <x v="0"/>
    <n v="90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93"/>
    <s v="Indenizações e Restituições"/>
    <s v="0100000000"/>
    <s v="Recursos ordinários - recursos do tesouro - RLD"/>
    <x v="0"/>
    <n v="930"/>
    <m/>
    <m/>
    <n v="82967435.640000001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093"/>
    <s v="Indenizações e Restituições"/>
    <s v="0111000000"/>
    <s v="Taxas da Segurança Pública - recursos do tesouro - exercício corrente"/>
    <x v="0"/>
    <n v="850"/>
    <m/>
    <m/>
    <n v="8817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93"/>
    <s v="Indenizações e Restituições"/>
    <s v="0260000000"/>
    <s v="Recursos patrimoniais primários - recursos de outras fontes - exercício corrente"/>
    <x v="0"/>
    <n v="310"/>
    <m/>
    <m/>
    <n v="2261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1"/>
    <s v="Vencim. e Vantagens Fixas - Pessoal Civil"/>
    <s v="0131000000"/>
    <s v="Recursos do FUNDEB"/>
    <x v="0"/>
    <n v="625"/>
    <m/>
    <m/>
    <n v="22965483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248"/>
    <x v="251"/>
    <x v="5"/>
    <n v="573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50001"/>
    <s v="00001"/>
    <s v="Secretaria de Estado da Educação"/>
    <s v="Gestão Geral"/>
    <x v="0"/>
    <x v="0"/>
    <x v="75"/>
    <s v="Encargos com estagiários"/>
    <x v="903"/>
    <x v="906"/>
    <x v="5"/>
    <n v="128"/>
    <s v="339036"/>
    <s v="Outros Serviços Terceiros-Pessoa Física"/>
    <s v="0100000000"/>
    <s v="Recursos ordinários - recursos do tesouro - RLD"/>
    <x v="0"/>
    <n v="850"/>
    <m/>
    <m/>
    <n v="2942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m/>
    <m/>
    <m/>
    <n v="110000"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139"/>
    <s v="Outros Serviços Terceiros Pessoa Jurídica"/>
    <s v="0219000000"/>
    <s v="Outras Taxas Vinculadas - Recursos de Outras Fontes - Exercício Corrente"/>
    <x v="0"/>
    <n v="348"/>
    <m/>
    <m/>
    <n v="9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139"/>
    <s v="Outros Serviços Terceiros Pessoa Jurídica"/>
    <s v="0100000000"/>
    <s v="Recursos ordinários - recursos do tesouro - RLD"/>
    <x v="0"/>
    <n v="90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478"/>
    <x v="481"/>
    <x v="7"/>
    <n v="61"/>
    <s v="449051"/>
    <s v="Obras e Instalações"/>
    <s v="0219000000"/>
    <s v="Outras Taxas Vinculadas - Recursos de Outras Fontes - Exercício Corrente"/>
    <x v="0"/>
    <n v="931"/>
    <n v="2250000"/>
    <n v="225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31"/>
    <x v="934"/>
    <x v="7"/>
    <n v="61"/>
    <s v="449051"/>
    <s v="Obras e Instalações"/>
    <s v="0219000000"/>
    <s v="Outras Taxas Vinculadas - Recursos de Outras Fontes - Exercício Corrente"/>
    <x v="0"/>
    <n v="931"/>
    <m/>
    <m/>
    <n v="186622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850"/>
    <x v="853"/>
    <x v="5"/>
    <n v="364"/>
    <s v="449051"/>
    <s v="Obras e Instalações"/>
    <s v="0100000000"/>
    <s v="Recursos ordinários - recursos do tesouro - RLD"/>
    <x v="0"/>
    <n v="630"/>
    <m/>
    <m/>
    <n v="5313345"/>
    <m/>
    <x v="0"/>
    <x v="0"/>
  </r>
  <r>
    <s v="530001"/>
    <s v="00001"/>
    <s v="Secretaria de Estado da Infraestrutura e Mobilidade"/>
    <s v="Gestão Geral"/>
    <x v="0"/>
    <x v="0"/>
    <x v="231"/>
    <s v="Reforma, manutenção e conservação de barragens"/>
    <x v="682"/>
    <x v="685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25"/>
    <x v="728"/>
    <x v="0"/>
    <n v="782"/>
    <s v="449051"/>
    <s v="Obras e Instalações"/>
    <s v="0100000000"/>
    <s v="Recursos ordinários - recursos do tesouro - RLD"/>
    <x v="0"/>
    <n v="140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49"/>
    <s v="Gestão de acordos e convênios"/>
    <x v="85"/>
    <x v="87"/>
    <x v="11"/>
    <n v="181"/>
    <s v="449052"/>
    <s v="Equipamentos e Material Permanente"/>
    <s v="0111000000"/>
    <s v="Taxas da Segurança Pública - recursos do tesouro - exercício corrente"/>
    <x v="0"/>
    <n v="703"/>
    <m/>
    <m/>
    <n v="20000"/>
    <m/>
    <x v="0"/>
    <x v="0"/>
  </r>
  <r>
    <s v="160091"/>
    <s v="16091"/>
    <s v="Fundo para Melhoria da Segurança Pública"/>
    <s v="Fundo para Melhoria da Segurança Pública"/>
    <x v="0"/>
    <x v="0"/>
    <x v="323"/>
    <s v="Renovação da frota"/>
    <x v="709"/>
    <x v="712"/>
    <x v="11"/>
    <n v="181"/>
    <s v="449052"/>
    <s v="Equipamentos e Material Permanente"/>
    <s v="0191000000"/>
    <s v="Operações de crédito interna - recursos do tesouro - exercício corrente"/>
    <x v="0"/>
    <n v="101"/>
    <m/>
    <m/>
    <n v="100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449052"/>
    <s v="Equipamentos e Material Permanente"/>
    <s v="0100000000"/>
    <s v="Recursos ordinários - recursos do tesouro - RLD"/>
    <x v="0"/>
    <n v="900"/>
    <m/>
    <m/>
    <n v="1000000"/>
    <m/>
    <x v="0"/>
    <x v="0"/>
  </r>
  <r>
    <s v="410001"/>
    <s v="00001"/>
    <s v="Casa Civil"/>
    <s v="Gestão Geral"/>
    <x v="0"/>
    <x v="0"/>
    <x v="295"/>
    <s v="Aquisição de veículos"/>
    <x v="639"/>
    <x v="642"/>
    <x v="3"/>
    <n v="122"/>
    <s v="449052"/>
    <s v="Equipamentos e Material Permanente"/>
    <s v="0100000000"/>
    <s v="Recursos ordinários - recursos do tesouro - RLD"/>
    <x v="0"/>
    <n v="900"/>
    <m/>
    <m/>
    <n v="450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449052"/>
    <s v="Equipamentos e Material Permanente"/>
    <s v="0100000000"/>
    <s v="Recursos ordinários - recursos do tesouro - RLD"/>
    <x v="0"/>
    <n v="900"/>
    <m/>
    <m/>
    <n v="5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449052"/>
    <s v="Equipamentos e Material Permanente"/>
    <s v="0100000000"/>
    <s v="Recursos ordinários - recursos do tesouro - RLD"/>
    <x v="0"/>
    <n v="900"/>
    <m/>
    <m/>
    <n v="3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265000000"/>
    <s v="Receitas diversas - recursos de outras fontes - manutenção do ensino superior"/>
    <x v="0"/>
    <n v="900"/>
    <m/>
    <m/>
    <n v="1620206"/>
    <m/>
    <x v="0"/>
    <x v="0"/>
  </r>
  <r>
    <s v="450022"/>
    <s v="00001"/>
    <s v="Fundação Universidade do Estado de Santa Catarina"/>
    <s v="Gestão Geral"/>
    <x v="0"/>
    <x v="0"/>
    <x v="210"/>
    <s v="Aquisição de equipamentos"/>
    <x v="407"/>
    <x v="410"/>
    <x v="5"/>
    <n v="364"/>
    <s v="449052"/>
    <s v="Equipamentos e Material Permanente"/>
    <s v="0260000000"/>
    <s v="Recursos patrimoniais primários - recursos de outras fontes - exercício corrente"/>
    <x v="0"/>
    <n v="630"/>
    <m/>
    <m/>
    <n v="737139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449052"/>
    <s v="Equipamentos e Material Permanente"/>
    <s v="0100000000"/>
    <s v="Recursos ordinários - recursos do tesouro - RLD"/>
    <x v="0"/>
    <n v="900"/>
    <m/>
    <m/>
    <n v="2300000"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449052"/>
    <s v="Equipamentos e Material Permanente"/>
    <s v="0269000000"/>
    <s v="Outros recursos primários - recursos de outras fontes - exercício corrente"/>
    <x v="0"/>
    <n v="703"/>
    <n v="200000"/>
    <n v="200000"/>
    <m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34"/>
    <s v="Outras Desp. Pessoal Decor. Contr. Terceirização"/>
    <s v="0261000000"/>
    <s v="Receitas diversas - FUNDOSOCIAL - recursos de outras fontes - exercício corrente"/>
    <x v="0"/>
    <n v="110"/>
    <m/>
    <m/>
    <n v="8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954"/>
    <x v="957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40000"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9"/>
    <s v="Outros Serviços Terceiros - Pessoa Jurídica"/>
    <s v="0100000000"/>
    <s v="Recursos ordinários - recursos do tesouro - RLD"/>
    <x v="0"/>
    <n v="310"/>
    <n v="450000"/>
    <n v="450000"/>
    <m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9"/>
    <s v="Outros Serviços Terceiros - Pessoa Jurídica"/>
    <s v="0100000000"/>
    <s v="Recursos ordinários - recursos do tesouro - RLD"/>
    <x v="0"/>
    <n v="745"/>
    <m/>
    <m/>
    <n v="600000"/>
    <m/>
    <x v="0"/>
    <x v="0"/>
  </r>
  <r>
    <s v="410001"/>
    <s v="00001"/>
    <s v="Casa Civil"/>
    <s v="Gestão Geral"/>
    <x v="0"/>
    <x v="0"/>
    <x v="348"/>
    <s v="Fornecimento de transporte aéreo"/>
    <x v="795"/>
    <x v="798"/>
    <x v="3"/>
    <n v="781"/>
    <s v="339039"/>
    <s v="Outros Serviços Terceiros - Pessoa Jurídica"/>
    <s v="0100000000"/>
    <s v="Recursos ordinários - recursos do tesouro - RLD"/>
    <x v="0"/>
    <n v="900"/>
    <m/>
    <m/>
    <n v="4515347"/>
    <m/>
    <x v="0"/>
    <x v="0"/>
  </r>
  <r>
    <s v="410001"/>
    <s v="00001"/>
    <s v="Casa Civil"/>
    <s v="Gestão Geral"/>
    <x v="0"/>
    <x v="0"/>
    <x v="346"/>
    <s v="Coordenar, articular e promover relações internacionais"/>
    <x v="791"/>
    <x v="794"/>
    <x v="23"/>
    <n v="212"/>
    <s v="339039"/>
    <s v="Outros Serviços Terceiros - Pessoa Jurídica"/>
    <s v="0100000000"/>
    <s v="Recursos ordinários - recursos do tesouro - RLD"/>
    <x v="0"/>
    <n v="212"/>
    <m/>
    <m/>
    <n v="75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9"/>
    <s v="Outros Serviços Terceiros - Pessoa Jurídica"/>
    <s v="0100000000"/>
    <s v="Recursos ordinários - recursos do tesouro - RLD"/>
    <x v="0"/>
    <n v="665"/>
    <m/>
    <m/>
    <n v="5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m/>
    <m/>
    <n v="500000"/>
    <m/>
    <x v="0"/>
    <x v="0"/>
  </r>
  <r>
    <s v="470022"/>
    <s v="00001"/>
    <s v="Instituto de Previdência do Estado de Santa Catarina"/>
    <s v="Gestão Geral"/>
    <x v="0"/>
    <x v="0"/>
    <x v="392"/>
    <s v="Gestão e capacitação"/>
    <x v="920"/>
    <x v="923"/>
    <x v="14"/>
    <n v="272"/>
    <s v="339039"/>
    <s v="Outros Serviços Terceiros - Pessoa Jurídica"/>
    <s v="0250000000"/>
    <s v="Contribuição previdenciária - recursos de outras fontes - exercício corrente"/>
    <x v="0"/>
    <n v="860"/>
    <m/>
    <m/>
    <n v="30000"/>
    <m/>
    <x v="0"/>
    <x v="0"/>
  </r>
  <r>
    <s v="470022"/>
    <s v="00001"/>
    <s v="Instituto de Previdência do Estado de Santa Catarina"/>
    <s v="Gestão Geral"/>
    <x v="0"/>
    <x v="0"/>
    <x v="23"/>
    <s v="Gestão de pessoal terceirizado"/>
    <x v="695"/>
    <x v="698"/>
    <x v="14"/>
    <n v="122"/>
    <s v="339039"/>
    <s v="Outros Serviços Terceiros - Pessoa Jurídica"/>
    <s v="0250000000"/>
    <s v="Contribuição previdenciária - recursos de outras fontes - exercício corrente"/>
    <x v="0"/>
    <n v="850"/>
    <m/>
    <m/>
    <n v="5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9"/>
    <s v="Outros Serviços Terceiros - Pessoa Jurídica"/>
    <s v="0100000000"/>
    <s v="Recursos ordinários - recursos do tesouro - RLD"/>
    <x v="0"/>
    <n v="825"/>
    <m/>
    <m/>
    <n v="43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270000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1290285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500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7"/>
    <s v="Locação de Mão-de-Obra"/>
    <s v="0100000000"/>
    <s v="Recursos ordinários - recursos do tesouro - RLD"/>
    <x v="0"/>
    <n v="935"/>
    <m/>
    <m/>
    <n v="170500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7"/>
    <s v="Locação de Mão-de-Obra"/>
    <s v="0111000000"/>
    <s v="Taxas da Segurança Pública - recursos do tesouro - exercício corrente"/>
    <x v="0"/>
    <n v="704"/>
    <m/>
    <m/>
    <n v="36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7"/>
    <s v="Locação de Mão-de-Obra"/>
    <s v="0219000000"/>
    <s v="Outras Taxas Vinculadas - Recursos de Outras Fontes - Exercício Corrente"/>
    <x v="0"/>
    <n v="340"/>
    <m/>
    <m/>
    <n v="3596043"/>
    <m/>
    <x v="0"/>
    <x v="0"/>
  </r>
  <r>
    <s v="410011"/>
    <s v="00001"/>
    <s v="Agência de Desenvolvimento do Turismo de Santa Catarina"/>
    <s v="Gestão Geral"/>
    <x v="7"/>
    <x v="5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m/>
    <n v="-158913.78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92"/>
    <s v="Despesas de Exercícios Anteriores"/>
    <s v="0100000000"/>
    <s v="Recursos ordinários - recursos do tesouro - RLD"/>
    <x v="0"/>
    <n v="745"/>
    <m/>
    <m/>
    <n v="3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92"/>
    <s v="Despesas de Exercícios Anteriores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95000"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n v="650000"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3"/>
    <s v="Obrigações Patronais"/>
    <s v="0131000000"/>
    <s v="Recursos do FUNDEB"/>
    <x v="0"/>
    <n v="625"/>
    <n v="153583"/>
    <n v="153583"/>
    <m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19013"/>
    <s v="Obrigações Patronais"/>
    <s v="0100000000"/>
    <s v="Recursos ordinários - recursos do tesouro - RLD"/>
    <x v="0"/>
    <n v="900"/>
    <m/>
    <m/>
    <n v="10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3"/>
    <s v="Obrigações Patronais"/>
    <s v="0131000000"/>
    <s v="Recursos do FUNDEB"/>
    <x v="0"/>
    <n v="625"/>
    <m/>
    <m/>
    <n v="153583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228000000"/>
    <s v="Outros convênios, ajustes e acordos administrativos - rec outras fontes-exercício corrente"/>
    <x v="0"/>
    <n v="23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1"/>
    <s v="Premiações Culturais, Artísticas, Científicas, Desportivas e Outras"/>
    <s v="0100000000"/>
    <s v="Recursos ordinários - recursos do tesouro - RLD"/>
    <x v="0"/>
    <n v="230"/>
    <m/>
    <m/>
    <n v="6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m/>
    <n v="98656"/>
    <m/>
    <x v="0"/>
    <x v="0"/>
  </r>
  <r>
    <s v="470076"/>
    <s v="47076"/>
    <s v="Fundo Financeiro"/>
    <s v="Fundo Financeiro"/>
    <x v="0"/>
    <x v="0"/>
    <x v="399"/>
    <s v="Auxílio reclusão"/>
    <x v="943"/>
    <x v="946"/>
    <x v="14"/>
    <n v="272"/>
    <s v="319005"/>
    <s v="Outros Benefícios Previdenciários"/>
    <s v="0100000000"/>
    <s v="Recursos ordinários - recursos do tesouro - RLD"/>
    <x v="0"/>
    <n v="860"/>
    <m/>
    <m/>
    <n v="10000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n v="75714216"/>
    <n v="75714216"/>
    <m/>
    <m/>
    <x v="0"/>
    <x v="0"/>
  </r>
  <r>
    <s v="030001"/>
    <s v="00001"/>
    <s v="Tribunal de Justiça do Estado"/>
    <s v="Gestão Geral"/>
    <x v="4"/>
    <x v="4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3"/>
    <n v="860"/>
    <m/>
    <n v="2736933.75"/>
    <m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14835"/>
    <m/>
    <x v="0"/>
    <x v="0"/>
  </r>
  <r>
    <s v="410011"/>
    <s v="00001"/>
    <s v="Agência de Desenvolvimento do Turismo de Santa Catarina"/>
    <s v="Gestão Geral"/>
    <x v="1"/>
    <x v="1"/>
    <x v="246"/>
    <s v="Geração de informações"/>
    <x v="495"/>
    <x v="498"/>
    <x v="4"/>
    <n v="695"/>
    <s v="339030"/>
    <s v="Material de Consumo"/>
    <s v="0100000000"/>
    <s v="Recursos ordinários - recursos do tesouro - RLD"/>
    <x v="0"/>
    <n v="640"/>
    <n v="9000"/>
    <n v="9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10010"/>
    <s v="00001"/>
    <s v="Fundação Catarinense de Esporte"/>
    <s v="Gestão Geral"/>
    <x v="0"/>
    <x v="0"/>
    <x v="14"/>
    <s v="Saúde e segurança no contexto ocupacional"/>
    <x v="621"/>
    <x v="624"/>
    <x v="17"/>
    <n v="331"/>
    <s v="339030"/>
    <s v="Material de Consumo"/>
    <s v="0100000000"/>
    <s v="Recursos ordinários - recursos do tesouro - RLD"/>
    <x v="0"/>
    <n v="855"/>
    <m/>
    <m/>
    <n v="2000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0"/>
    <s v="Material de Consumo"/>
    <s v="0120000000"/>
    <s v="Cota-parte da contribuição do Salário-Educação - recursos do tesouro - exercício corrente"/>
    <x v="0"/>
    <n v="623"/>
    <m/>
    <m/>
    <n v="12000000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-289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3"/>
    <s v="Passagens e Despesas com Locomoção"/>
    <s v="0283000000"/>
    <s v="Remuneração de depósitos bancários da conta única  do Tribunal de Justiça"/>
    <x v="0"/>
    <n v="930"/>
    <m/>
    <m/>
    <n v="16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3"/>
    <s v="Passagens e Despesas com Locomoção"/>
    <s v="0240000000"/>
    <s v="Recursos de serviços - recursos de outras fontes - exercício corrente"/>
    <x v="0"/>
    <n v="35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3"/>
    <s v="Passagens e Despesas com Locomoção"/>
    <s v="0100000000"/>
    <s v="Recursos ordinários - recursos do tesouro - RLD"/>
    <x v="0"/>
    <n v="640"/>
    <m/>
    <m/>
    <n v="4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049"/>
    <s v="Auxílio-Transporte"/>
    <s v="0100000000"/>
    <s v="Recursos ordinários - recursos do tesouro - RLD"/>
    <x v="0"/>
    <n v="850"/>
    <m/>
    <m/>
    <n v="242855"/>
    <m/>
    <x v="0"/>
    <x v="0"/>
  </r>
  <r>
    <s v="450001"/>
    <s v="00001"/>
    <s v="Secretaria de Estado da Educação"/>
    <s v="Gestão Geral"/>
    <x v="0"/>
    <x v="0"/>
    <x v="75"/>
    <s v="Encargos com estagiários"/>
    <x v="903"/>
    <x v="906"/>
    <x v="5"/>
    <n v="128"/>
    <s v="339092"/>
    <s v="Despesas de Exercícios Anteriores"/>
    <s v="0100000000"/>
    <s v="Recursos ordinários - recursos do tesouro - RLD"/>
    <x v="0"/>
    <n v="850"/>
    <m/>
    <m/>
    <n v="16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98000000"/>
    <s v="Receita da alienação de bens - recursos do tesouro - exercício corrente"/>
    <x v="0"/>
    <n v="990"/>
    <m/>
    <m/>
    <n v="40000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341"/>
    <s v="Gestão do SC Saúde"/>
    <x v="768"/>
    <x v="771"/>
    <x v="3"/>
    <n v="302"/>
    <s v="339035"/>
    <s v="Serviços de Consultoria"/>
    <s v="0240000000"/>
    <s v="Recursos de serviços - recursos de outras fontes - exercício corrente"/>
    <x v="0"/>
    <n v="900"/>
    <m/>
    <n v="20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113"/>
    <s v="Obrigações Patronais"/>
    <s v="0100000000"/>
    <s v="Recursos ordinários - recursos do tesouro - RLD"/>
    <x v="0"/>
    <n v="930"/>
    <m/>
    <m/>
    <n v="72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113"/>
    <s v="Obrigações Patronais"/>
    <s v="0100000000"/>
    <s v="Recursos ordinários - recursos do tesouro - RLD"/>
    <x v="0"/>
    <n v="850"/>
    <m/>
    <m/>
    <n v="961259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14"/>
    <s v="Diárias - Civil"/>
    <s v="0100000000"/>
    <s v="Recursos ordinários - recursos do tesouro - RLD"/>
    <x v="0"/>
    <n v="900"/>
    <m/>
    <m/>
    <n v="100000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14"/>
    <s v="Diárias - Civil"/>
    <s v="0100000000"/>
    <s v="Recursos ordinários - recursos do tesouro - RLD"/>
    <x v="0"/>
    <n v="880"/>
    <m/>
    <m/>
    <n v="64482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14"/>
    <s v="Diárias - Civil"/>
    <s v="0100000000"/>
    <s v="Recursos ordinários - recursos do tesouro - RLD"/>
    <x v="0"/>
    <n v="640"/>
    <m/>
    <m/>
    <n v="1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100000000"/>
    <s v="Recursos ordinários - recursos do tesouro - RLD"/>
    <x v="0"/>
    <n v="410"/>
    <m/>
    <m/>
    <n v="1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14"/>
    <s v="Diárias - Civil"/>
    <s v="0100000000"/>
    <s v="Recursos ordinários - recursos do tesouro - RLD"/>
    <x v="0"/>
    <n v="850"/>
    <m/>
    <m/>
    <n v="15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40000000"/>
    <s v="Outros serviços - recursos do tesouro - exercício corrente"/>
    <x v="0"/>
    <n v="990"/>
    <m/>
    <m/>
    <n v="274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093"/>
    <s v="Indenizações e Restituições"/>
    <s v="0100000000"/>
    <s v="Recursos ordinários - recursos do tesouro - RLD"/>
    <x v="0"/>
    <n v="935"/>
    <m/>
    <m/>
    <n v="360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93"/>
    <s v="Indenizações e Restituições"/>
    <s v="0219000000"/>
    <s v="Outras Taxas Vinculadas - Recursos de Outras Fontes - Exercício Corrente"/>
    <x v="0"/>
    <n v="931"/>
    <m/>
    <m/>
    <n v="1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2"/>
    <s v="Vencim. e Vantagens Fixas - Pessoal Militar"/>
    <s v="0100000000"/>
    <s v="Recursos ordinários - recursos do tesouro - RLD"/>
    <x v="0"/>
    <n v="850"/>
    <m/>
    <m/>
    <n v="64503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85000000"/>
    <s v="Remuneração de disp bancária - Executivo - rec vinculados-rec outras fontes-exerc corrente"/>
    <x v="0"/>
    <n v="230"/>
    <m/>
    <m/>
    <n v="114095"/>
    <m/>
    <x v="0"/>
    <x v="0"/>
  </r>
  <r>
    <s v="450001"/>
    <s v="00001"/>
    <s v="Secretaria de Estado da Educação"/>
    <s v="Gestão Geral"/>
    <x v="0"/>
    <x v="0"/>
    <x v="241"/>
    <s v="Cursos estratégicos"/>
    <x v="488"/>
    <x v="491"/>
    <x v="5"/>
    <n v="364"/>
    <s v="334041"/>
    <s v="Contribuições"/>
    <s v="0100000000"/>
    <s v="Recursos ordinários - recursos do tesouro - RLD"/>
    <x v="0"/>
    <n v="627"/>
    <m/>
    <m/>
    <n v="500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m/>
    <n v="280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14"/>
    <s v="Saúde e segurança no contexto ocupacional"/>
    <x v="753"/>
    <x v="756"/>
    <x v="15"/>
    <n v="331"/>
    <s v="339139"/>
    <s v="Outros Serviços Terceiros Pessoa Jurídica"/>
    <s v="0100000000"/>
    <s v="Recursos ordinários - recursos do tesouro - RLD"/>
    <x v="0"/>
    <n v="855"/>
    <m/>
    <m/>
    <n v="5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7"/>
    <x v="1000"/>
    <x v="7"/>
    <n v="61"/>
    <s v="449051"/>
    <s v="Obras e Instalações"/>
    <s v="0219000000"/>
    <s v="Outras Taxas Vinculadas - Recursos de Outras Fontes - Exercício Corrente"/>
    <x v="0"/>
    <n v="931"/>
    <n v="216881"/>
    <n v="216881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801"/>
    <x v="804"/>
    <x v="8"/>
    <n v="91"/>
    <s v="449051"/>
    <s v="Obras e Instalações"/>
    <s v="0219000000"/>
    <s v="Outras Taxas Vinculadas - Recursos de Outras Fontes - Exercício Corrente"/>
    <x v="0"/>
    <n v="910"/>
    <m/>
    <m/>
    <n v="2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75"/>
    <x v="778"/>
    <x v="5"/>
    <n v="364"/>
    <s v="449051"/>
    <s v="Obras e Instalações"/>
    <s v="0100000000"/>
    <s v="Recursos ordinários - recursos do tesouro - RLD"/>
    <x v="0"/>
    <n v="630"/>
    <m/>
    <m/>
    <n v="460595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999"/>
    <x v="1002"/>
    <x v="0"/>
    <n v="782"/>
    <s v="449051"/>
    <s v="Obras e Instalações"/>
    <s v="0192000000"/>
    <s v="Operações de crédito externa - recursos do tesouro - exercício corrente"/>
    <x v="0"/>
    <n v="130"/>
    <m/>
    <m/>
    <n v="4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63"/>
    <x v="566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409"/>
    <s v="Implantação de acesso"/>
    <x v="980"/>
    <x v="983"/>
    <x v="0"/>
    <n v="785"/>
    <s v="449051"/>
    <s v="Obras e Instalações"/>
    <s v="0128000000"/>
    <s v="Outros convênios, ajustes e acordos administrativos - rec tesouro - exercício corrente"/>
    <x v="0"/>
    <n v="12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65"/>
    <x v="968"/>
    <x v="15"/>
    <n v="421"/>
    <s v="449051"/>
    <s v="Obras e Instalações"/>
    <s v="0219000000"/>
    <s v="Outras Taxas Vinculadas - Recursos de Outras Fontes - Exercício Corrente"/>
    <x v="0"/>
    <n v="750"/>
    <m/>
    <m/>
    <n v="21250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449052"/>
    <s v="Equipamentos e Material Permanente"/>
    <s v="0100000000"/>
    <s v="Recursos ordinários - recursos do tesouro - RLD"/>
    <x v="0"/>
    <n v="745"/>
    <m/>
    <m/>
    <n v="18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449052"/>
    <s v="Equipamentos e Material Permanente"/>
    <s v="0240000000"/>
    <s v="Recursos de serviços - recursos de outras fontes - exercício corrente"/>
    <x v="0"/>
    <n v="760"/>
    <m/>
    <m/>
    <n v="655046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" cacheId="1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K1:T1176" firstHeaderRow="2" firstDataRow="2" firstDataCol="4"/>
  <pivotFields count="26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84">
        <item x="10"/>
        <item x="0"/>
        <item x="28"/>
        <item x="4"/>
        <item x="178"/>
        <item x="55"/>
        <item x="99"/>
        <item x="78"/>
        <item x="107"/>
        <item x="179"/>
        <item x="62"/>
        <item x="118"/>
        <item x="56"/>
        <item x="53"/>
        <item x="304"/>
        <item x="180"/>
        <item x="136"/>
        <item x="126"/>
        <item x="267"/>
        <item x="58"/>
        <item x="259"/>
        <item x="61"/>
        <item x="373"/>
        <item x="364"/>
        <item x="183"/>
        <item x="6"/>
        <item x="185"/>
        <item x="171"/>
        <item x="231"/>
        <item x="59"/>
        <item x="65"/>
        <item x="40"/>
        <item x="112"/>
        <item x="295"/>
        <item x="156"/>
        <item x="43"/>
        <item x="212"/>
        <item x="339"/>
        <item x="349"/>
        <item x="362"/>
        <item x="317"/>
        <item x="376"/>
        <item x="149"/>
        <item x="159"/>
        <item x="248"/>
        <item x="323"/>
        <item x="372"/>
        <item x="237"/>
        <item x="359"/>
        <item x="306"/>
        <item x="210"/>
        <item x="354"/>
        <item x="297"/>
        <item x="281"/>
        <item x="153"/>
        <item x="272"/>
        <item x="375"/>
        <item x="15"/>
        <item x="329"/>
        <item x="310"/>
        <item x="138"/>
        <item x="8"/>
        <item x="63"/>
        <item x="94"/>
        <item x="37"/>
        <item x="228"/>
        <item x="206"/>
        <item x="96"/>
        <item x="5"/>
        <item x="89"/>
        <item x="69"/>
        <item x="190"/>
        <item x="31"/>
        <item x="35"/>
        <item x="337"/>
        <item x="333"/>
        <item x="275"/>
        <item x="300"/>
        <item x="13"/>
        <item x="208"/>
        <item x="41"/>
        <item x="324"/>
        <item x="193"/>
        <item x="67"/>
        <item x="176"/>
        <item x="219"/>
        <item x="9"/>
        <item x="251"/>
        <item x="214"/>
        <item x="168"/>
        <item x="351"/>
        <item x="115"/>
        <item x="177"/>
        <item x="48"/>
        <item x="148"/>
        <item x="230"/>
        <item x="83"/>
        <item x="109"/>
        <item x="328"/>
        <item x="51"/>
        <item x="294"/>
        <item x="7"/>
        <item x="85"/>
        <item x="280"/>
        <item x="223"/>
        <item x="161"/>
        <item x="81"/>
        <item x="164"/>
        <item x="73"/>
        <item x="252"/>
        <item x="365"/>
        <item x="127"/>
        <item x="152"/>
        <item x="296"/>
        <item x="74"/>
        <item x="366"/>
        <item x="379"/>
        <item x="356"/>
        <item x="382"/>
        <item x="139"/>
        <item x="279"/>
        <item x="277"/>
        <item x="265"/>
        <item x="293"/>
        <item x="155"/>
        <item x="203"/>
        <item x="162"/>
        <item x="191"/>
        <item x="240"/>
        <item x="120"/>
        <item x="1"/>
        <item x="11"/>
        <item x="95"/>
        <item x="166"/>
        <item x="12"/>
        <item x="225"/>
        <item x="105"/>
        <item x="234"/>
        <item x="188"/>
        <item x="290"/>
        <item x="253"/>
        <item x="269"/>
        <item x="111"/>
        <item x="255"/>
        <item x="87"/>
        <item x="249"/>
        <item x="23"/>
        <item x="119"/>
        <item x="204"/>
        <item x="146"/>
        <item x="167"/>
        <item x="20"/>
        <item x="217"/>
        <item x="70"/>
        <item x="301"/>
        <item x="46"/>
        <item x="330"/>
        <item x="340"/>
        <item x="71"/>
        <item x="383"/>
        <item x="142"/>
        <item x="14"/>
        <item x="258"/>
        <item x="257"/>
        <item x="21"/>
        <item x="174"/>
        <item x="319"/>
        <item x="132"/>
        <item x="131"/>
        <item x="361"/>
        <item x="202"/>
        <item x="194"/>
        <item x="207"/>
        <item x="49"/>
        <item x="27"/>
        <item x="150"/>
        <item x="335"/>
        <item x="128"/>
        <item x="254"/>
        <item x="247"/>
        <item x="360"/>
        <item x="34"/>
        <item x="201"/>
        <item x="30"/>
        <item x="104"/>
        <item x="260"/>
        <item x="357"/>
        <item x="16"/>
        <item x="57"/>
        <item x="224"/>
        <item x="39"/>
        <item x="338"/>
        <item x="307"/>
        <item x="26"/>
        <item x="239"/>
        <item x="332"/>
        <item x="282"/>
        <item x="303"/>
        <item x="145"/>
        <item x="144"/>
        <item x="42"/>
        <item x="121"/>
        <item x="147"/>
        <item x="243"/>
        <item x="154"/>
        <item x="315"/>
        <item x="187"/>
        <item x="232"/>
        <item x="314"/>
        <item x="292"/>
        <item x="129"/>
        <item x="276"/>
        <item x="84"/>
        <item x="227"/>
        <item x="380"/>
        <item x="298"/>
        <item x="117"/>
        <item x="334"/>
        <item x="116"/>
        <item x="302"/>
        <item x="44"/>
        <item x="47"/>
        <item x="367"/>
        <item x="270"/>
        <item x="358"/>
        <item x="91"/>
        <item x="75"/>
        <item x="215"/>
        <item x="72"/>
        <item x="137"/>
        <item x="196"/>
        <item x="236"/>
        <item x="374"/>
        <item x="271"/>
        <item x="308"/>
        <item x="347"/>
        <item x="175"/>
        <item x="318"/>
        <item x="133"/>
        <item x="106"/>
        <item x="50"/>
        <item x="261"/>
        <item x="278"/>
        <item x="355"/>
        <item x="283"/>
        <item x="262"/>
        <item x="36"/>
        <item x="218"/>
        <item x="363"/>
        <item x="98"/>
        <item x="353"/>
        <item x="268"/>
        <item x="173"/>
        <item x="369"/>
        <item x="141"/>
        <item x="326"/>
        <item x="368"/>
        <item x="140"/>
        <item x="241"/>
        <item x="170"/>
        <item x="336"/>
        <item x="124"/>
        <item x="82"/>
        <item x="213"/>
        <item x="169"/>
        <item x="221"/>
        <item x="316"/>
        <item x="158"/>
        <item x="346"/>
        <item x="313"/>
        <item x="342"/>
        <item x="327"/>
        <item x="242"/>
        <item x="220"/>
        <item x="325"/>
        <item x="352"/>
        <item x="341"/>
        <item x="186"/>
        <item x="113"/>
        <item x="299"/>
        <item x="184"/>
        <item x="311"/>
        <item x="321"/>
        <item x="130"/>
        <item x="309"/>
        <item x="18"/>
        <item x="45"/>
        <item x="76"/>
        <item x="17"/>
        <item x="199"/>
        <item x="274"/>
        <item x="226"/>
        <item x="32"/>
        <item x="3"/>
        <item x="320"/>
        <item x="102"/>
        <item x="54"/>
        <item x="246"/>
        <item x="66"/>
        <item x="100"/>
        <item x="378"/>
        <item x="286"/>
        <item x="24"/>
        <item x="19"/>
        <item x="33"/>
        <item x="123"/>
        <item x="273"/>
        <item x="209"/>
        <item x="143"/>
        <item x="343"/>
        <item x="238"/>
        <item x="284"/>
        <item x="377"/>
        <item x="263"/>
        <item x="200"/>
        <item x="77"/>
        <item x="134"/>
        <item x="312"/>
        <item x="110"/>
        <item x="125"/>
        <item x="60"/>
        <item x="256"/>
        <item x="264"/>
        <item x="345"/>
        <item x="38"/>
        <item x="331"/>
        <item x="245"/>
        <item x="93"/>
        <item x="163"/>
        <item x="86"/>
        <item x="233"/>
        <item x="291"/>
        <item x="305"/>
        <item x="101"/>
        <item x="205"/>
        <item x="90"/>
        <item x="189"/>
        <item x="52"/>
        <item x="288"/>
        <item x="181"/>
        <item x="235"/>
        <item x="151"/>
        <item x="88"/>
        <item x="122"/>
        <item x="216"/>
        <item x="108"/>
        <item x="64"/>
        <item x="160"/>
        <item x="287"/>
        <item x="157"/>
        <item x="266"/>
        <item x="103"/>
        <item x="80"/>
        <item x="114"/>
        <item x="195"/>
        <item x="172"/>
        <item x="97"/>
        <item x="92"/>
        <item x="2"/>
        <item x="322"/>
        <item x="29"/>
        <item x="25"/>
        <item x="192"/>
        <item x="68"/>
        <item x="182"/>
        <item x="229"/>
        <item x="222"/>
        <item x="79"/>
        <item x="22"/>
        <item x="197"/>
        <item x="165"/>
        <item x="244"/>
        <item x="250"/>
        <item x="135"/>
        <item x="198"/>
        <item x="289"/>
        <item x="348"/>
        <item x="381"/>
        <item x="285"/>
        <item x="350"/>
        <item x="370"/>
        <item x="211"/>
        <item x="344"/>
        <item x="371"/>
      </items>
    </pivotField>
    <pivotField compact="0" outline="0" showAll="0"/>
    <pivotField axis="axisRow" compact="0" outline="0" showAll="0">
      <items count="1165">
        <item x="143"/>
        <item x="39"/>
        <item x="91"/>
        <item x="353"/>
        <item x="1162"/>
        <item x="166"/>
        <item x="448"/>
        <item x="592"/>
        <item x="534"/>
        <item x="502"/>
        <item x="273"/>
        <item x="1062"/>
        <item x="752"/>
        <item x="607"/>
        <item x="742"/>
        <item x="274"/>
        <item x="991"/>
        <item x="812"/>
        <item x="173"/>
        <item x="135"/>
        <item x="4"/>
        <item x="150"/>
        <item x="720"/>
        <item x="261"/>
        <item x="589"/>
        <item x="160"/>
        <item x="514"/>
        <item x="396"/>
        <item x="99"/>
        <item x="98"/>
        <item x="46"/>
        <item x="382"/>
        <item x="328"/>
        <item x="650"/>
        <item x="84"/>
        <item x="513"/>
        <item x="128"/>
        <item x="286"/>
        <item x="231"/>
        <item x="49"/>
        <item x="120"/>
        <item x="763"/>
        <item x="63"/>
        <item x="277"/>
        <item x="434"/>
        <item x="641"/>
        <item x="114"/>
        <item x="272"/>
        <item x="252"/>
        <item x="64"/>
        <item x="26"/>
        <item x="113"/>
        <item x="368"/>
        <item x="21"/>
        <item x="112"/>
        <item x="737"/>
        <item x="76"/>
        <item x="136"/>
        <item x="511"/>
        <item x="54"/>
        <item x="100"/>
        <item x="496"/>
        <item x="509"/>
        <item x="696"/>
        <item x="547"/>
        <item x="306"/>
        <item x="363"/>
        <item x="427"/>
        <item x="163"/>
        <item x="530"/>
        <item x="65"/>
        <item x="122"/>
        <item x="657"/>
        <item x="294"/>
        <item x="67"/>
        <item x="201"/>
        <item x="97"/>
        <item x="406"/>
        <item x="118"/>
        <item x="462"/>
        <item x="305"/>
        <item x="134"/>
        <item x="409"/>
        <item x="413"/>
        <item x="528"/>
        <item x="367"/>
        <item x="152"/>
        <item x="115"/>
        <item x="332"/>
        <item x="423"/>
        <item x="137"/>
        <item x="594"/>
        <item x="385"/>
        <item x="445"/>
        <item x="827"/>
        <item x="111"/>
        <item x="335"/>
        <item x="680"/>
        <item x="336"/>
        <item x="130"/>
        <item x="151"/>
        <item x="34"/>
        <item x="48"/>
        <item x="326"/>
        <item x="207"/>
        <item x="8"/>
        <item x="47"/>
        <item x="633"/>
        <item x="19"/>
        <item x="205"/>
        <item x="524"/>
        <item x="117"/>
        <item x="722"/>
        <item x="56"/>
        <item x="669"/>
        <item x="196"/>
        <item x="490"/>
        <item x="797"/>
        <item x="62"/>
        <item x="199"/>
        <item x="85"/>
        <item x="473"/>
        <item x="708"/>
        <item x="295"/>
        <item x="586"/>
        <item x="16"/>
        <item x="208"/>
        <item x="595"/>
        <item x="352"/>
        <item x="202"/>
        <item x="140"/>
        <item x="436"/>
        <item x="0"/>
        <item x="228"/>
        <item x="483"/>
        <item x="366"/>
        <item x="314"/>
        <item x="119"/>
        <item x="197"/>
        <item x="233"/>
        <item x="92"/>
        <item x="414"/>
        <item x="198"/>
        <item x="474"/>
        <item x="241"/>
        <item x="339"/>
        <item x="432"/>
        <item x="165"/>
        <item x="662"/>
        <item x="278"/>
        <item x="51"/>
        <item x="349"/>
        <item x="384"/>
        <item x="71"/>
        <item x="447"/>
        <item x="195"/>
        <item x="20"/>
        <item x="32"/>
        <item x="144"/>
        <item x="157"/>
        <item x="270"/>
        <item x="95"/>
        <item x="302"/>
        <item x="359"/>
        <item x="341"/>
        <item x="400"/>
        <item x="104"/>
        <item x="82"/>
        <item x="66"/>
        <item x="189"/>
        <item x="58"/>
        <item x="105"/>
        <item x="532"/>
        <item x="422"/>
        <item x="429"/>
        <item x="411"/>
        <item x="102"/>
        <item x="145"/>
        <item x="573"/>
        <item x="776"/>
        <item x="30"/>
        <item x="129"/>
        <item x="297"/>
        <item x="69"/>
        <item x="24"/>
        <item x="227"/>
        <item x="527"/>
        <item x="35"/>
        <item x="475"/>
        <item x="426"/>
        <item x="677"/>
        <item x="185"/>
        <item x="87"/>
        <item x="88"/>
        <item x="544"/>
        <item x="43"/>
        <item x="421"/>
        <item x="879"/>
        <item x="40"/>
        <item x="994"/>
        <item x="358"/>
        <item x="567"/>
        <item x="103"/>
        <item x="841"/>
        <item x="637"/>
        <item x="289"/>
        <item x="910"/>
        <item x="977"/>
        <item x="149"/>
        <item x="31"/>
        <item x="29"/>
        <item x="301"/>
        <item x="183"/>
        <item x="554"/>
        <item x="976"/>
        <item x="632"/>
        <item x="738"/>
        <item x="379"/>
        <item x="971"/>
        <item x="599"/>
        <item x="1141"/>
        <item x="1077"/>
        <item x="951"/>
        <item x="902"/>
        <item x="171"/>
        <item x="899"/>
        <item x="603"/>
        <item x="364"/>
        <item x="809"/>
        <item x="285"/>
        <item x="784"/>
        <item x="960"/>
        <item x="537"/>
        <item x="878"/>
        <item x="1079"/>
        <item x="38"/>
        <item x="1059"/>
        <item x="508"/>
        <item x="1047"/>
        <item x="467"/>
        <item x="319"/>
        <item x="872"/>
        <item x="593"/>
        <item x="863"/>
        <item x="948"/>
        <item x="701"/>
        <item x="1034"/>
        <item x="1101"/>
        <item x="901"/>
        <item x="713"/>
        <item x="1109"/>
        <item x="418"/>
        <item x="935"/>
        <item x="320"/>
        <item x="1100"/>
        <item x="996"/>
        <item x="973"/>
        <item x="1074"/>
        <item x="968"/>
        <item x="487"/>
        <item x="372"/>
        <item x="561"/>
        <item x="894"/>
        <item x="954"/>
        <item x="980"/>
        <item x="604"/>
        <item x="665"/>
        <item x="566"/>
        <item x="915"/>
        <item x="1083"/>
        <item x="1133"/>
        <item x="941"/>
        <item x="890"/>
        <item x="1036"/>
        <item x="486"/>
        <item x="89"/>
        <item x="1009"/>
        <item x="1118"/>
        <item x="458"/>
        <item x="1095"/>
        <item x="864"/>
        <item x="542"/>
        <item x="1091"/>
        <item x="924"/>
        <item x="964"/>
        <item x="957"/>
        <item x="394"/>
        <item x="913"/>
        <item x="1027"/>
        <item x="958"/>
        <item x="917"/>
        <item x="967"/>
        <item x="1011"/>
        <item x="885"/>
        <item x="725"/>
        <item x="276"/>
        <item x="834"/>
        <item x="630"/>
        <item x="934"/>
        <item x="852"/>
        <item x="584"/>
        <item x="571"/>
        <item x="259"/>
        <item x="361"/>
        <item x="116"/>
        <item x="446"/>
        <item x="548"/>
        <item x="516"/>
        <item x="243"/>
        <item x="236"/>
        <item x="415"/>
        <item x="127"/>
        <item x="123"/>
        <item x="212"/>
        <item x="309"/>
        <item x="14"/>
        <item x="455"/>
        <item x="235"/>
        <item x="12"/>
        <item x="265"/>
        <item x="237"/>
        <item x="771"/>
        <item x="907"/>
        <item x="323"/>
        <item x="1041"/>
        <item x="271"/>
        <item x="391"/>
        <item x="533"/>
        <item x="735"/>
        <item x="613"/>
        <item x="583"/>
        <item x="966"/>
        <item x="686"/>
        <item x="520"/>
        <item x="1093"/>
        <item x="1117"/>
        <item x="856"/>
        <item x="979"/>
        <item x="1004"/>
        <item x="700"/>
        <item x="60"/>
        <item x="575"/>
        <item x="1007"/>
        <item x="808"/>
        <item x="443"/>
        <item x="442"/>
        <item x="602"/>
        <item x="457"/>
        <item x="191"/>
        <item x="211"/>
        <item x="596"/>
        <item x="108"/>
        <item x="1017"/>
        <item x="329"/>
        <item x="849"/>
        <item x="766"/>
        <item x="962"/>
        <item x="360"/>
        <item x="184"/>
        <item x="638"/>
        <item x="506"/>
        <item x="433"/>
        <item x="732"/>
        <item x="477"/>
        <item x="854"/>
        <item x="816"/>
        <item x="303"/>
        <item x="386"/>
        <item x="851"/>
        <item x="1021"/>
        <item x="807"/>
        <item x="517"/>
        <item x="955"/>
        <item x="93"/>
        <item x="921"/>
        <item x="476"/>
        <item x="769"/>
        <item x="220"/>
        <item x="22"/>
        <item x="219"/>
        <item x="504"/>
        <item x="819"/>
        <item x="234"/>
        <item x="659"/>
        <item x="694"/>
        <item x="714"/>
        <item x="180"/>
        <item x="620"/>
        <item x="244"/>
        <item x="388"/>
        <item x="943"/>
        <item x="621"/>
        <item x="799"/>
        <item x="661"/>
        <item x="903"/>
        <item x="929"/>
        <item x="631"/>
        <item x="7"/>
        <item x="1020"/>
        <item x="551"/>
        <item x="156"/>
        <item x="997"/>
        <item x="269"/>
        <item x="41"/>
        <item x="83"/>
        <item x="298"/>
        <item x="288"/>
        <item x="758"/>
        <item x="1161"/>
        <item x="1008"/>
        <item x="444"/>
        <item x="933"/>
        <item x="266"/>
        <item x="1163"/>
        <item x="1044"/>
        <item x="984"/>
        <item x="1088"/>
        <item x="242"/>
        <item x="268"/>
        <item x="370"/>
        <item x="381"/>
        <item x="383"/>
        <item x="744"/>
        <item x="260"/>
        <item x="351"/>
        <item x="706"/>
        <item x="862"/>
        <item x="365"/>
        <item x="768"/>
        <item x="307"/>
        <item x="672"/>
        <item x="821"/>
        <item x="564"/>
        <item x="707"/>
        <item x="316"/>
        <item x="611"/>
        <item x="17"/>
        <item x="560"/>
        <item x="27"/>
        <item x="94"/>
        <item x="581"/>
        <item x="939"/>
        <item x="944"/>
        <item x="892"/>
        <item x="930"/>
        <item x="794"/>
        <item x="972"/>
        <item x="1089"/>
        <item x="300"/>
        <item x="950"/>
        <item x="711"/>
        <item x="982"/>
        <item x="1113"/>
        <item x="463"/>
        <item x="702"/>
        <item x="1019"/>
        <item x="785"/>
        <item x="978"/>
        <item x="1107"/>
        <item x="1028"/>
        <item x="1037"/>
        <item x="840"/>
        <item x="167"/>
        <item x="639"/>
        <item x="1135"/>
        <item x="451"/>
        <item x="251"/>
        <item x="1030"/>
        <item x="317"/>
        <item x="574"/>
        <item x="333"/>
        <item x="154"/>
        <item x="59"/>
        <item x="670"/>
        <item x="1060"/>
        <item x="646"/>
        <item x="839"/>
        <item x="148"/>
        <item x="1064"/>
        <item x="598"/>
        <item x="1121"/>
        <item x="327"/>
        <item x="541"/>
        <item x="663"/>
        <item x="1063"/>
        <item x="175"/>
        <item x="947"/>
        <item x="775"/>
        <item x="884"/>
        <item x="86"/>
        <item x="1159"/>
        <item x="1031"/>
        <item x="1122"/>
        <item x="718"/>
        <item x="1105"/>
        <item x="1046"/>
        <item x="559"/>
        <item x="868"/>
        <item x="1085"/>
        <item x="727"/>
        <item x="820"/>
        <item x="539"/>
        <item x="1119"/>
        <item x="681"/>
        <item x="891"/>
        <item x="1068"/>
        <item x="203"/>
        <item x="1001"/>
        <item x="874"/>
        <item x="747"/>
        <item x="1094"/>
        <item x="848"/>
        <item x="10"/>
        <item x="823"/>
        <item x="626"/>
        <item x="1042"/>
        <item x="1104"/>
        <item x="452"/>
        <item x="876"/>
        <item x="987"/>
        <item x="601"/>
        <item x="369"/>
        <item x="746"/>
        <item x="283"/>
        <item x="546"/>
        <item x="1078"/>
        <item x="1087"/>
        <item x="456"/>
        <item x="636"/>
        <item x="761"/>
        <item x="79"/>
        <item x="908"/>
        <item x="437"/>
        <item x="1043"/>
        <item x="734"/>
        <item x="658"/>
        <item x="33"/>
        <item x="555"/>
        <item x="44"/>
        <item x="482"/>
        <item x="965"/>
        <item x="213"/>
        <item x="50"/>
        <item x="77"/>
        <item x="1054"/>
        <item x="635"/>
        <item x="466"/>
        <item x="343"/>
        <item x="503"/>
        <item x="472"/>
        <item x="920"/>
        <item x="1132"/>
        <item x="938"/>
        <item x="715"/>
        <item x="906"/>
        <item x="377"/>
        <item x="324"/>
        <item x="390"/>
        <item x="279"/>
        <item x="1035"/>
        <item x="1147"/>
        <item x="704"/>
        <item x="344"/>
        <item x="1108"/>
        <item x="869"/>
        <item x="795"/>
        <item x="940"/>
        <item x="605"/>
        <item x="1026"/>
        <item x="695"/>
        <item x="937"/>
        <item x="730"/>
        <item x="1013"/>
        <item x="497"/>
        <item x="796"/>
        <item x="838"/>
        <item x="493"/>
        <item x="1010"/>
        <item x="159"/>
        <item x="634"/>
        <item x="886"/>
        <item x="591"/>
        <item x="495"/>
        <item x="855"/>
        <item x="914"/>
        <item x="121"/>
        <item x="974"/>
        <item x="983"/>
        <item x="684"/>
        <item x="162"/>
        <item x="310"/>
        <item x="164"/>
        <item x="629"/>
        <item x="932"/>
        <item x="846"/>
        <item x="1144"/>
        <item x="1040"/>
        <item x="1000"/>
        <item x="1039"/>
        <item x="688"/>
        <item x="986"/>
        <item x="1056"/>
        <item x="985"/>
        <item x="1092"/>
        <item x="1158"/>
        <item x="275"/>
        <item x="830"/>
        <item x="656"/>
        <item x="1116"/>
        <item x="346"/>
        <item x="1038"/>
        <item x="860"/>
        <item x="671"/>
        <item x="1070"/>
        <item x="1126"/>
        <item x="923"/>
        <item x="1120"/>
        <item x="334"/>
        <item x="803"/>
        <item x="1151"/>
        <item x="1084"/>
        <item x="1127"/>
        <item x="614"/>
        <item x="793"/>
        <item x="798"/>
        <item x="1029"/>
        <item x="1134"/>
        <item x="1149"/>
        <item x="563"/>
        <item x="393"/>
        <item x="215"/>
        <item x="1112"/>
        <item x="392"/>
        <item x="439"/>
        <item x="676"/>
        <item x="642"/>
        <item x="640"/>
        <item x="81"/>
        <item x="724"/>
        <item x="649"/>
        <item x="403"/>
        <item x="845"/>
        <item x="843"/>
        <item x="347"/>
        <item x="654"/>
        <item x="186"/>
        <item x="881"/>
        <item x="865"/>
        <item x="245"/>
        <item x="42"/>
        <item x="420"/>
        <item x="572"/>
        <item x="1153"/>
        <item x="990"/>
        <item x="1148"/>
        <item x="689"/>
        <item x="683"/>
        <item x="781"/>
        <item x="52"/>
        <item x="374"/>
        <item x="1003"/>
        <item x="918"/>
        <item x="963"/>
        <item x="673"/>
        <item x="192"/>
        <item x="922"/>
        <item x="389"/>
        <item x="229"/>
        <item x="729"/>
        <item x="53"/>
        <item x="1015"/>
        <item x="282"/>
        <item x="263"/>
        <item x="330"/>
        <item x="606"/>
        <item x="182"/>
        <item x="953"/>
        <item x="789"/>
        <item x="376"/>
        <item x="741"/>
        <item x="818"/>
        <item x="805"/>
        <item x="450"/>
        <item x="569"/>
        <item x="169"/>
        <item x="989"/>
        <item x="756"/>
        <item x="78"/>
        <item x="1058"/>
        <item x="1002"/>
        <item x="685"/>
        <item x="813"/>
        <item x="558"/>
        <item x="585"/>
        <item x="518"/>
        <item x="449"/>
        <item x="75"/>
        <item x="216"/>
        <item x="225"/>
        <item x="754"/>
        <item x="9"/>
        <item x="158"/>
        <item x="507"/>
        <item x="857"/>
        <item x="762"/>
        <item x="791"/>
        <item x="664"/>
        <item x="362"/>
        <item x="218"/>
        <item x="880"/>
        <item x="726"/>
        <item x="1110"/>
        <item x="5"/>
        <item x="682"/>
        <item x="1111"/>
        <item x="253"/>
        <item x="1014"/>
        <item x="692"/>
        <item x="489"/>
        <item x="579"/>
        <item x="698"/>
        <item x="399"/>
        <item x="643"/>
        <item x="666"/>
        <item x="133"/>
        <item x="590"/>
        <item x="284"/>
        <item x="348"/>
        <item x="750"/>
        <item x="515"/>
        <item x="459"/>
        <item x="628"/>
        <item x="774"/>
        <item x="356"/>
        <item x="1138"/>
        <item x="461"/>
        <item x="779"/>
        <item x="882"/>
        <item x="736"/>
        <item x="609"/>
        <item x="787"/>
        <item x="588"/>
        <item x="96"/>
        <item x="1124"/>
        <item x="710"/>
        <item x="529"/>
        <item x="1051"/>
        <item x="622"/>
        <item x="168"/>
        <item x="146"/>
        <item x="131"/>
        <item x="322"/>
        <item x="247"/>
        <item x="206"/>
        <item x="1098"/>
        <item x="204"/>
        <item x="755"/>
        <item x="1024"/>
        <item x="378"/>
        <item x="853"/>
        <item x="1155"/>
        <item x="254"/>
        <item x="110"/>
        <item x="608"/>
        <item x="238"/>
        <item x="209"/>
        <item x="2"/>
        <item x="1016"/>
        <item x="896"/>
        <item x="1142"/>
        <item x="719"/>
        <item x="824"/>
        <item x="1055"/>
        <item x="478"/>
        <item x="647"/>
        <item x="469"/>
        <item x="68"/>
        <item x="45"/>
        <item x="290"/>
        <item x="699"/>
        <item x="1025"/>
        <item x="627"/>
        <item x="536"/>
        <item x="1137"/>
        <item x="751"/>
        <item x="655"/>
        <item x="240"/>
        <item x="90"/>
        <item x="535"/>
        <item x="250"/>
        <item x="500"/>
        <item x="424"/>
        <item x="526"/>
        <item x="200"/>
        <item x="832"/>
        <item x="905"/>
        <item x="723"/>
        <item x="61"/>
        <item x="847"/>
        <item x="141"/>
        <item x="480"/>
        <item x="619"/>
        <item x="492"/>
        <item x="833"/>
        <item x="645"/>
        <item x="470"/>
        <item x="222"/>
        <item x="312"/>
        <item x="625"/>
        <item x="109"/>
        <item x="174"/>
        <item x="858"/>
        <item x="499"/>
        <item x="74"/>
        <item x="767"/>
        <item x="1102"/>
        <item x="644"/>
        <item x="1130"/>
        <item x="549"/>
        <item x="550"/>
        <item x="703"/>
        <item x="512"/>
        <item x="1006"/>
        <item x="1052"/>
        <item x="909"/>
        <item x="395"/>
        <item x="898"/>
        <item x="859"/>
        <item x="733"/>
        <item x="731"/>
        <item x="790"/>
        <item x="1049"/>
        <item x="814"/>
        <item x="181"/>
        <item x="488"/>
        <item x="430"/>
        <item x="398"/>
        <item x="440"/>
        <item x="505"/>
        <item x="1096"/>
        <item x="844"/>
        <item x="521"/>
        <item x="866"/>
        <item x="313"/>
        <item x="132"/>
        <item x="691"/>
        <item x="70"/>
        <item x="73"/>
        <item x="262"/>
        <item x="678"/>
        <item x="3"/>
        <item x="693"/>
        <item x="239"/>
        <item x="916"/>
        <item x="800"/>
        <item x="178"/>
        <item x="217"/>
        <item x="545"/>
        <item x="1150"/>
        <item x="817"/>
        <item x="1053"/>
        <item x="842"/>
        <item x="610"/>
        <item x="616"/>
        <item x="1005"/>
        <item x="397"/>
        <item x="1097"/>
        <item x="72"/>
        <item x="292"/>
        <item x="562"/>
        <item x="1"/>
        <item x="230"/>
        <item x="401"/>
        <item x="782"/>
        <item x="927"/>
        <item x="675"/>
        <item x="981"/>
        <item x="687"/>
        <item x="193"/>
        <item x="153"/>
        <item x="224"/>
        <item x="139"/>
        <item x="138"/>
        <item x="125"/>
        <item x="126"/>
        <item x="13"/>
        <item x="214"/>
        <item x="491"/>
        <item x="471"/>
        <item x="494"/>
        <item x="124"/>
        <item x="485"/>
        <item x="337"/>
        <item x="25"/>
        <item x="331"/>
        <item x="223"/>
        <item x="18"/>
        <item x="405"/>
        <item x="15"/>
        <item x="576"/>
        <item x="296"/>
        <item x="106"/>
        <item x="23"/>
        <item x="428"/>
        <item x="764"/>
        <item x="11"/>
        <item x="739"/>
        <item x="232"/>
        <item x="557"/>
        <item x="895"/>
        <item x="453"/>
        <item x="338"/>
        <item x="850"/>
        <item x="291"/>
        <item x="648"/>
        <item x="928"/>
        <item x="600"/>
        <item x="552"/>
        <item x="578"/>
        <item x="264"/>
        <item x="258"/>
        <item x="55"/>
        <item x="835"/>
        <item x="410"/>
        <item x="315"/>
        <item x="861"/>
        <item x="999"/>
        <item x="1022"/>
        <item x="525"/>
        <item x="889"/>
        <item x="961"/>
        <item x="871"/>
        <item x="1157"/>
        <item x="170"/>
        <item x="1154"/>
        <item x="1045"/>
        <item x="1152"/>
        <item x="1067"/>
        <item x="1156"/>
        <item x="464"/>
        <item x="1033"/>
        <item x="465"/>
        <item x="342"/>
        <item x="597"/>
        <item x="1099"/>
        <item x="810"/>
        <item x="1140"/>
        <item x="345"/>
        <item x="553"/>
        <item x="802"/>
        <item x="624"/>
        <item x="829"/>
        <item x="293"/>
        <item x="373"/>
        <item x="1032"/>
        <item x="1123"/>
        <item x="479"/>
        <item x="660"/>
        <item x="267"/>
        <item x="417"/>
        <item x="652"/>
        <item x="828"/>
        <item x="679"/>
        <item x="831"/>
        <item x="651"/>
        <item x="804"/>
        <item x="340"/>
        <item x="911"/>
        <item x="375"/>
        <item x="57"/>
        <item x="1069"/>
        <item x="540"/>
        <item x="623"/>
        <item x="811"/>
        <item x="498"/>
        <item x="570"/>
        <item x="712"/>
        <item x="248"/>
        <item x="36"/>
        <item x="653"/>
        <item x="438"/>
        <item x="510"/>
        <item x="350"/>
        <item x="1018"/>
        <item x="304"/>
        <item x="815"/>
        <item x="194"/>
        <item x="357"/>
        <item x="945"/>
        <item x="877"/>
        <item x="565"/>
        <item x="407"/>
        <item x="226"/>
        <item x="674"/>
        <item x="998"/>
        <item x="321"/>
        <item x="942"/>
        <item x="743"/>
        <item x="883"/>
        <item x="179"/>
        <item x="770"/>
        <item x="177"/>
        <item x="354"/>
        <item x="897"/>
        <item x="281"/>
        <item x="582"/>
        <item x="1146"/>
        <item x="780"/>
        <item x="172"/>
        <item x="992"/>
        <item x="299"/>
        <item x="460"/>
        <item x="1160"/>
        <item x="543"/>
        <item x="615"/>
        <item x="28"/>
        <item x="788"/>
        <item x="759"/>
        <item x="468"/>
        <item x="697"/>
        <item x="568"/>
        <item x="142"/>
        <item x="745"/>
        <item x="176"/>
        <item x="1066"/>
        <item x="501"/>
        <item x="773"/>
        <item x="416"/>
        <item x="826"/>
        <item x="783"/>
        <item x="387"/>
        <item x="556"/>
        <item x="1131"/>
        <item x="425"/>
        <item x="6"/>
        <item x="959"/>
        <item x="893"/>
        <item x="778"/>
        <item x="825"/>
        <item x="107"/>
        <item x="371"/>
        <item x="753"/>
        <item x="404"/>
        <item x="716"/>
        <item x="952"/>
        <item x="1143"/>
        <item x="402"/>
        <item x="1082"/>
        <item x="1114"/>
        <item x="1081"/>
        <item x="1129"/>
        <item x="408"/>
        <item x="956"/>
        <item x="1075"/>
        <item x="837"/>
        <item x="926"/>
        <item x="887"/>
        <item x="1072"/>
        <item x="836"/>
        <item x="772"/>
        <item x="1071"/>
        <item x="618"/>
        <item x="931"/>
        <item x="668"/>
        <item x="256"/>
        <item x="1050"/>
        <item x="1012"/>
        <item x="925"/>
        <item x="1057"/>
        <item x="748"/>
        <item x="523"/>
        <item x="873"/>
        <item x="1103"/>
        <item x="975"/>
        <item x="867"/>
        <item x="919"/>
        <item x="257"/>
        <item x="822"/>
        <item x="912"/>
        <item x="580"/>
        <item x="1145"/>
        <item x="255"/>
        <item x="441"/>
        <item x="1076"/>
        <item x="1061"/>
        <item x="949"/>
        <item x="690"/>
        <item x="522"/>
        <item x="190"/>
        <item x="806"/>
        <item x="1106"/>
        <item x="1086"/>
        <item x="1136"/>
        <item x="705"/>
        <item x="1125"/>
        <item x="355"/>
        <item x="101"/>
        <item x="188"/>
        <item x="760"/>
        <item x="740"/>
        <item x="757"/>
        <item x="481"/>
        <item x="617"/>
        <item x="765"/>
        <item x="147"/>
        <item x="988"/>
        <item x="1080"/>
        <item x="519"/>
        <item x="318"/>
        <item x="1048"/>
        <item x="538"/>
        <item x="484"/>
        <item x="801"/>
        <item x="870"/>
        <item x="287"/>
        <item x="249"/>
        <item x="155"/>
        <item x="210"/>
        <item x="904"/>
        <item x="1023"/>
        <item x="993"/>
        <item x="246"/>
        <item x="531"/>
        <item x="187"/>
        <item x="936"/>
        <item x="667"/>
        <item x="161"/>
        <item x="1090"/>
        <item x="80"/>
        <item x="1139"/>
        <item x="325"/>
        <item x="709"/>
        <item x="786"/>
        <item x="419"/>
        <item x="777"/>
        <item x="311"/>
        <item x="280"/>
        <item x="1128"/>
        <item x="717"/>
        <item x="37"/>
        <item x="946"/>
        <item x="1065"/>
        <item x="577"/>
        <item x="749"/>
        <item x="900"/>
        <item x="308"/>
        <item x="728"/>
        <item x="431"/>
        <item x="612"/>
        <item x="969"/>
        <item x="1073"/>
        <item x="792"/>
        <item x="970"/>
        <item x="995"/>
        <item x="380"/>
        <item x="454"/>
        <item x="888"/>
        <item x="587"/>
        <item x="875"/>
        <item x="1115"/>
        <item x="435"/>
        <item x="721"/>
        <item x="221"/>
        <item x="412"/>
        <item t="default"/>
      </items>
    </pivotField>
    <pivotField axis="axisRow" compact="0" outline="0" showAll="0" defaultSubtotal="0">
      <items count="1173">
        <item x="114"/>
        <item x="32"/>
        <item x="442"/>
        <item x="1008"/>
        <item x="802"/>
        <item x="786"/>
        <item x="148"/>
        <item x="266"/>
        <item x="506"/>
        <item x="694"/>
        <item x="140"/>
        <item x="1052"/>
        <item x="287"/>
        <item x="847"/>
        <item x="995"/>
        <item x="782"/>
        <item x="1062"/>
        <item x="544"/>
        <item x="222"/>
        <item x="1013"/>
        <item x="884"/>
        <item x="347"/>
        <item x="790"/>
        <item x="1035"/>
        <item x="953"/>
        <item x="1151"/>
        <item x="832"/>
        <item x="33"/>
        <item x="1130"/>
        <item x="665"/>
        <item x="727"/>
        <item x="350"/>
        <item x="1101"/>
        <item x="928"/>
        <item x="742"/>
        <item x="825"/>
        <item x="443"/>
        <item x="1010"/>
        <item x="630"/>
        <item x="274"/>
        <item x="818"/>
        <item x="332"/>
        <item x="648"/>
        <item x="440"/>
        <item x="47"/>
        <item x="517"/>
        <item x="534"/>
        <item x="429"/>
        <item x="559"/>
        <item x="779"/>
        <item x="136"/>
        <item x="54"/>
        <item x="338"/>
        <item x="76"/>
        <item x="111"/>
        <item x="600"/>
        <item x="351"/>
        <item x="341"/>
        <item x="373"/>
        <item x="130"/>
        <item x="356"/>
        <item x="682"/>
        <item x="115"/>
        <item x="415"/>
        <item x="113"/>
        <item x="64"/>
        <item x="151"/>
        <item x="342"/>
        <item x="837"/>
        <item x="423"/>
        <item x="1041"/>
        <item x="485"/>
        <item x="298"/>
        <item x="766"/>
        <item x="1132"/>
        <item x="379"/>
        <item x="869"/>
        <item x="270"/>
        <item x="1007"/>
        <item x="80"/>
        <item x="667"/>
        <item x="209"/>
        <item x="391"/>
        <item x="944"/>
        <item x="712"/>
        <item x="579"/>
        <item x="541"/>
        <item x="252"/>
        <item x="134"/>
        <item x="695"/>
        <item x="3"/>
        <item x="487"/>
        <item x="430"/>
        <item x="568"/>
        <item x="637"/>
        <item x="21"/>
        <item x="34"/>
        <item x="874"/>
        <item x="806"/>
        <item x="684"/>
        <item x="1050"/>
        <item x="1039"/>
        <item x="1149"/>
        <item x="328"/>
        <item x="551"/>
        <item x="1079"/>
        <item x="653"/>
        <item x="20"/>
        <item x="631"/>
        <item x="466"/>
        <item x="974"/>
        <item x="451"/>
        <item x="569"/>
        <item x="193"/>
        <item x="629"/>
        <item x="331"/>
        <item x="154"/>
        <item x="253"/>
        <item x="904"/>
        <item x="589"/>
        <item x="360"/>
        <item x="393"/>
        <item x="1155"/>
        <item x="619"/>
        <item x="192"/>
        <item x="244"/>
        <item x="523"/>
        <item x="352"/>
        <item x="929"/>
        <item x="83"/>
        <item x="1108"/>
        <item x="271"/>
        <item x="69"/>
        <item x="687"/>
        <item x="346"/>
        <item x="339"/>
        <item x="397"/>
        <item x="137"/>
        <item x="44"/>
        <item x="304"/>
        <item x="538"/>
        <item x="167"/>
        <item x="1000"/>
        <item x="710"/>
        <item x="1169"/>
        <item x="179"/>
        <item x="743"/>
        <item x="848"/>
        <item x="340"/>
        <item x="427"/>
        <item x="196"/>
        <item x="436"/>
        <item x="992"/>
        <item x="562"/>
        <item x="1143"/>
        <item x="359"/>
        <item x="104"/>
        <item x="990"/>
        <item x="555"/>
        <item x="186"/>
        <item x="494"/>
        <item x="102"/>
        <item x="302"/>
        <item x="91"/>
        <item x="961"/>
        <item x="419"/>
        <item x="146"/>
        <item x="169"/>
        <item x="1076"/>
        <item x="1054"/>
        <item x="171"/>
        <item x="470"/>
        <item x="1049"/>
        <item x="1170"/>
        <item x="329"/>
        <item x="471"/>
        <item x="31"/>
        <item x="275"/>
        <item x="1153"/>
        <item x="131"/>
        <item x="784"/>
        <item x="788"/>
        <item x="29"/>
        <item x="1058"/>
        <item x="1116"/>
        <item x="662"/>
        <item x="1135"/>
        <item x="41"/>
        <item x="1165"/>
        <item x="95"/>
        <item x="318"/>
        <item x="74"/>
        <item x="100"/>
        <item x="317"/>
        <item x="801"/>
        <item x="432"/>
        <item x="527"/>
        <item x="254"/>
        <item x="425"/>
        <item x="144"/>
        <item x="1125"/>
        <item x="105"/>
        <item x="917"/>
        <item x="1048"/>
        <item x="980"/>
        <item x="354"/>
        <item x="446"/>
        <item x="1160"/>
        <item x="190"/>
        <item x="993"/>
        <item x="1136"/>
        <item x="35"/>
        <item x="1167"/>
        <item x="406"/>
        <item x="289"/>
        <item x="739"/>
        <item x="280"/>
        <item x="145"/>
        <item x="986"/>
        <item x="798"/>
        <item x="1093"/>
        <item x="365"/>
        <item x="533"/>
        <item x="1014"/>
        <item x="1139"/>
        <item x="897"/>
        <item x="678"/>
        <item x="417"/>
        <item x="511"/>
        <item x="1111"/>
        <item x="1144"/>
        <item x="175"/>
        <item x="811"/>
        <item x="24"/>
        <item x="781"/>
        <item x="404"/>
        <item x="705"/>
        <item x="132"/>
        <item x="1129"/>
        <item x="129"/>
        <item x="182"/>
        <item x="1065"/>
        <item x="1047"/>
        <item x="307"/>
        <item x="651"/>
        <item x="428"/>
        <item x="269"/>
        <item x="22"/>
        <item x="246"/>
        <item x="394"/>
        <item x="627"/>
        <item x="951"/>
        <item x="668"/>
        <item x="807"/>
        <item x="741"/>
        <item x="1028"/>
        <item x="610"/>
        <item x="45"/>
        <item x="168"/>
        <item x="295"/>
        <item x="1061"/>
        <item x="174"/>
        <item x="294"/>
        <item x="322"/>
        <item x="1034"/>
        <item x="633"/>
        <item x="590"/>
        <item x="542"/>
        <item x="663"/>
        <item x="229"/>
        <item x="558"/>
        <item x="941"/>
        <item x="232"/>
        <item x="1038"/>
        <item x="1077"/>
        <item x="407"/>
        <item x="6"/>
        <item x="162"/>
        <item x="230"/>
        <item x="738"/>
        <item x="478"/>
        <item x="1060"/>
        <item x="868"/>
        <item x="845"/>
        <item x="688"/>
        <item x="8"/>
        <item x="72"/>
        <item x="755"/>
        <item x="934"/>
        <item x="1009"/>
        <item x="810"/>
        <item x="194"/>
        <item x="408"/>
        <item x="828"/>
        <item x="735"/>
        <item x="964"/>
        <item x="1055"/>
        <item x="565"/>
        <item x="1094"/>
        <item x="1020"/>
        <item x="205"/>
        <item x="152"/>
        <item x="0"/>
        <item x="215"/>
        <item x="77"/>
        <item x="60"/>
        <item x="1006"/>
        <item x="4"/>
        <item x="873"/>
        <item x="207"/>
        <item x="94"/>
        <item x="575"/>
        <item x="380"/>
        <item x="488"/>
        <item x="947"/>
        <item x="58"/>
        <item x="456"/>
        <item x="19"/>
        <item x="867"/>
        <item x="775"/>
        <item x="435"/>
        <item x="969"/>
        <item x="531"/>
        <item x="838"/>
        <item x="469"/>
        <item x="711"/>
        <item x="82"/>
        <item x="401"/>
        <item x="213"/>
        <item x="395"/>
        <item x="1105"/>
        <item x="960"/>
        <item x="185"/>
        <item x="645"/>
        <item x="512"/>
        <item x="707"/>
        <item x="26"/>
        <item x="112"/>
        <item x="906"/>
        <item x="915"/>
        <item x="626"/>
        <item x="290"/>
        <item x="881"/>
        <item x="1141"/>
        <item x="409"/>
        <item x="647"/>
        <item x="745"/>
        <item x="81"/>
        <item x="649"/>
        <item x="732"/>
        <item x="398"/>
        <item x="445"/>
        <item x="683"/>
        <item x="217"/>
        <item x="853"/>
        <item x="1016"/>
        <item x="399"/>
        <item x="656"/>
        <item x="686"/>
        <item x="363"/>
        <item x="1159"/>
        <item x="286"/>
        <item x="1026"/>
        <item x="654"/>
        <item x="851"/>
        <item x="816"/>
        <item x="454"/>
        <item x="596"/>
        <item x="681"/>
        <item x="958"/>
        <item x="839"/>
        <item x="658"/>
        <item x="836"/>
        <item x="659"/>
        <item x="1032"/>
        <item x="1027"/>
        <item x="509"/>
        <item x="912"/>
        <item x="1089"/>
        <item x="1161"/>
        <item x="219"/>
        <item x="622"/>
        <item x="231"/>
        <item x="267"/>
        <item x="149"/>
        <item x="997"/>
        <item x="1042"/>
        <item x="556"/>
        <item x="1053"/>
        <item x="1081"/>
        <item x="844"/>
        <item x="882"/>
        <item x="698"/>
        <item x="1090"/>
        <item x="875"/>
        <item x="726"/>
        <item x="734"/>
        <item x="1021"/>
        <item x="907"/>
        <item x="609"/>
        <item x="195"/>
        <item x="719"/>
        <item x="450"/>
        <item x="36"/>
        <item x="444"/>
        <item x="250"/>
        <item x="720"/>
        <item x="660"/>
        <item x="293"/>
        <item x="576"/>
        <item x="516"/>
        <item x="79"/>
        <item x="48"/>
        <item x="481"/>
        <item x="620"/>
        <item x="374"/>
        <item x="1098"/>
        <item x="994"/>
        <item x="505"/>
        <item x="273"/>
        <item x="66"/>
        <item x="109"/>
        <item x="88"/>
        <item x="821"/>
        <item x="133"/>
        <item x="52"/>
        <item x="768"/>
        <item x="852"/>
        <item x="749"/>
        <item x="826"/>
        <item x="483"/>
        <item x="963"/>
        <item x="608"/>
        <item x="815"/>
        <item x="911"/>
        <item x="937"/>
        <item x="740"/>
        <item x="366"/>
        <item x="862"/>
        <item x="150"/>
        <item x="431"/>
        <item x="142"/>
        <item x="463"/>
        <item x="930"/>
        <item x="362"/>
        <item x="283"/>
        <item x="1044"/>
        <item x="484"/>
        <item x="539"/>
        <item x="143"/>
        <item x="594"/>
        <item x="177"/>
        <item x="1137"/>
        <item x="621"/>
        <item x="37"/>
        <item x="861"/>
        <item x="242"/>
        <item x="759"/>
        <item x="834"/>
        <item x="508"/>
        <item x="1164"/>
        <item x="680"/>
        <item x="507"/>
        <item x="767"/>
        <item x="1146"/>
        <item x="677"/>
        <item x="474"/>
        <item x="448"/>
        <item x="330"/>
        <item x="999"/>
        <item x="108"/>
        <item x="292"/>
        <item x="1030"/>
        <item x="646"/>
        <item x="1148"/>
        <item x="614"/>
        <item x="967"/>
        <item x="717"/>
        <item x="189"/>
        <item x="227"/>
        <item x="581"/>
        <item x="1069"/>
        <item x="989"/>
        <item x="612"/>
        <item x="761"/>
        <item x="377"/>
        <item x="107"/>
        <item x="68"/>
        <item x="475"/>
        <item x="349"/>
        <item x="336"/>
        <item x="178"/>
        <item x="59"/>
        <item x="257"/>
        <item x="879"/>
        <item x="1166"/>
        <item x="945"/>
        <item x="623"/>
        <item x="303"/>
        <item x="90"/>
        <item x="1140"/>
        <item x="277"/>
        <item x="472"/>
        <item x="1033"/>
        <item x="1107"/>
        <item x="89"/>
        <item x="643"/>
        <item x="208"/>
        <item x="206"/>
        <item x="1156"/>
        <item x="93"/>
        <item x="1078"/>
        <item x="28"/>
        <item x="1075"/>
        <item x="1117"/>
        <item x="170"/>
        <item x="914"/>
        <item x="587"/>
        <item x="106"/>
        <item x="441"/>
        <item x="762"/>
        <item x="1022"/>
        <item x="1097"/>
        <item x="702"/>
        <item x="1096"/>
        <item x="604"/>
        <item x="1025"/>
        <item x="1024"/>
        <item x="809"/>
        <item x="545"/>
        <item x="856"/>
        <item x="1114"/>
        <item x="876"/>
        <item x="1103"/>
        <item x="1040"/>
        <item x="258"/>
        <item x="1128"/>
        <item x="1115"/>
        <item x="796"/>
        <item x="1001"/>
        <item x="462"/>
        <item x="1171"/>
        <item x="482"/>
        <item x="504"/>
        <item x="335"/>
        <item x="857"/>
        <item x="384"/>
        <item x="249"/>
        <item x="327"/>
        <item x="843"/>
        <item x="27"/>
        <item x="272"/>
        <item x="638"/>
        <item x="979"/>
        <item x="1070"/>
        <item x="713"/>
        <item x="561"/>
        <item x="777"/>
        <item x="240"/>
        <item x="797"/>
        <item x="211"/>
        <item x="916"/>
        <item x="153"/>
        <item x="381"/>
        <item x="55"/>
        <item x="288"/>
        <item x="754"/>
        <item x="375"/>
        <item x="361"/>
        <item x="685"/>
        <item x="789"/>
        <item x="172"/>
        <item x="228"/>
        <item x="540"/>
        <item x="1071"/>
        <item x="226"/>
        <item x="181"/>
        <item x="309"/>
        <item x="495"/>
        <item x="256"/>
        <item x="603"/>
        <item x="760"/>
        <item x="10"/>
        <item x="457"/>
        <item x="251"/>
        <item x="490"/>
        <item x="1106"/>
        <item x="413"/>
        <item x="1104"/>
        <item x="971"/>
        <item x="972"/>
        <item x="708"/>
        <item x="942"/>
        <item x="860"/>
        <item x="987"/>
        <item x="370"/>
        <item x="1102"/>
        <item x="588"/>
        <item x="880"/>
        <item x="956"/>
        <item x="38"/>
        <item x="925"/>
        <item x="1083"/>
        <item x="1092"/>
        <item x="909"/>
        <item x="1004"/>
        <item x="320"/>
        <item x="580"/>
        <item x="259"/>
        <item x="1112"/>
        <item x="584"/>
        <item x="173"/>
        <item x="729"/>
        <item x="785"/>
        <item x="701"/>
        <item x="624"/>
        <item x="983"/>
        <item x="957"/>
        <item x="1152"/>
        <item x="241"/>
        <item x="750"/>
        <item x="598"/>
        <item x="70"/>
        <item x="725"/>
        <item x="96"/>
        <item x="615"/>
        <item x="703"/>
        <item x="824"/>
        <item x="864"/>
        <item x="255"/>
        <item x="158"/>
        <item x="866"/>
        <item x="696"/>
        <item x="306"/>
        <item x="1051"/>
        <item x="1142"/>
        <item x="1113"/>
        <item x="1073"/>
        <item x="514"/>
        <item x="1056"/>
        <item x="817"/>
        <item x="1068"/>
        <item x="426"/>
        <item x="473"/>
        <item x="748"/>
        <item x="297"/>
        <item x="552"/>
        <item x="560"/>
        <item x="1163"/>
        <item x="820"/>
        <item x="764"/>
        <item x="1011"/>
        <item x="926"/>
        <item x="410"/>
        <item x="392"/>
        <item x="998"/>
        <item x="1162"/>
        <item x="549"/>
        <item x="890"/>
        <item x="239"/>
        <item x="959"/>
        <item x="955"/>
        <item x="86"/>
        <item x="783"/>
        <item x="892"/>
        <item x="774"/>
        <item x="176"/>
        <item x="101"/>
        <item x="333"/>
        <item x="308"/>
        <item x="666"/>
        <item x="670"/>
        <item x="607"/>
        <item x="769"/>
        <item x="547"/>
        <item x="1031"/>
        <item x="1087"/>
        <item x="518"/>
        <item x="722"/>
        <item x="418"/>
        <item x="628"/>
        <item x="439"/>
        <item x="808"/>
        <item x="525"/>
        <item x="323"/>
        <item x="965"/>
        <item x="830"/>
        <item x="260"/>
        <item x="586"/>
        <item x="191"/>
        <item x="927"/>
        <item x="933"/>
        <item x="1131"/>
        <item x="899"/>
        <item x="1080"/>
        <item x="1168"/>
        <item x="831"/>
        <item x="385"/>
        <item x="1123"/>
        <item x="924"/>
        <item x="793"/>
        <item x="103"/>
        <item x="787"/>
        <item x="850"/>
        <item x="921"/>
        <item x="1072"/>
        <item x="1147"/>
        <item x="803"/>
        <item x="877"/>
        <item x="948"/>
        <item x="795"/>
        <item x="550"/>
        <item x="305"/>
        <item x="887"/>
        <item x="1002"/>
        <item x="1122"/>
        <item x="278"/>
        <item x="878"/>
        <item x="40"/>
        <item x="900"/>
        <item x="794"/>
        <item x="236"/>
        <item x="792"/>
        <item x="261"/>
        <item x="183"/>
        <item x="535"/>
        <item x="1015"/>
        <item x="30"/>
        <item x="931"/>
        <item x="822"/>
        <item x="1037"/>
        <item x="1158"/>
        <item x="639"/>
        <item x="87"/>
        <item x="602"/>
        <item x="449"/>
        <item x="744"/>
        <item x="938"/>
        <item x="353"/>
        <item x="63"/>
        <item x="453"/>
        <item x="952"/>
        <item x="224"/>
        <item x="812"/>
        <item x="43"/>
        <item x="571"/>
        <item x="53"/>
        <item x="737"/>
        <item x="642"/>
        <item x="823"/>
        <item x="1046"/>
        <item x="985"/>
        <item x="611"/>
        <item x="1133"/>
        <item x="819"/>
        <item x="765"/>
        <item x="220"/>
        <item x="212"/>
        <item x="75"/>
        <item x="2"/>
        <item x="524"/>
        <item x="521"/>
        <item x="368"/>
        <item x="770"/>
        <item x="799"/>
        <item x="671"/>
        <item x="946"/>
        <item x="465"/>
        <item x="827"/>
        <item x="510"/>
        <item x="564"/>
        <item x="673"/>
        <item x="706"/>
        <item x="405"/>
        <item x="650"/>
        <item x="1063"/>
        <item x="218"/>
        <item x="674"/>
        <item x="813"/>
        <item x="910"/>
        <item x="1"/>
        <item x="467"/>
        <item x="1005"/>
        <item x="697"/>
        <item x="919"/>
        <item x="543"/>
        <item x="221"/>
        <item x="276"/>
        <item x="773"/>
        <item x="422"/>
        <item x="886"/>
        <item x="918"/>
        <item x="39"/>
        <item x="966"/>
        <item x="400"/>
        <item x="1012"/>
        <item x="842"/>
        <item x="1043"/>
        <item x="548"/>
        <item x="872"/>
        <item x="962"/>
        <item x="1110"/>
        <item x="898"/>
        <item x="599"/>
        <item x="981"/>
        <item x="572"/>
        <item x="932"/>
        <item x="1017"/>
        <item x="378"/>
        <item x="988"/>
        <item x="567"/>
        <item x="902"/>
        <item x="721"/>
        <item x="1118"/>
        <item x="975"/>
        <item x="1019"/>
        <item x="464"/>
        <item x="693"/>
        <item x="943"/>
        <item x="893"/>
        <item x="709"/>
        <item x="279"/>
        <item x="733"/>
        <item x="923"/>
        <item x="492"/>
        <item x="1088"/>
        <item x="976"/>
        <item x="672"/>
        <item x="1127"/>
        <item x="1109"/>
        <item x="325"/>
        <item x="1100"/>
        <item x="1045"/>
        <item x="526"/>
        <item x="1036"/>
        <item x="871"/>
        <item x="636"/>
        <item x="1126"/>
        <item x="949"/>
        <item x="970"/>
        <item x="493"/>
        <item x="835"/>
        <item x="396"/>
        <item x="264"/>
        <item x="1074"/>
        <item x="731"/>
        <item x="233"/>
        <item x="51"/>
        <item x="499"/>
        <item x="165"/>
        <item x="372"/>
        <item x="424"/>
        <item x="896"/>
        <item x="117"/>
        <item x="411"/>
        <item x="936"/>
        <item x="387"/>
        <item x="210"/>
        <item x="138"/>
        <item x="14"/>
        <item x="532"/>
        <item x="262"/>
        <item x="412"/>
        <item x="434"/>
        <item x="519"/>
        <item x="166"/>
        <item x="515"/>
        <item x="300"/>
        <item x="570"/>
        <item x="123"/>
        <item x="1023"/>
        <item x="691"/>
        <item x="337"/>
        <item x="1003"/>
        <item x="67"/>
        <item x="291"/>
        <item x="282"/>
        <item x="315"/>
        <item x="699"/>
        <item x="16"/>
        <item x="18"/>
        <item x="321"/>
        <item x="460"/>
        <item x="655"/>
        <item x="314"/>
        <item x="97"/>
        <item x="161"/>
        <item x="119"/>
        <item x="160"/>
        <item x="61"/>
        <item x="56"/>
        <item x="757"/>
        <item x="11"/>
        <item x="126"/>
        <item x="420"/>
        <item x="116"/>
        <item x="752"/>
        <item x="501"/>
        <item x="437"/>
        <item x="968"/>
        <item x="98"/>
        <item x="553"/>
        <item x="855"/>
        <item x="771"/>
        <item x="805"/>
        <item x="476"/>
        <item x="854"/>
        <item x="870"/>
        <item x="71"/>
        <item x="265"/>
        <item x="477"/>
        <item x="301"/>
        <item x="566"/>
        <item x="204"/>
        <item x="1124"/>
        <item x="12"/>
        <item x="164"/>
        <item x="310"/>
        <item x="520"/>
        <item x="641"/>
        <item x="198"/>
        <item x="676"/>
        <item x="13"/>
        <item x="263"/>
        <item x="908"/>
        <item x="73"/>
        <item x="199"/>
        <item x="311"/>
        <item x="388"/>
        <item x="480"/>
        <item x="201"/>
        <item x="922"/>
        <item x="141"/>
        <item x="245"/>
        <item x="124"/>
        <item x="776"/>
        <item x="977"/>
        <item x="903"/>
        <item x="65"/>
        <item x="595"/>
        <item x="730"/>
        <item x="583"/>
        <item x="319"/>
        <item x="1018"/>
        <item x="389"/>
        <item x="125"/>
        <item x="49"/>
        <item x="367"/>
        <item x="635"/>
        <item x="772"/>
        <item x="202"/>
        <item x="355"/>
        <item x="841"/>
        <item x="704"/>
        <item x="601"/>
        <item x="120"/>
        <item x="617"/>
        <item x="940"/>
        <item x="15"/>
        <item x="883"/>
        <item x="390"/>
        <item x="652"/>
        <item x="17"/>
        <item x="237"/>
        <item x="358"/>
        <item x="582"/>
        <item x="468"/>
        <item x="593"/>
        <item x="461"/>
        <item x="606"/>
        <item x="118"/>
        <item x="402"/>
        <item x="894"/>
        <item x="285"/>
        <item x="235"/>
        <item x="197"/>
        <item x="99"/>
        <item x="496"/>
        <item x="452"/>
        <item x="597"/>
        <item x="357"/>
        <item x="216"/>
        <item x="92"/>
        <item x="313"/>
        <item x="640"/>
        <item x="747"/>
        <item x="714"/>
        <item x="497"/>
        <item x="369"/>
        <item x="736"/>
        <item x="554"/>
        <item x="234"/>
        <item x="433"/>
        <item x="728"/>
        <item x="128"/>
        <item x="489"/>
        <item x="163"/>
        <item x="669"/>
        <item x="846"/>
        <item x="592"/>
        <item x="913"/>
        <item x="715"/>
        <item x="225"/>
        <item x="214"/>
        <item x="530"/>
        <item x="386"/>
        <item x="296"/>
        <item x="376"/>
        <item x="498"/>
        <item x="954"/>
        <item x="139"/>
        <item x="203"/>
        <item x="577"/>
        <item x="502"/>
        <item x="334"/>
        <item x="243"/>
        <item x="84"/>
        <item x="991"/>
        <item x="121"/>
        <item x="438"/>
        <item x="716"/>
        <item x="85"/>
        <item x="238"/>
        <item x="127"/>
        <item x="281"/>
        <item x="858"/>
        <item x="312"/>
        <item x="829"/>
        <item x="25"/>
        <item x="491"/>
        <item x="978"/>
        <item x="625"/>
        <item x="299"/>
        <item x="1082"/>
        <item x="459"/>
        <item x="122"/>
        <item x="657"/>
        <item x="982"/>
        <item x="345"/>
        <item x="486"/>
        <item x="343"/>
        <item x="344"/>
        <item x="479"/>
        <item x="679"/>
        <item x="800"/>
        <item x="421"/>
        <item x="950"/>
        <item x="664"/>
        <item x="46"/>
        <item x="200"/>
        <item x="863"/>
        <item x="840"/>
        <item x="62"/>
        <item x="500"/>
        <item x="371"/>
        <item x="522"/>
        <item x="618"/>
        <item x="563"/>
        <item x="536"/>
        <item x="147"/>
        <item x="616"/>
        <item x="723"/>
        <item x="326"/>
        <item x="110"/>
        <item x="690"/>
        <item x="180"/>
        <item x="188"/>
        <item x="537"/>
        <item x="248"/>
        <item x="284"/>
        <item x="1120"/>
        <item x="689"/>
        <item x="159"/>
        <item x="891"/>
        <item x="364"/>
        <item x="9"/>
        <item x="1064"/>
        <item x="382"/>
        <item x="1099"/>
        <item x="455"/>
        <item x="895"/>
        <item x="1138"/>
        <item x="7"/>
        <item x="157"/>
        <item x="557"/>
        <item x="1029"/>
        <item x="50"/>
        <item x="458"/>
        <item x="753"/>
        <item x="763"/>
        <item x="1145"/>
        <item x="416"/>
        <item x="591"/>
        <item x="348"/>
        <item x="751"/>
        <item x="316"/>
        <item x="865"/>
        <item x="888"/>
        <item x="1119"/>
        <item x="5"/>
        <item x="513"/>
        <item x="634"/>
        <item x="223"/>
        <item x="973"/>
        <item x="78"/>
        <item x="935"/>
        <item x="155"/>
        <item x="135"/>
        <item x="573"/>
        <item x="324"/>
        <item x="268"/>
        <item x="1157"/>
        <item x="578"/>
        <item x="905"/>
        <item x="23"/>
        <item x="57"/>
        <item x="756"/>
        <item x="780"/>
        <item x="939"/>
        <item x="885"/>
        <item x="1057"/>
        <item x="901"/>
        <item x="724"/>
        <item x="184"/>
        <item x="585"/>
        <item x="574"/>
        <item x="778"/>
        <item x="383"/>
        <item x="156"/>
        <item x="984"/>
        <item x="605"/>
        <item x="746"/>
        <item x="414"/>
        <item x="1091"/>
        <item x="1095"/>
        <item x="528"/>
        <item x="814"/>
        <item x="1059"/>
        <item x="1154"/>
        <item x="447"/>
        <item x="920"/>
        <item x="1134"/>
        <item x="529"/>
        <item x="1084"/>
        <item x="675"/>
        <item x="1066"/>
        <item x="1085"/>
        <item x="833"/>
        <item x="247"/>
        <item x="503"/>
        <item x="1121"/>
        <item x="632"/>
        <item x="42"/>
        <item x="1172"/>
        <item x="613"/>
        <item x="403"/>
        <item x="1150"/>
        <item x="804"/>
        <item x="791"/>
        <item x="859"/>
        <item x="692"/>
        <item x="758"/>
        <item x="644"/>
        <item x="849"/>
        <item x="700"/>
        <item x="1067"/>
        <item x="996"/>
        <item x="661"/>
        <item x="1086"/>
        <item x="718"/>
        <item x="889"/>
        <item x="187"/>
        <item x="546"/>
      </items>
    </pivotField>
    <pivotField axis="axisRow" compact="0" outline="0" showAll="0" defaultSubtotal="0">
      <items count="25">
        <item x="1"/>
        <item x="2"/>
        <item x="3"/>
        <item x="11"/>
        <item x="0"/>
        <item x="13"/>
        <item x="12"/>
        <item x="10"/>
        <item x="21"/>
        <item x="4"/>
        <item x="20"/>
        <item x="9"/>
        <item x="23"/>
        <item x="5"/>
        <item x="14"/>
        <item x="15"/>
        <item x="16"/>
        <item x="18"/>
        <item x="6"/>
        <item x="17"/>
        <item x="22"/>
        <item x="8"/>
        <item x="19"/>
        <item x="7"/>
        <item x="2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7"/>
    <field x="4"/>
    <field x="8"/>
    <field x="6"/>
  </rowFields>
  <rowItems count="1174">
    <i>
      <x/>
      <x v="293"/>
      <x v="21"/>
      <x v="46"/>
    </i>
    <i>
      <x v="1"/>
      <x v="1"/>
      <x v="21"/>
      <x v="157"/>
    </i>
    <i>
      <x v="2"/>
      <x v="4"/>
      <x v="21"/>
      <x v="131"/>
    </i>
    <i>
      <x v="3"/>
      <x v="5"/>
      <x v="21"/>
      <x v="597"/>
    </i>
    <i>
      <x v="4"/>
      <x v="70"/>
      <x v="21"/>
      <x v="445"/>
    </i>
    <i>
      <x v="5"/>
      <x v="9"/>
      <x v="21"/>
      <x v="1037"/>
    </i>
    <i>
      <x v="6"/>
      <x v="10"/>
      <x v="21"/>
      <x v="477"/>
    </i>
    <i>
      <x v="7"/>
      <x v="11"/>
      <x v="16"/>
      <x v="672"/>
    </i>
    <i>
      <x v="8"/>
      <x v="17"/>
      <x v="21"/>
      <x v="790"/>
    </i>
    <i>
      <x v="9"/>
      <x v="18"/>
      <x v="21"/>
      <x v="877"/>
    </i>
    <i>
      <x v="10"/>
      <x v="19"/>
      <x v="4"/>
      <x v="130"/>
    </i>
    <i>
      <x v="11"/>
      <x v="20"/>
      <x v="21"/>
      <x v="533"/>
    </i>
    <i>
      <x v="12"/>
      <x v="29"/>
      <x v="16"/>
      <x v="671"/>
    </i>
    <i>
      <x v="13"/>
      <x v="10"/>
      <x v="21"/>
      <x v="476"/>
    </i>
    <i>
      <x v="14"/>
      <x v="38"/>
      <x v="21"/>
      <x v="519"/>
    </i>
    <i>
      <x v="15"/>
      <x v="33"/>
      <x v="21"/>
      <x v="732"/>
    </i>
    <i>
      <x v="16"/>
      <x v="39"/>
      <x v="15"/>
      <x v="860"/>
    </i>
    <i>
      <x v="17"/>
      <x v="50"/>
      <x v="21"/>
      <x v="1110"/>
    </i>
    <i>
      <x v="18"/>
      <x v="6"/>
      <x v="21"/>
      <x v="377"/>
    </i>
    <i>
      <x v="19"/>
      <x v="51"/>
      <x v="21"/>
      <x v="864"/>
    </i>
    <i>
      <x v="20"/>
      <x v="40"/>
      <x v="21"/>
      <x v="518"/>
    </i>
    <i>
      <x v="21"/>
      <x v="1"/>
      <x v="9"/>
      <x v="164"/>
    </i>
    <i>
      <x v="22"/>
      <x v="52"/>
      <x v="17"/>
      <x v="873"/>
    </i>
    <i>
      <x v="23"/>
      <x v="53"/>
      <x v="21"/>
      <x v="568"/>
    </i>
    <i>
      <x v="24"/>
      <x v="54"/>
      <x v="21"/>
      <x v="988"/>
    </i>
    <i>
      <x v="25"/>
      <x v="55"/>
      <x v="15"/>
      <x v="769"/>
    </i>
    <i>
      <x v="26"/>
      <x v="55"/>
      <x v="15"/>
      <x v="771"/>
    </i>
    <i>
      <x v="27"/>
      <x v="57"/>
      <x v="21"/>
      <x v="536"/>
    </i>
    <i>
      <x v="28"/>
      <x v="41"/>
      <x v="15"/>
      <x v="480"/>
    </i>
    <i>
      <x v="29"/>
      <x v="20"/>
      <x v="21"/>
      <x v="535"/>
    </i>
    <i>
      <x v="30"/>
      <x v="55"/>
      <x v="21"/>
      <x v="770"/>
    </i>
    <i>
      <x v="31"/>
      <x v="42"/>
      <x v="15"/>
      <x v="562"/>
    </i>
    <i>
      <x v="32"/>
      <x v="5"/>
      <x v="9"/>
      <x v="603"/>
    </i>
    <i>
      <x v="33"/>
      <x v="58"/>
      <x v="21"/>
      <x v="550"/>
    </i>
    <i>
      <x v="34"/>
      <x v="20"/>
      <x v="21"/>
      <x v="534"/>
    </i>
    <i>
      <x v="35"/>
      <x v="59"/>
      <x v="21"/>
      <x v="859"/>
    </i>
    <i>
      <x v="36"/>
      <x v="9"/>
      <x v="21"/>
      <x v="532"/>
    </i>
    <i>
      <x v="37"/>
      <x v="20"/>
      <x v="21"/>
      <x v="689"/>
    </i>
    <i>
      <x v="38"/>
      <x v="8"/>
      <x v="21"/>
      <x v="950"/>
    </i>
    <i>
      <x v="39"/>
      <x v="8"/>
      <x v="21"/>
      <x v="325"/>
    </i>
    <i>
      <x v="40"/>
      <x v="8"/>
      <x v="21"/>
      <x v="945"/>
    </i>
    <i>
      <x v="41"/>
      <x v="293"/>
      <x v="22"/>
      <x v="103"/>
    </i>
    <i>
      <x v="42"/>
      <x v="293"/>
      <x v="13"/>
      <x v="45"/>
    </i>
    <i>
      <x v="43"/>
      <x v="293"/>
      <x v="17"/>
      <x v="44"/>
    </i>
    <i>
      <x v="44"/>
      <x v="293"/>
      <x v="5"/>
      <x v="106"/>
    </i>
    <i>
      <x v="45"/>
      <x v="293"/>
      <x v="10"/>
      <x v="58"/>
    </i>
    <i>
      <x v="46"/>
      <x v="293"/>
      <x v="6"/>
      <x v="84"/>
    </i>
    <i>
      <x v="47"/>
      <x v="293"/>
      <x v="4"/>
      <x v="89"/>
    </i>
    <i>
      <x v="48"/>
      <x v="8"/>
      <x v="21"/>
      <x v="948"/>
    </i>
    <i>
      <x v="49"/>
      <x v="8"/>
      <x v="21"/>
      <x v="321"/>
    </i>
    <i>
      <x v="50"/>
      <x v="293"/>
      <x v="16"/>
      <x v="57"/>
    </i>
    <i>
      <x v="51"/>
      <x v="293"/>
      <x v="9"/>
      <x v="59"/>
    </i>
    <i>
      <x v="52"/>
      <x v="293"/>
      <x v="3"/>
      <x v="88"/>
    </i>
    <i>
      <x v="53"/>
      <x v="293"/>
      <x v="17"/>
      <x v="56"/>
    </i>
    <i>
      <x v="54"/>
      <x v="293"/>
      <x v="15"/>
      <x v="95"/>
    </i>
    <i>
      <x v="55"/>
      <x v="293"/>
      <x v="18"/>
      <x v="91"/>
    </i>
    <i>
      <x v="56"/>
      <x v="8"/>
      <x v="21"/>
      <x v="947"/>
    </i>
    <i>
      <x v="57"/>
      <x v="293"/>
      <x v="3"/>
      <x v="96"/>
    </i>
    <i>
      <x v="58"/>
      <x v="293"/>
      <x v="18"/>
      <x v="85"/>
    </i>
    <i>
      <x v="59"/>
      <x v="293"/>
      <x v="3"/>
      <x v="99"/>
    </i>
    <i>
      <x v="60"/>
      <x v="142"/>
      <x v="8"/>
      <x v="982"/>
    </i>
    <i>
      <x v="61"/>
      <x v="122"/>
      <x v="3"/>
      <x v="875"/>
    </i>
    <i>
      <x v="62"/>
      <x v="293"/>
      <x v="2"/>
      <x v="87"/>
    </i>
    <i>
      <x v="63"/>
      <x v="293"/>
      <x v="15"/>
      <x v="82"/>
    </i>
    <i>
      <x v="64"/>
      <x v="293"/>
      <x v="9"/>
      <x v="51"/>
    </i>
    <i>
      <x v="65"/>
      <x v="293"/>
      <x v="9"/>
      <x v="49"/>
    </i>
    <i>
      <x v="66"/>
      <x v="293"/>
      <x v="7"/>
      <x v="100"/>
    </i>
    <i>
      <x v="67"/>
      <x v="293"/>
      <x v="9"/>
      <x v="98"/>
    </i>
    <i>
      <x v="68"/>
      <x v="31"/>
      <x v="3"/>
      <x v="951"/>
    </i>
    <i>
      <x v="69"/>
      <x v="31"/>
      <x v="5"/>
      <x v="959"/>
    </i>
    <i>
      <x v="70"/>
      <x v="31"/>
      <x v="3"/>
      <x v="954"/>
    </i>
    <i>
      <x v="71"/>
      <x v="31"/>
      <x v="5"/>
      <x v="956"/>
    </i>
    <i>
      <x v="72"/>
      <x v="31"/>
      <x v="3"/>
      <x v="952"/>
    </i>
    <i>
      <x v="73"/>
      <x v="31"/>
      <x v="3"/>
      <x v="407"/>
    </i>
    <i>
      <x v="74"/>
      <x v="31"/>
      <x v="3"/>
      <x v="955"/>
    </i>
    <i>
      <x v="75"/>
      <x v="31"/>
      <x v="3"/>
      <x v="953"/>
    </i>
    <i>
      <x v="76"/>
      <x v="31"/>
      <x v="3"/>
      <x v="925"/>
    </i>
    <i>
      <x v="77"/>
      <x v="31"/>
      <x v="3"/>
      <x v="958"/>
    </i>
    <i>
      <x v="78"/>
      <x v="31"/>
      <x v="5"/>
      <x v="926"/>
    </i>
    <i>
      <x v="79"/>
      <x v="31"/>
      <x v="3"/>
      <x v="1128"/>
    </i>
    <i>
      <x v="80"/>
      <x v="31"/>
      <x v="3"/>
      <x v="957"/>
    </i>
    <i>
      <x v="81"/>
      <x v="293"/>
      <x v="3"/>
      <x v="104"/>
    </i>
    <i>
      <x v="82"/>
      <x v="293"/>
      <x v="17"/>
      <x v="92"/>
    </i>
    <i>
      <x v="83"/>
      <x v="75"/>
      <x/>
      <x v="1124"/>
    </i>
    <i>
      <x v="84"/>
      <x v="76"/>
      <x/>
      <x v="561"/>
    </i>
    <i>
      <x v="85"/>
      <x v="1"/>
      <x v="17"/>
      <x v="178"/>
    </i>
    <i>
      <x v="86"/>
      <x v="79"/>
      <x/>
      <x v="788"/>
    </i>
    <i>
      <x v="87"/>
      <x v="293"/>
      <x/>
      <x v="21"/>
    </i>
    <i>
      <x v="88"/>
      <x v="293"/>
      <x v="3"/>
      <x v="81"/>
    </i>
    <i>
      <x v="89"/>
      <x v="80"/>
      <x/>
      <x v="628"/>
    </i>
    <i>
      <x v="90"/>
      <x v="1"/>
      <x/>
      <x v="850"/>
    </i>
    <i>
      <x v="91"/>
      <x v="82"/>
      <x/>
      <x v="1101"/>
    </i>
    <i>
      <x v="92"/>
      <x v="84"/>
      <x/>
      <x v="791"/>
    </i>
    <i>
      <x v="93"/>
      <x v="85"/>
      <x/>
      <x v="869"/>
    </i>
    <i>
      <x v="94"/>
      <x v="87"/>
      <x/>
      <x v="396"/>
    </i>
    <i>
      <x v="95"/>
      <x v="293"/>
      <x v="9"/>
      <x v="53"/>
    </i>
    <i>
      <x v="96"/>
      <x v="293"/>
      <x v="21"/>
      <x v="101"/>
    </i>
    <i>
      <x v="97"/>
      <x v="292"/>
      <x v="3"/>
      <x v="842"/>
    </i>
    <i>
      <x v="98"/>
      <x v="5"/>
      <x v="3"/>
      <x v="624"/>
    </i>
    <i>
      <x v="99"/>
      <x v="1"/>
      <x v="3"/>
      <x v="190"/>
    </i>
    <i>
      <x v="100"/>
      <x v="8"/>
      <x v="21"/>
      <x v="324"/>
    </i>
    <i>
      <x v="101"/>
      <x v="70"/>
      <x v="3"/>
      <x v="467"/>
    </i>
    <i>
      <x v="102"/>
      <x v="8"/>
      <x v="21"/>
      <x v="946"/>
    </i>
    <i>
      <x v="103"/>
      <x v="8"/>
      <x v="21"/>
      <x v="323"/>
    </i>
    <i>
      <x v="104"/>
      <x v="88"/>
      <x/>
      <x v="857"/>
    </i>
    <i>
      <x v="105"/>
      <x v="5"/>
      <x v="17"/>
      <x v="613"/>
    </i>
    <i>
      <x v="106"/>
      <x v="143"/>
      <x v="21"/>
      <x v="475"/>
    </i>
    <i>
      <x v="107"/>
      <x v="1"/>
      <x v="13"/>
      <x v="156"/>
    </i>
    <i>
      <x v="108"/>
      <x v="292"/>
      <x v="13"/>
      <x v="808"/>
    </i>
    <i>
      <x v="109"/>
      <x v="108"/>
      <x v="21"/>
      <x v="1011"/>
    </i>
    <i>
      <x v="110"/>
      <x v="108"/>
      <x v="21"/>
      <x v="331"/>
    </i>
    <i>
      <x v="111"/>
      <x v="293"/>
      <x v="3"/>
      <x v="93"/>
    </i>
    <i>
      <x v="112"/>
      <x v="80"/>
      <x v="6"/>
      <x v="628"/>
    </i>
    <i>
      <x v="113"/>
      <x v="144"/>
      <x v="17"/>
      <x v="664"/>
    </i>
    <i>
      <x v="114"/>
      <x v="145"/>
      <x v="18"/>
      <x v="972"/>
    </i>
    <i>
      <x v="115"/>
      <x v="1"/>
      <x/>
      <x v="850"/>
    </i>
    <i>
      <x v="116"/>
      <x v="30"/>
      <x/>
      <x v="438"/>
    </i>
    <i>
      <x v="117"/>
      <x v="91"/>
      <x/>
      <x v="789"/>
    </i>
    <i>
      <x v="118"/>
      <x v="282"/>
      <x v="17"/>
      <x v="768"/>
    </i>
    <i>
      <x v="119"/>
      <x v="108"/>
      <x v="21"/>
      <x v="330"/>
    </i>
    <i>
      <x v="120"/>
      <x v="108"/>
      <x v="21"/>
      <x v="1002"/>
    </i>
    <i>
      <x v="121"/>
      <x v="328"/>
      <x v="11"/>
      <x v="1030"/>
    </i>
    <i>
      <x v="122"/>
      <x v="108"/>
      <x v="21"/>
      <x v="1006"/>
    </i>
    <i>
      <x v="123"/>
      <x v="108"/>
      <x v="21"/>
      <x v="329"/>
    </i>
    <i>
      <x v="124"/>
      <x v="329"/>
      <x v="5"/>
      <x v="348"/>
    </i>
    <i>
      <x v="125"/>
      <x v="142"/>
      <x v="5"/>
      <x v="417"/>
    </i>
    <i>
      <x v="126"/>
      <x v="148"/>
      <x v="5"/>
      <x v="371"/>
    </i>
    <i>
      <x v="127"/>
      <x v="5"/>
      <x v="6"/>
      <x v="609"/>
    </i>
    <i>
      <x v="128"/>
      <x v="142"/>
      <x v="5"/>
      <x v="374"/>
    </i>
    <i>
      <x v="129"/>
      <x v="200"/>
      <x v="17"/>
      <x v="404"/>
    </i>
    <i>
      <x v="130"/>
      <x v="29"/>
      <x v="19"/>
      <x v="944"/>
    </i>
    <i>
      <x v="131"/>
      <x v="201"/>
      <x v="17"/>
      <x v="418"/>
    </i>
    <i>
      <x v="132"/>
      <x v="1"/>
      <x v="19"/>
      <x v="183"/>
    </i>
    <i>
      <x v="133"/>
      <x v="293"/>
      <x v="19"/>
      <x v="97"/>
    </i>
    <i>
      <x v="134"/>
      <x v="202"/>
      <x v="17"/>
      <x v="966"/>
    </i>
    <i>
      <x v="135"/>
      <x v="149"/>
      <x v="17"/>
      <x v="470"/>
    </i>
    <i>
      <x v="136"/>
      <x v="108"/>
      <x v="21"/>
      <x v="326"/>
    </i>
    <i>
      <x v="137"/>
      <x v="293"/>
      <x v="3"/>
      <x v="90"/>
    </i>
    <i>
      <x v="138"/>
      <x v="146"/>
      <x v="6"/>
      <x v="538"/>
    </i>
    <i>
      <x v="139"/>
      <x v="108"/>
      <x v="21"/>
      <x v="1010"/>
    </i>
    <i>
      <x v="140"/>
      <x v="1"/>
      <x v="6"/>
      <x v="172"/>
    </i>
    <i>
      <x v="141"/>
      <x v="363"/>
      <x v="5"/>
      <x v="5"/>
    </i>
    <i>
      <x v="142"/>
      <x v="108"/>
      <x v="21"/>
      <x v="1009"/>
    </i>
    <i>
      <x v="143"/>
      <x v="70"/>
      <x v="6"/>
      <x v="454"/>
    </i>
    <i>
      <x v="144"/>
      <x v="108"/>
      <x v="21"/>
      <x v="1012"/>
    </i>
    <i>
      <x v="145"/>
      <x v="7"/>
      <x v="6"/>
      <x v="855"/>
    </i>
    <i>
      <x v="146"/>
      <x v="108"/>
      <x v="21"/>
      <x v="328"/>
    </i>
    <i>
      <x v="147"/>
      <x v="70"/>
      <x v="3"/>
      <x v="461"/>
    </i>
    <i>
      <x v="148"/>
      <x v="5"/>
      <x v="3"/>
      <x v="617"/>
    </i>
    <i>
      <x v="149"/>
      <x v="151"/>
      <x v="3"/>
      <x v="196"/>
    </i>
    <i>
      <x v="150"/>
      <x v="1"/>
      <x v="17"/>
      <x v="155"/>
    </i>
    <i>
      <x v="151"/>
      <x v="292"/>
      <x v="19"/>
      <x v="835"/>
    </i>
    <i>
      <x v="152"/>
      <x v="77"/>
      <x v="19"/>
      <x v="415"/>
    </i>
    <i>
      <x v="153"/>
      <x v="152"/>
      <x v="19"/>
      <x v="1031"/>
    </i>
    <i>
      <x v="154"/>
      <x v="5"/>
      <x v="5"/>
      <x v="626"/>
    </i>
    <i>
      <x v="155"/>
      <x v="155"/>
      <x v="17"/>
      <x v="3"/>
    </i>
    <i>
      <x v="156"/>
      <x v="1"/>
      <x v="3"/>
      <x v="166"/>
    </i>
    <i>
      <x v="157"/>
      <x v="70"/>
      <x v="3"/>
      <x v="451"/>
    </i>
    <i>
      <x v="158"/>
      <x v="292"/>
      <x v="3"/>
      <x v="818"/>
    </i>
    <i>
      <x v="159"/>
      <x v="1"/>
      <x v="5"/>
      <x v="191"/>
    </i>
    <i>
      <x v="160"/>
      <x v="292"/>
      <x v="3"/>
      <x v="834"/>
    </i>
    <i>
      <x v="161"/>
      <x v="1"/>
      <x v="3"/>
      <x v="176"/>
    </i>
    <i>
      <x v="162"/>
      <x v="1"/>
      <x v="3"/>
      <x v="182"/>
    </i>
    <i>
      <x v="163"/>
      <x v="155"/>
      <x v="17"/>
      <x v="2"/>
    </i>
    <i>
      <x v="164"/>
      <x v="157"/>
      <x v="3"/>
      <x v="676"/>
    </i>
    <i>
      <x v="165"/>
      <x v="293"/>
      <x v="3"/>
      <x v="83"/>
    </i>
    <i>
      <x v="166"/>
      <x v="12"/>
      <x v="9"/>
      <x v="749"/>
    </i>
    <i>
      <x v="167"/>
      <x v="12"/>
      <x v="9"/>
      <x v="748"/>
    </i>
    <i>
      <x v="168"/>
      <x v="158"/>
      <x v="3"/>
      <x v="937"/>
    </i>
    <i>
      <x v="169"/>
      <x v="158"/>
      <x v="3"/>
      <x v="935"/>
    </i>
    <i>
      <x v="170"/>
      <x v="158"/>
      <x v="3"/>
      <x v="933"/>
    </i>
    <i>
      <x v="171"/>
      <x v="158"/>
      <x v="3"/>
      <x v="939"/>
    </i>
    <i>
      <x v="172"/>
      <x v="5"/>
      <x v="13"/>
      <x v="596"/>
    </i>
    <i>
      <x v="173"/>
      <x v="159"/>
      <x v="6"/>
      <x v="408"/>
    </i>
    <i>
      <x v="174"/>
      <x v="160"/>
      <x v="3"/>
      <x v="556"/>
    </i>
    <i>
      <x v="175"/>
      <x v="158"/>
      <x v="3"/>
      <x v="941"/>
    </i>
    <i>
      <x v="176"/>
      <x v="161"/>
      <x v="23"/>
      <x v="209"/>
    </i>
    <i>
      <x v="177"/>
      <x v="293"/>
      <x v="21"/>
      <x v="47"/>
    </i>
    <i>
      <x v="178"/>
      <x v="5"/>
      <x v="17"/>
      <x v="595"/>
    </i>
    <i>
      <x v="179"/>
      <x v="12"/>
      <x v="9"/>
      <x v="750"/>
    </i>
    <i>
      <x v="180"/>
      <x v="1"/>
      <x v="3"/>
      <x v="179"/>
    </i>
    <i>
      <x v="181"/>
      <x v="108"/>
      <x v="21"/>
      <x v="1007"/>
    </i>
    <i>
      <x v="182"/>
      <x v="161"/>
      <x v="23"/>
      <x v="210"/>
    </i>
    <i>
      <x v="183"/>
      <x v="292"/>
      <x v="3"/>
      <x v="831"/>
    </i>
    <i>
      <x v="184"/>
      <x v="70"/>
      <x v="3"/>
      <x v="458"/>
    </i>
    <i>
      <x v="185"/>
      <x v="162"/>
      <x v="3"/>
      <x v="785"/>
    </i>
    <i>
      <x v="186"/>
      <x v="5"/>
      <x v="3"/>
      <x v="614"/>
    </i>
    <i>
      <x v="187"/>
      <x v="164"/>
      <x v="3"/>
      <x v="403"/>
    </i>
    <i>
      <x v="188"/>
      <x v="158"/>
      <x v="3"/>
      <x v="938"/>
    </i>
    <i>
      <x v="189"/>
      <x v="1"/>
      <x v="17"/>
      <x v="161"/>
    </i>
    <i>
      <x v="190"/>
      <x v="292"/>
      <x v="5"/>
      <x v="843"/>
    </i>
    <i>
      <x v="191"/>
      <x v="292"/>
      <x v="17"/>
      <x v="813"/>
    </i>
    <i>
      <x v="192"/>
      <x v="293"/>
      <x v="9"/>
      <x v="60"/>
    </i>
    <i>
      <x v="193"/>
      <x v="292"/>
      <x v="17"/>
      <x v="807"/>
    </i>
    <i>
      <x v="194"/>
      <x v="5"/>
      <x v="22"/>
      <x v="623"/>
    </i>
    <i>
      <x v="195"/>
      <x v="1"/>
      <x v="22"/>
      <x v="189"/>
    </i>
    <i>
      <x v="196"/>
      <x v="292"/>
      <x v="22"/>
      <x v="841"/>
    </i>
    <i>
      <x v="197"/>
      <x v="70"/>
      <x v="22"/>
      <x v="466"/>
    </i>
    <i>
      <x v="198"/>
      <x v="165"/>
      <x v="21"/>
      <x v="1133"/>
    </i>
    <i>
      <x v="199"/>
      <x v="1"/>
      <x v="21"/>
      <x v="158"/>
    </i>
    <i>
      <x v="200"/>
      <x v="5"/>
      <x v="3"/>
      <x v="608"/>
    </i>
    <i>
      <x v="201"/>
      <x v="1"/>
      <x v="3"/>
      <x v="171"/>
    </i>
    <i>
      <x v="202"/>
      <x v="292"/>
      <x v="3"/>
      <x v="824"/>
    </i>
    <i>
      <x v="203"/>
      <x v="5"/>
      <x v="21"/>
      <x v="598"/>
    </i>
    <i>
      <x v="204"/>
      <x v="70"/>
      <x v="21"/>
      <x v="446"/>
    </i>
    <i>
      <x v="205"/>
      <x v="341"/>
      <x v="4"/>
      <x v="727"/>
    </i>
    <i>
      <x v="206"/>
      <x v="292"/>
      <x v="3"/>
      <x v="837"/>
    </i>
    <i>
      <x v="207"/>
      <x v="5"/>
      <x v="3"/>
      <x v="619"/>
    </i>
    <i>
      <x v="208"/>
      <x v="1"/>
      <x v="3"/>
      <x v="169"/>
    </i>
    <i>
      <x v="209"/>
      <x v="5"/>
      <x v="10"/>
      <x v="602"/>
    </i>
    <i>
      <x v="210"/>
      <x v="5"/>
      <x v="21"/>
      <x v="621"/>
    </i>
    <i>
      <x v="211"/>
      <x v="1"/>
      <x v="21"/>
      <x v="187"/>
    </i>
    <i>
      <x v="212"/>
      <x v="5"/>
      <x v="9"/>
      <x v="604"/>
    </i>
    <i>
      <x v="213"/>
      <x v="1"/>
      <x v="9"/>
      <x v="165"/>
    </i>
    <i>
      <x v="214"/>
      <x v="1"/>
      <x v="4"/>
      <x v="726"/>
    </i>
    <i>
      <x v="215"/>
      <x v="292"/>
      <x v="3"/>
      <x v="829"/>
    </i>
    <i>
      <x v="216"/>
      <x v="293"/>
      <x v="4"/>
      <x v="43"/>
    </i>
    <i>
      <x v="217"/>
      <x v="1"/>
      <x v="18"/>
      <x v="177"/>
    </i>
    <i>
      <x v="218"/>
      <x v="70"/>
      <x v="18"/>
      <x v="457"/>
    </i>
    <i>
      <x v="219"/>
      <x v="292"/>
      <x v="18"/>
      <x v="830"/>
    </i>
    <i>
      <x v="220"/>
      <x v="5"/>
      <x v="7"/>
      <x v="620"/>
    </i>
    <i>
      <x v="221"/>
      <x v="1"/>
      <x v="10"/>
      <x v="163"/>
    </i>
    <i>
      <x v="222"/>
      <x v="1"/>
      <x v="7"/>
      <x v="186"/>
    </i>
    <i>
      <x v="223"/>
      <x v="292"/>
      <x v="3"/>
      <x v="822"/>
    </i>
    <i>
      <x v="224"/>
      <x v="292"/>
      <x v="22"/>
      <x v="817"/>
    </i>
    <i>
      <x v="225"/>
      <x v="166"/>
      <x v="21"/>
      <x v="929"/>
    </i>
    <i>
      <x v="226"/>
      <x v="5"/>
      <x v="3"/>
      <x v="612"/>
    </i>
    <i>
      <x v="227"/>
      <x v="1"/>
      <x v="3"/>
      <x v="175"/>
    </i>
    <i>
      <x v="228"/>
      <x v="292"/>
      <x v="7"/>
      <x v="838"/>
    </i>
    <i>
      <x v="229"/>
      <x v="292"/>
      <x v="10"/>
      <x v="815"/>
    </i>
    <i>
      <x v="230"/>
      <x v="70"/>
      <x v="21"/>
      <x v="464"/>
    </i>
    <i>
      <x v="231"/>
      <x v="292"/>
      <x v="21"/>
      <x v="810"/>
    </i>
    <i>
      <x v="232"/>
      <x v="5"/>
      <x v="9"/>
      <x v="618"/>
    </i>
    <i>
      <x v="233"/>
      <x v="1"/>
      <x v="9"/>
      <x v="184"/>
    </i>
    <i>
      <x v="234"/>
      <x v="100"/>
      <x v="21"/>
      <x v="1026"/>
    </i>
    <i>
      <x v="235"/>
      <x v="292"/>
      <x v="9"/>
      <x v="836"/>
    </i>
    <i>
      <x v="236"/>
      <x v="55"/>
      <x v="21"/>
      <x v="1019"/>
    </i>
    <i>
      <x v="237"/>
      <x v="292"/>
      <x v="9"/>
      <x v="844"/>
    </i>
    <i>
      <x v="238"/>
      <x v="5"/>
      <x v="15"/>
      <x v="616"/>
    </i>
    <i>
      <x v="239"/>
      <x v="1"/>
      <x v="15"/>
      <x v="181"/>
    </i>
    <i>
      <x v="240"/>
      <x v="292"/>
      <x v="15"/>
      <x v="833"/>
    </i>
    <i>
      <x v="241"/>
      <x v="5"/>
      <x v="16"/>
      <x v="601"/>
    </i>
    <i>
      <x v="242"/>
      <x v="5"/>
      <x v="18"/>
      <x v="610"/>
    </i>
    <i>
      <x v="243"/>
      <x v="1"/>
      <x v="16"/>
      <x v="162"/>
    </i>
    <i>
      <x v="244"/>
      <x v="292"/>
      <x v="9"/>
      <x v="816"/>
    </i>
    <i>
      <x v="245"/>
      <x v="1"/>
      <x v="18"/>
      <x v="173"/>
    </i>
    <i>
      <x v="246"/>
      <x v="129"/>
      <x v="9"/>
      <x v="412"/>
    </i>
    <i>
      <x v="247"/>
      <x v="134"/>
      <x v="9"/>
      <x v="378"/>
    </i>
    <i>
      <x v="248"/>
      <x v="32"/>
      <x v="9"/>
      <x v="388"/>
    </i>
    <i>
      <x v="249"/>
      <x v="32"/>
      <x v="9"/>
      <x v="389"/>
    </i>
    <i>
      <x v="250"/>
      <x v="32"/>
      <x v="9"/>
      <x v="391"/>
    </i>
    <i>
      <x v="251"/>
      <x v="32"/>
      <x v="9"/>
      <x v="390"/>
    </i>
    <i>
      <x v="252"/>
      <x v="32"/>
      <x v="9"/>
      <x v="393"/>
    </i>
    <i>
      <x v="253"/>
      <x v="32"/>
      <x v="9"/>
      <x v="392"/>
    </i>
    <i>
      <x v="254"/>
      <x v="292"/>
      <x v="3"/>
      <x v="828"/>
    </i>
    <i>
      <x v="255"/>
      <x v="70"/>
      <x v="18"/>
      <x v="455"/>
    </i>
    <i>
      <x v="256"/>
      <x v="258"/>
      <x v="7"/>
      <x v="265"/>
    </i>
    <i>
      <x v="257"/>
      <x v="302"/>
      <x v="7"/>
      <x v="777"/>
    </i>
    <i>
      <x v="258"/>
      <x v="70"/>
      <x v="9"/>
      <x v="462"/>
    </i>
    <i>
      <x v="259"/>
      <x v="167"/>
      <x v="9"/>
      <x v="778"/>
    </i>
    <i>
      <x v="260"/>
      <x v="292"/>
      <x v="15"/>
      <x v="823"/>
    </i>
    <i>
      <x v="261"/>
      <x v="114"/>
      <x v="21"/>
      <x v="18"/>
    </i>
    <i>
      <x v="262"/>
      <x v="168"/>
      <x v="21"/>
      <x v="205"/>
    </i>
    <i>
      <x v="263"/>
      <x v="70"/>
      <x v="9"/>
      <x v="468"/>
    </i>
    <i>
      <x v="264"/>
      <x v="302"/>
      <x v="7"/>
      <x v="780"/>
    </i>
    <i>
      <x v="265"/>
      <x v="302"/>
      <x v="7"/>
      <x v="781"/>
    </i>
    <i>
      <x v="266"/>
      <x v="302"/>
      <x v="7"/>
      <x v="300"/>
    </i>
    <i>
      <x v="267"/>
      <x v="302"/>
      <x v="7"/>
      <x v="782"/>
    </i>
    <i>
      <x v="268"/>
      <x v="5"/>
      <x v="15"/>
      <x v="607"/>
    </i>
    <i>
      <x v="269"/>
      <x v="1"/>
      <x v="3"/>
      <x v="185"/>
    </i>
    <i>
      <x v="270"/>
      <x v="61"/>
      <x v="9"/>
      <x v="917"/>
    </i>
    <i>
      <x v="271"/>
      <x v="129"/>
      <x v="9"/>
      <x v="411"/>
    </i>
    <i>
      <x v="272"/>
      <x v="136"/>
      <x v="4"/>
      <x v="871"/>
    </i>
    <i>
      <x v="273"/>
      <x v="5"/>
      <x v="4"/>
      <x v="625"/>
    </i>
    <i>
      <x v="274"/>
      <x v="101"/>
      <x v="1"/>
      <x v="505"/>
    </i>
    <i>
      <x v="275"/>
      <x v="150"/>
      <x v="15"/>
      <x v="872"/>
    </i>
    <i>
      <x v="276"/>
      <x v="68"/>
      <x v="2"/>
      <x v="1034"/>
    </i>
    <i>
      <x v="277"/>
      <x v="83"/>
      <x v="15"/>
      <x v="1126"/>
    </i>
    <i>
      <x v="278"/>
      <x v="1"/>
      <x v="4"/>
      <x v="133"/>
    </i>
    <i>
      <x v="279"/>
      <x v="53"/>
      <x v="15"/>
      <x v="571"/>
    </i>
    <i>
      <x v="280"/>
      <x v="71"/>
      <x v="2"/>
      <x v="549"/>
    </i>
    <i>
      <x v="281"/>
      <x v="83"/>
      <x v="15"/>
      <x v="746"/>
    </i>
    <i>
      <x v="282"/>
      <x v="5"/>
      <x v="4"/>
      <x v="611"/>
    </i>
    <i>
      <x v="283"/>
      <x v="102"/>
      <x v="1"/>
      <x v="1054"/>
    </i>
    <i>
      <x v="284"/>
      <x v="101"/>
      <x v="1"/>
      <x v="503"/>
    </i>
    <i>
      <x v="285"/>
      <x v="293"/>
      <x v="4"/>
      <x v="105"/>
    </i>
    <i>
      <x v="286"/>
      <x v="73"/>
      <x v="2"/>
      <x v="867"/>
    </i>
    <i>
      <x v="287"/>
      <x v="101"/>
      <x v="1"/>
      <x v="509"/>
    </i>
    <i>
      <x v="288"/>
      <x v="102"/>
      <x v="1"/>
      <x v="1055"/>
    </i>
    <i>
      <x v="289"/>
      <x v="101"/>
      <x v="1"/>
      <x v="507"/>
    </i>
    <i>
      <x v="290"/>
      <x v="8"/>
      <x v="21"/>
      <x v="949"/>
    </i>
    <i>
      <x v="291"/>
      <x v="342"/>
      <x v="4"/>
      <x v="878"/>
    </i>
    <i>
      <x v="292"/>
      <x v="89"/>
      <x v="1"/>
      <x v="1046"/>
    </i>
    <i>
      <x v="293"/>
      <x v="101"/>
      <x v="1"/>
      <x v="500"/>
    </i>
    <i>
      <x v="294"/>
      <x v="101"/>
      <x v="1"/>
      <x v="499"/>
    </i>
    <i>
      <x v="295"/>
      <x v="102"/>
      <x v="1"/>
      <x v="1052"/>
    </i>
    <i>
      <x v="296"/>
      <x v="101"/>
      <x v="1"/>
      <x v="495"/>
    </i>
    <i>
      <x v="297"/>
      <x v="101"/>
      <x v="1"/>
      <x v="496"/>
    </i>
    <i>
      <x v="298"/>
      <x v="101"/>
      <x v="1"/>
      <x v="498"/>
    </i>
    <i>
      <x v="299"/>
      <x v="102"/>
      <x v="1"/>
      <x v="1066"/>
    </i>
    <i>
      <x v="300"/>
      <x v="101"/>
      <x v="1"/>
      <x v="506"/>
    </i>
    <i>
      <x v="301"/>
      <x v="293"/>
      <x v="4"/>
      <x v="86"/>
    </i>
    <i>
      <x v="302"/>
      <x v="1"/>
      <x v="4"/>
      <x v="132"/>
    </i>
    <i>
      <x v="303"/>
      <x v="63"/>
      <x v="2"/>
      <x v="541"/>
    </i>
    <i>
      <x v="304"/>
      <x v="64"/>
      <x v="2"/>
      <x v="543"/>
    </i>
    <i>
      <x v="305"/>
      <x v="72"/>
      <x v="2"/>
      <x v="340"/>
    </i>
    <i>
      <x v="306"/>
      <x v="29"/>
      <x v="15"/>
      <x v="994"/>
    </i>
    <i>
      <x v="307"/>
      <x v="293"/>
      <x v="1"/>
      <x v="20"/>
    </i>
    <i>
      <x v="308"/>
      <x v="80"/>
      <x v="1"/>
      <x v="647"/>
    </i>
    <i>
      <x v="309"/>
      <x v="80"/>
      <x v="1"/>
      <x v="109"/>
    </i>
    <i>
      <x v="310"/>
      <x v="93"/>
      <x v="1"/>
      <x v="439"/>
    </i>
    <i>
      <x v="311"/>
      <x v="104"/>
      <x v="1"/>
      <x v="683"/>
    </i>
    <i>
      <x v="312"/>
      <x v="43"/>
      <x v="21"/>
      <x v="659"/>
    </i>
    <i>
      <x v="313"/>
      <x v="171"/>
      <x v="9"/>
      <x v="539"/>
    </i>
    <i>
      <x v="314"/>
      <x v="131"/>
      <x v="9"/>
      <x v="441"/>
    </i>
    <i>
      <x v="315"/>
      <x v="1"/>
      <x v="3"/>
      <x v="170"/>
    </i>
    <i>
      <x v="316"/>
      <x v="280"/>
      <x v="15"/>
      <x v="682"/>
    </i>
    <i>
      <x v="317"/>
      <x v="293"/>
      <x v="9"/>
      <x v="108"/>
    </i>
    <i>
      <x v="318"/>
      <x v="292"/>
      <x v="2"/>
      <x v="827"/>
    </i>
    <i>
      <x v="319"/>
      <x v="292"/>
      <x v="16"/>
      <x v="814"/>
    </i>
    <i>
      <x v="320"/>
      <x v="1"/>
      <x v="2"/>
      <x v="174"/>
    </i>
    <i>
      <x v="321"/>
      <x v="175"/>
      <x v="2"/>
      <x v="930"/>
    </i>
    <i>
      <x v="322"/>
      <x v="175"/>
      <x v="2"/>
      <x v="928"/>
    </i>
    <i>
      <x v="323"/>
      <x v="5"/>
      <x v="2"/>
      <x v="606"/>
    </i>
    <i>
      <x v="324"/>
      <x v="70"/>
      <x v="2"/>
      <x v="453"/>
    </i>
    <i>
      <x v="325"/>
      <x v="292"/>
      <x v="2"/>
      <x v="820"/>
    </i>
    <i>
      <x v="326"/>
      <x v="1"/>
      <x v="2"/>
      <x v="167"/>
    </i>
    <i>
      <x v="327"/>
      <x v="292"/>
      <x v="6"/>
      <x v="825"/>
    </i>
    <i>
      <x v="328"/>
      <x v="327"/>
      <x v="8"/>
      <x v="349"/>
    </i>
    <i>
      <x v="329"/>
      <x v="107"/>
      <x v="15"/>
      <x v="666"/>
    </i>
    <i>
      <x v="330"/>
      <x v="292"/>
      <x v="21"/>
      <x v="839"/>
    </i>
    <i>
      <x v="331"/>
      <x v="37"/>
      <x v="10"/>
      <x v="1044"/>
    </i>
    <i>
      <x v="332"/>
      <x v="262"/>
      <x v="21"/>
      <x v="358"/>
    </i>
    <i>
      <x v="333"/>
      <x v="170"/>
      <x v="21"/>
      <x v="359"/>
    </i>
    <i>
      <x v="334"/>
      <x v="170"/>
      <x v="21"/>
      <x v="360"/>
    </i>
    <i>
      <x v="335"/>
      <x v="306"/>
      <x v="7"/>
      <x v="779"/>
    </i>
    <i>
      <x v="336"/>
      <x v="293"/>
      <x v="9"/>
      <x v="50"/>
    </i>
    <i>
      <x v="337"/>
      <x v="293"/>
      <x v="9"/>
      <x v="54"/>
    </i>
    <i>
      <x v="338"/>
      <x v="292"/>
      <x v="18"/>
      <x v="826"/>
    </i>
    <i>
      <x v="339"/>
      <x v="8"/>
      <x v="21"/>
      <x v="322"/>
    </i>
    <i>
      <x v="340"/>
      <x v="32"/>
      <x v="9"/>
      <x v="387"/>
    </i>
    <i>
      <x v="341"/>
      <x v="177"/>
      <x v="3"/>
      <x v="229"/>
    </i>
    <i>
      <x v="342"/>
      <x v="102"/>
      <x v="1"/>
      <x v="1071"/>
    </i>
    <i>
      <x v="343"/>
      <x v="58"/>
      <x v="21"/>
      <x v="551"/>
    </i>
    <i>
      <x v="344"/>
      <x v="80"/>
      <x v="6"/>
      <x v="640"/>
    </i>
    <i>
      <x v="345"/>
      <x v="178"/>
      <x v="6"/>
      <x v="636"/>
    </i>
    <i>
      <x v="346"/>
      <x v="293"/>
      <x v="9"/>
      <x v="55"/>
    </i>
    <i>
      <x v="347"/>
      <x v="80"/>
      <x v="6"/>
      <x v="637"/>
    </i>
    <i>
      <x v="348"/>
      <x v="80"/>
      <x v="6"/>
      <x v="635"/>
    </i>
    <i>
      <x v="349"/>
      <x v="80"/>
      <x v="6"/>
      <x v="638"/>
    </i>
    <i>
      <x v="350"/>
      <x v="80"/>
      <x v="6"/>
      <x v="632"/>
    </i>
    <i>
      <x v="351"/>
      <x v="80"/>
      <x v="6"/>
      <x v="633"/>
    </i>
    <i>
      <x v="352"/>
      <x v="80"/>
      <x v="6"/>
      <x v="634"/>
    </i>
    <i>
      <x v="353"/>
      <x v="80"/>
      <x v="6"/>
      <x v="630"/>
    </i>
    <i>
      <x v="354"/>
      <x v="80"/>
      <x v="6"/>
      <x v="641"/>
    </i>
    <i>
      <x v="355"/>
      <x v="117"/>
      <x v="6"/>
      <x v="409"/>
    </i>
    <i>
      <x v="356"/>
      <x v="80"/>
      <x v="6"/>
      <x v="629"/>
    </i>
    <i>
      <x v="357"/>
      <x v="80"/>
      <x v="6"/>
      <x v="639"/>
    </i>
    <i>
      <x v="358"/>
      <x v="163"/>
      <x v="6"/>
      <x v="962"/>
    </i>
    <i>
      <x v="359"/>
      <x v="54"/>
      <x v="21"/>
      <x v="987"/>
    </i>
    <i>
      <x v="360"/>
      <x v="59"/>
      <x v="21"/>
      <x v="858"/>
    </i>
    <i>
      <x v="361"/>
      <x v="17"/>
      <x v="21"/>
      <x v="1004"/>
    </i>
    <i>
      <x v="362"/>
      <x v="14"/>
      <x v="15"/>
      <x v="352"/>
    </i>
    <i>
      <x v="363"/>
      <x v="321"/>
      <x v="7"/>
      <x v="774"/>
    </i>
    <i>
      <x v="364"/>
      <x v="80"/>
      <x v="6"/>
      <x v="642"/>
    </i>
    <i>
      <x v="365"/>
      <x v="14"/>
      <x v="15"/>
      <x v="343"/>
    </i>
    <i>
      <x v="366"/>
      <x v="364"/>
      <x v="5"/>
      <x v="6"/>
    </i>
    <i>
      <x v="367"/>
      <x v="330"/>
      <x v="5"/>
      <x v="725"/>
    </i>
    <i>
      <x v="368"/>
      <x v="322"/>
      <x v="3"/>
      <x v="993"/>
    </i>
    <i>
      <x v="369"/>
      <x v="70"/>
      <x v="16"/>
      <x v="449"/>
    </i>
    <i>
      <x v="370"/>
      <x v="163"/>
      <x v="6"/>
      <x v="963"/>
    </i>
    <i>
      <x v="371"/>
      <x v="163"/>
      <x v="6"/>
      <x v="964"/>
    </i>
    <i>
      <x v="372"/>
      <x v="163"/>
      <x v="6"/>
      <x v="961"/>
    </i>
    <i>
      <x v="373"/>
      <x v="163"/>
      <x v="6"/>
      <x v="960"/>
    </i>
    <i>
      <x v="374"/>
      <x v="81"/>
      <x v="6"/>
      <x v="1119"/>
    </i>
    <i>
      <x v="375"/>
      <x v="180"/>
      <x v="9"/>
      <x v="983"/>
    </i>
    <i>
      <x v="376"/>
      <x v="182"/>
      <x v="9"/>
      <x v="548"/>
    </i>
    <i>
      <x v="377"/>
      <x v="81"/>
      <x v="6"/>
      <x v="1118"/>
    </i>
    <i>
      <x v="378"/>
      <x v="383"/>
      <x v="24"/>
      <x v="1106"/>
    </i>
    <i>
      <x v="379"/>
      <x v="158"/>
      <x v="3"/>
      <x v="936"/>
    </i>
    <i>
      <x v="380"/>
      <x v="67"/>
      <x v="2"/>
      <x v="856"/>
    </i>
    <i>
      <x v="381"/>
      <x v="44"/>
      <x v="21"/>
      <x v="863"/>
    </i>
    <i>
      <x v="382"/>
      <x v="184"/>
      <x v="15"/>
      <x v="667"/>
    </i>
    <i>
      <x v="383"/>
      <x v="147"/>
      <x v="15"/>
      <x v="919"/>
    </i>
    <i>
      <x v="384"/>
      <x v="62"/>
      <x v="9"/>
      <x v="208"/>
    </i>
    <i>
      <x v="385"/>
      <x v="139"/>
      <x v="21"/>
      <x v="685"/>
    </i>
    <i>
      <x v="386"/>
      <x v="158"/>
      <x v="3"/>
      <x v="940"/>
    </i>
    <i>
      <x v="387"/>
      <x v="292"/>
      <x v="3"/>
      <x v="819"/>
    </i>
    <i>
      <x v="388"/>
      <x v="77"/>
      <x v="7"/>
      <x v="414"/>
    </i>
    <i>
      <x v="389"/>
      <x v="102"/>
      <x v="1"/>
      <x v="1057"/>
    </i>
    <i>
      <x v="390"/>
      <x v="102"/>
      <x v="1"/>
      <x v="1058"/>
    </i>
    <i>
      <x v="391"/>
      <x v="101"/>
      <x v="1"/>
      <x v="508"/>
    </i>
    <i>
      <x v="392"/>
      <x v="102"/>
      <x v="1"/>
      <x v="1086"/>
    </i>
    <i>
      <x v="393"/>
      <x v="102"/>
      <x v="1"/>
      <x v="1049"/>
    </i>
    <i>
      <x v="394"/>
      <x v="102"/>
      <x v="1"/>
      <x v="1074"/>
    </i>
    <i>
      <x v="395"/>
      <x v="101"/>
      <x v="1"/>
      <x v="493"/>
    </i>
    <i>
      <x v="396"/>
      <x v="3"/>
      <x v="1"/>
      <x v="710"/>
    </i>
    <i>
      <x v="397"/>
      <x v="186"/>
      <x v="15"/>
      <x v="572"/>
    </i>
    <i>
      <x v="398"/>
      <x v="128"/>
      <x v="9"/>
      <x v="225"/>
    </i>
    <i>
      <x v="399"/>
      <x v="128"/>
      <x v="7"/>
      <x v="226"/>
    </i>
    <i>
      <x v="400"/>
      <x v="69"/>
      <x v="10"/>
      <x v="986"/>
    </i>
    <i>
      <x v="401"/>
      <x v="70"/>
      <x v="10"/>
      <x v="450"/>
    </i>
    <i>
      <x v="402"/>
      <x v="129"/>
      <x v="9"/>
      <x v="410"/>
    </i>
    <i>
      <x v="403"/>
      <x v="187"/>
      <x v="11"/>
      <x v="978"/>
    </i>
    <i>
      <x v="404"/>
      <x v="187"/>
      <x v="11"/>
      <x v="980"/>
    </i>
    <i>
      <x v="405"/>
      <x v="187"/>
      <x v="11"/>
      <x v="977"/>
    </i>
    <i>
      <x v="406"/>
      <x v="187"/>
      <x v="11"/>
      <x v="976"/>
    </i>
    <i>
      <x v="407"/>
      <x v="187"/>
      <x v="11"/>
      <x v="979"/>
    </i>
    <i>
      <x v="408"/>
      <x v="283"/>
      <x v="11"/>
      <x v="406"/>
    </i>
    <i>
      <x v="409"/>
      <x v="189"/>
      <x v="11"/>
      <x v="975"/>
    </i>
    <i>
      <x v="410"/>
      <x v="187"/>
      <x v="11"/>
      <x v="981"/>
    </i>
    <i>
      <x v="411"/>
      <x v="190"/>
      <x v="11"/>
      <x v="530"/>
    </i>
    <i>
      <x v="412"/>
      <x v="293"/>
      <x v="11"/>
      <x v="102"/>
    </i>
    <i>
      <x v="413"/>
      <x v="1"/>
      <x v="11"/>
      <x v="188"/>
    </i>
    <i>
      <x v="414"/>
      <x v="5"/>
      <x v="11"/>
      <x v="622"/>
    </i>
    <i>
      <x v="415"/>
      <x v="293"/>
      <x v="3"/>
      <x v="52"/>
    </i>
    <i>
      <x v="416"/>
      <x v="70"/>
      <x v="3"/>
      <x v="447"/>
    </i>
    <i>
      <x v="417"/>
      <x v="5"/>
      <x v="3"/>
      <x v="600"/>
    </i>
    <i>
      <x v="418"/>
      <x v="292"/>
      <x v="3"/>
      <x v="812"/>
    </i>
    <i>
      <x v="419"/>
      <x v="1"/>
      <x v="3"/>
      <x v="160"/>
    </i>
    <i>
      <x v="420"/>
      <x v="1"/>
      <x v="3"/>
      <x v="168"/>
    </i>
    <i>
      <x v="421"/>
      <x v="292"/>
      <x v="21"/>
      <x v="809"/>
    </i>
    <i>
      <x v="422"/>
      <x v="1"/>
      <x v="9"/>
      <x v="193"/>
    </i>
    <i>
      <x v="423"/>
      <x v="192"/>
      <x v="11"/>
      <x v="691"/>
    </i>
    <i>
      <x v="424"/>
      <x v="188"/>
      <x v="11"/>
      <x v="724"/>
    </i>
    <i>
      <x v="425"/>
      <x v="193"/>
      <x v="11"/>
      <x v="658"/>
    </i>
    <i>
      <x v="426"/>
      <x v="137"/>
      <x v="11"/>
      <x v="1098"/>
    </i>
    <i>
      <x v="427"/>
      <x v="292"/>
      <x v="11"/>
      <x v="840"/>
    </i>
    <i>
      <x v="428"/>
      <x v="378"/>
      <x v="3"/>
      <x v="679"/>
    </i>
    <i>
      <x v="429"/>
      <x v="281"/>
      <x v="3"/>
      <x v="680"/>
    </i>
    <i>
      <x v="430"/>
      <x v="127"/>
      <x v="5"/>
      <x v="363"/>
    </i>
    <i>
      <x v="431"/>
      <x v="276"/>
      <x v="9"/>
      <x v="372"/>
    </i>
    <i>
      <x v="432"/>
      <x v="194"/>
      <x v="3"/>
      <x v="346"/>
    </i>
    <i>
      <x v="433"/>
      <x v="197"/>
      <x v="4"/>
      <x v="370"/>
    </i>
    <i>
      <x v="434"/>
      <x v="45"/>
      <x v="2"/>
      <x v="394"/>
    </i>
    <i>
      <x v="435"/>
      <x v="195"/>
      <x v="12"/>
      <x v="395"/>
    </i>
    <i>
      <x v="436"/>
      <x v="196"/>
      <x v="14"/>
      <x v="362"/>
    </i>
    <i>
      <x v="437"/>
      <x v="204"/>
      <x v="21"/>
      <x v="357"/>
    </i>
    <i>
      <x v="438"/>
      <x v="205"/>
      <x v="22"/>
      <x v="364"/>
    </i>
    <i>
      <x v="439"/>
      <x v="293"/>
      <x/>
      <x v="21"/>
    </i>
    <i>
      <x v="440"/>
      <x v="92"/>
      <x/>
      <x v="1033"/>
    </i>
    <i>
      <x v="441"/>
      <x v="29"/>
      <x v="22"/>
      <x v="1021"/>
    </i>
    <i>
      <x v="442"/>
      <x v="206"/>
      <x v="22"/>
      <x v="347"/>
    </i>
    <i>
      <x v="443"/>
      <x v="156"/>
      <x v="17"/>
      <x v="665"/>
    </i>
    <i>
      <x v="444"/>
      <x v="8"/>
      <x v="21"/>
      <x v="733"/>
    </i>
    <i>
      <x v="445"/>
      <x v="319"/>
      <x v="7"/>
      <x v="558"/>
    </i>
    <i>
      <x v="446"/>
      <x v="319"/>
      <x v="7"/>
      <x v="559"/>
    </i>
    <i>
      <x v="447"/>
      <x v="362"/>
      <x v="7"/>
      <x v="773"/>
    </i>
    <i>
      <x v="448"/>
      <x v="108"/>
      <x v="21"/>
      <x v="327"/>
    </i>
    <i>
      <x v="449"/>
      <x v="320"/>
      <x v="7"/>
      <x/>
    </i>
    <i>
      <x v="450"/>
      <x v="207"/>
      <x v="17"/>
      <x v="741"/>
    </i>
    <i>
      <x v="451"/>
      <x v="287"/>
      <x v="7"/>
      <x v="1023"/>
    </i>
    <i>
      <x v="452"/>
      <x v="312"/>
      <x v="17"/>
      <x v="1137"/>
    </i>
    <i>
      <x v="453"/>
      <x v="179"/>
      <x v="7"/>
      <x v="1014"/>
    </i>
    <i>
      <x v="454"/>
      <x v="288"/>
      <x v="7"/>
      <x v="1139"/>
    </i>
    <i>
      <x v="455"/>
      <x v="208"/>
      <x v="17"/>
      <x v="759"/>
    </i>
    <i>
      <x v="456"/>
      <x v="318"/>
      <x v="7"/>
      <x v="786"/>
    </i>
    <i>
      <x v="457"/>
      <x v="338"/>
      <x v="7"/>
      <x v="784"/>
    </i>
    <i>
      <x v="458"/>
      <x v="317"/>
      <x v="7"/>
      <x v="1028"/>
    </i>
    <i>
      <x v="459"/>
      <x v="314"/>
      <x v="7"/>
      <x v="9"/>
    </i>
    <i>
      <x v="460"/>
      <x v="118"/>
      <x v="17"/>
      <x v="760"/>
    </i>
    <i>
      <x v="461"/>
      <x v="313"/>
      <x v="17"/>
      <x v="663"/>
    </i>
    <i>
      <x v="462"/>
      <x v="289"/>
      <x v="7"/>
      <x v="1025"/>
    </i>
    <i>
      <x v="463"/>
      <x v="209"/>
      <x v="7"/>
      <x v="1017"/>
    </i>
    <i>
      <x v="464"/>
      <x v="375"/>
      <x v="7"/>
      <x v="783"/>
    </i>
    <i>
      <x v="465"/>
      <x v="308"/>
      <x v="17"/>
      <x v="473"/>
    </i>
    <i>
      <x v="466"/>
      <x v="335"/>
      <x v="7"/>
      <x v="1018"/>
    </i>
    <i>
      <x v="467"/>
      <x v="15"/>
      <x v="17"/>
      <x v="345"/>
    </i>
    <i>
      <x v="468"/>
      <x v="308"/>
      <x v="17"/>
      <x v="1130"/>
    </i>
    <i>
      <x v="469"/>
      <x v="90"/>
      <x v="3"/>
      <x v="16"/>
    </i>
    <i>
      <x v="470"/>
      <x v="13"/>
      <x v="17"/>
      <x v="351"/>
    </i>
    <i>
      <x v="471"/>
      <x v="210"/>
      <x v="3"/>
      <x v="1114"/>
    </i>
    <i>
      <x v="472"/>
      <x v="13"/>
      <x v="17"/>
      <x v="369"/>
    </i>
    <i>
      <x v="473"/>
      <x v="70"/>
      <x v="3"/>
      <x v="463"/>
    </i>
    <i>
      <x v="474"/>
      <x v="308"/>
      <x v="17"/>
      <x v="1129"/>
    </i>
    <i>
      <x v="475"/>
      <x v="308"/>
      <x v="17"/>
      <x v="763"/>
    </i>
    <i>
      <x v="476"/>
      <x v="309"/>
      <x v="17"/>
      <x v="1035"/>
    </i>
    <i>
      <x v="477"/>
      <x v="211"/>
      <x v="17"/>
      <x v="1131"/>
    </i>
    <i>
      <x v="478"/>
      <x v="212"/>
      <x v="17"/>
      <x v="1097"/>
    </i>
    <i>
      <x v="479"/>
      <x v="295"/>
      <x v="3"/>
      <x v="698"/>
    </i>
    <i>
      <x v="480"/>
      <x v="213"/>
      <x v="17"/>
      <x v="341"/>
    </i>
    <i>
      <x v="481"/>
      <x v="211"/>
      <x v="17"/>
      <x v="474"/>
    </i>
    <i>
      <x v="482"/>
      <x v="376"/>
      <x v="7"/>
      <x v="876"/>
    </i>
    <i>
      <x v="483"/>
      <x v="203"/>
      <x v="7"/>
      <x v="674"/>
    </i>
    <i>
      <x v="484"/>
      <x v="375"/>
      <x v="7"/>
      <x v="1041"/>
    </i>
    <i>
      <x v="485"/>
      <x v="303"/>
      <x v="7"/>
      <x v="1040"/>
    </i>
    <i>
      <x v="486"/>
      <x v="337"/>
      <x v="7"/>
      <x v="1039"/>
    </i>
    <i>
      <x v="487"/>
      <x v="304"/>
      <x v="7"/>
      <x v="776"/>
    </i>
    <i>
      <x v="488"/>
      <x v="336"/>
      <x v="7"/>
      <x v="775"/>
    </i>
    <i>
      <x v="489"/>
      <x v="94"/>
      <x v="3"/>
      <x v="547"/>
    </i>
    <i>
      <x v="490"/>
      <x v="198"/>
      <x v="16"/>
      <x v="673"/>
    </i>
    <i>
      <x v="491"/>
      <x v="315"/>
      <x v="7"/>
      <x v="1001"/>
    </i>
    <i>
      <x v="492"/>
      <x v="183"/>
      <x v="16"/>
      <x v="472"/>
    </i>
    <i>
      <x v="493"/>
      <x v="216"/>
      <x v="3"/>
      <x v="761"/>
    </i>
    <i>
      <x v="494"/>
      <x v="122"/>
      <x v="3"/>
      <x v="931"/>
    </i>
    <i>
      <x v="495"/>
      <x v="157"/>
      <x v="3"/>
      <x v="932"/>
    </i>
    <i>
      <x v="496"/>
      <x v="217"/>
      <x v="3"/>
      <x v="570"/>
    </i>
    <i>
      <x v="497"/>
      <x v="335"/>
      <x v="7"/>
      <x v="1102"/>
    </i>
    <i>
      <x v="498"/>
      <x v="316"/>
      <x v="7"/>
      <x v="405"/>
    </i>
    <i>
      <x v="499"/>
      <x v="286"/>
      <x v="7"/>
      <x v="787"/>
    </i>
    <i>
      <x v="500"/>
      <x v="335"/>
      <x v="7"/>
      <x v="1032"/>
    </i>
    <i>
      <x v="501"/>
      <x v="335"/>
      <x v="7"/>
      <x v="15"/>
    </i>
    <i>
      <x v="502"/>
      <x v="94"/>
      <x v="3"/>
      <x v="546"/>
    </i>
    <i>
      <x v="503"/>
      <x v="169"/>
      <x v="7"/>
      <x v="757"/>
    </i>
    <i>
      <x v="504"/>
      <x v="335"/>
      <x v="7"/>
      <x v="754"/>
    </i>
    <i>
      <x v="505"/>
      <x v="220"/>
      <x v="9"/>
      <x v="275"/>
    </i>
    <i>
      <x v="506"/>
      <x v="220"/>
      <x v="9"/>
      <x v="528"/>
    </i>
    <i>
      <x v="507"/>
      <x v="335"/>
      <x v="7"/>
      <x v="753"/>
    </i>
    <i>
      <x v="508"/>
      <x v="335"/>
      <x v="7"/>
      <x v="755"/>
    </i>
    <i>
      <x v="509"/>
      <x v="214"/>
      <x v="18"/>
      <x v="560"/>
    </i>
    <i>
      <x v="510"/>
      <x v="221"/>
      <x v="9"/>
      <x v="373"/>
    </i>
    <i>
      <x v="511"/>
      <x v="131"/>
      <x v="18"/>
      <x v="970"/>
    </i>
    <i>
      <x v="512"/>
      <x v="78"/>
      <x v="18"/>
      <x v="1015"/>
    </i>
    <i>
      <x v="513"/>
      <x v="222"/>
      <x v="18"/>
      <x v="1024"/>
    </i>
    <i>
      <x v="514"/>
      <x v="56"/>
      <x v="18"/>
      <x v="563"/>
    </i>
    <i>
      <x v="515"/>
      <x v="153"/>
      <x v="18"/>
      <x v="684"/>
    </i>
    <i>
      <x v="516"/>
      <x v="274"/>
      <x v="3"/>
      <x v="554"/>
    </i>
    <i>
      <x v="517"/>
      <x v="95"/>
      <x v="9"/>
      <x v="440"/>
    </i>
    <i>
      <x v="518"/>
      <x v="61"/>
      <x v="9"/>
      <x v="901"/>
    </i>
    <i>
      <x v="519"/>
      <x v="60"/>
      <x v="9"/>
      <x v="1160"/>
    </i>
    <i>
      <x v="520"/>
      <x v="133"/>
      <x v="3"/>
      <x v="699"/>
    </i>
    <i>
      <x v="521"/>
      <x v="162"/>
      <x v="3"/>
      <x v="716"/>
    </i>
    <i>
      <x v="522"/>
      <x v="77"/>
      <x v="19"/>
      <x v="416"/>
    </i>
    <i>
      <x v="523"/>
      <x v="223"/>
      <x v="3"/>
      <x v="384"/>
    </i>
    <i>
      <x v="524"/>
      <x v="46"/>
      <x v="21"/>
      <x v="526"/>
    </i>
    <i>
      <x v="525"/>
      <x v="47"/>
      <x v="21"/>
      <x v="479"/>
    </i>
    <i>
      <x v="526"/>
      <x v="48"/>
      <x v="21"/>
      <x v="767"/>
    </i>
    <i>
      <x v="527"/>
      <x v="224"/>
      <x v="21"/>
      <x v="670"/>
    </i>
    <i>
      <x v="528"/>
      <x v="210"/>
      <x v="3"/>
      <x v="1112"/>
    </i>
    <i>
      <x v="529"/>
      <x v="101"/>
      <x v="1"/>
      <x v="501"/>
    </i>
    <i>
      <x v="530"/>
      <x v="101"/>
      <x v="1"/>
      <x v="511"/>
    </i>
    <i>
      <x v="531"/>
      <x v="101"/>
      <x v="1"/>
      <x v="494"/>
    </i>
    <i>
      <x v="532"/>
      <x v="101"/>
      <x v="1"/>
      <x v="497"/>
    </i>
    <i>
      <x v="533"/>
      <x v="101"/>
      <x v="1"/>
      <x v="510"/>
    </i>
    <i>
      <x v="534"/>
      <x v="101"/>
      <x v="1"/>
      <x v="491"/>
    </i>
    <i>
      <x v="535"/>
      <x v="102"/>
      <x v="1"/>
      <x v="1081"/>
    </i>
    <i>
      <x v="536"/>
      <x v="101"/>
      <x v="1"/>
      <x v="502"/>
    </i>
    <i>
      <x v="537"/>
      <x v="102"/>
      <x v="1"/>
      <x v="1090"/>
    </i>
    <i>
      <x v="538"/>
      <x v="77"/>
      <x v="19"/>
      <x v="1016"/>
    </i>
    <i>
      <x v="539"/>
      <x v="275"/>
      <x v="9"/>
      <x v="1120"/>
    </i>
    <i>
      <x v="540"/>
      <x v="277"/>
      <x v="9"/>
      <x v="527"/>
    </i>
    <i>
      <x v="541"/>
      <x v="364"/>
      <x v="5"/>
      <x v="4"/>
    </i>
    <i>
      <x v="542"/>
      <x v="147"/>
      <x v="5"/>
      <x v="375"/>
    </i>
    <i>
      <x v="543"/>
      <x v="374"/>
      <x v="9"/>
      <x v="974"/>
    </i>
    <i>
      <x v="544"/>
      <x v="13"/>
      <x v="15"/>
      <x v="353"/>
    </i>
    <i>
      <x v="545"/>
      <x v="13"/>
      <x v="15"/>
      <x v="354"/>
    </i>
    <i>
      <x v="546"/>
      <x v="278"/>
      <x v="18"/>
      <x v="758"/>
    </i>
    <i>
      <x v="547"/>
      <x v="278"/>
      <x v="22"/>
      <x v="752"/>
    </i>
    <i>
      <x v="548"/>
      <x v="278"/>
      <x v="10"/>
      <x v="751"/>
    </i>
    <i>
      <x v="549"/>
      <x v="2"/>
      <x v="15"/>
      <x v="922"/>
    </i>
    <i>
      <x v="550"/>
      <x v="131"/>
      <x v="9"/>
      <x v="438"/>
    </i>
    <i>
      <x v="551"/>
      <x v="343"/>
      <x v="9"/>
      <x v="402"/>
    </i>
    <i>
      <x v="552"/>
      <x v="105"/>
      <x v="1"/>
      <x v="215"/>
    </i>
    <i>
      <x v="553"/>
      <x v="105"/>
      <x v="1"/>
      <x v="218"/>
    </i>
    <i>
      <x v="554"/>
      <x v="102"/>
      <x v="1"/>
      <x v="1084"/>
    </i>
    <i>
      <x v="555"/>
      <x v="89"/>
      <x v="1"/>
      <x v="1093"/>
    </i>
    <i>
      <x v="556"/>
      <x v="344"/>
      <x v="4"/>
      <x v="537"/>
    </i>
    <i>
      <x v="557"/>
      <x v="123"/>
      <x v="18"/>
      <x v="376"/>
    </i>
    <i>
      <x v="558"/>
      <x v="345"/>
      <x v="4"/>
      <x v="764"/>
    </i>
    <i>
      <x v="559"/>
      <x v="225"/>
      <x v="4"/>
      <x v="677"/>
    </i>
    <i>
      <x v="560"/>
      <x v="225"/>
      <x v="4"/>
      <x v="765"/>
    </i>
    <i>
      <x v="561"/>
      <x v="255"/>
      <x v="4"/>
      <x v="531"/>
    </i>
    <i>
      <x v="562"/>
      <x v="346"/>
      <x v="4"/>
      <x v="879"/>
    </i>
    <i>
      <x v="563"/>
      <x v="347"/>
      <x v="4"/>
      <x v="968"/>
    </i>
    <i>
      <x v="564"/>
      <x v="2"/>
      <x v="15"/>
      <x v="921"/>
    </i>
    <i>
      <x v="565"/>
      <x v="111"/>
      <x v="4"/>
      <x v="523"/>
    </i>
    <i>
      <x v="566"/>
      <x v="348"/>
      <x v="4"/>
      <x v="522"/>
    </i>
    <i>
      <x v="567"/>
      <x v="349"/>
      <x v="4"/>
      <x v="521"/>
    </i>
    <i>
      <x v="568"/>
      <x v="112"/>
      <x v="4"/>
      <x v="1095"/>
    </i>
    <i>
      <x v="569"/>
      <x v="350"/>
      <x v="4"/>
      <x v="849"/>
    </i>
    <i>
      <x v="570"/>
      <x v="113"/>
      <x v="4"/>
      <x v="657"/>
    </i>
    <i>
      <x v="571"/>
      <x v="228"/>
      <x v="4"/>
      <x v="224"/>
    </i>
    <i>
      <x v="572"/>
      <x v="351"/>
      <x v="4"/>
      <x v="992"/>
    </i>
    <i>
      <x v="573"/>
      <x v="172"/>
      <x v="4"/>
      <x v="8"/>
    </i>
    <i>
      <x v="574"/>
      <x v="110"/>
      <x v="4"/>
      <x v="11"/>
    </i>
    <i>
      <x v="575"/>
      <x v="333"/>
      <x v="4"/>
      <x v="880"/>
    </i>
    <i>
      <x v="576"/>
      <x v="352"/>
      <x v="4"/>
      <x v="386"/>
    </i>
    <i>
      <x v="577"/>
      <x v="229"/>
      <x v="4"/>
      <x v="984"/>
    </i>
    <i>
      <x v="578"/>
      <x v="230"/>
      <x v="4"/>
      <x v="718"/>
    </i>
    <i>
      <x v="579"/>
      <x v="218"/>
      <x v="4"/>
      <x v="715"/>
    </i>
    <i>
      <x v="580"/>
      <x v="231"/>
      <x v="10"/>
      <x v="943"/>
    </i>
    <i>
      <x v="581"/>
      <x v="131"/>
      <x v="7"/>
      <x v="12"/>
    </i>
    <i>
      <x v="582"/>
      <x v="101"/>
      <x v="1"/>
      <x v="512"/>
    </i>
    <i>
      <x v="583"/>
      <x v="70"/>
      <x v="11"/>
      <x v="465"/>
    </i>
    <i>
      <x v="584"/>
      <x v="353"/>
      <x v="4"/>
      <x v="1115"/>
    </i>
    <i>
      <x v="585"/>
      <x v="354"/>
      <x v="4"/>
      <x v="1111"/>
    </i>
    <i>
      <x v="586"/>
      <x v="232"/>
      <x v="3"/>
      <x v="866"/>
    </i>
    <i>
      <x v="587"/>
      <x v="259"/>
      <x v="15"/>
      <x v="991"/>
    </i>
    <i>
      <x v="588"/>
      <x v="261"/>
      <x v="7"/>
      <x v="279"/>
    </i>
    <i>
      <x v="589"/>
      <x v="191"/>
      <x v="9"/>
      <x v="662"/>
    </i>
    <i>
      <x v="590"/>
      <x v="261"/>
      <x v="7"/>
      <x v="284"/>
    </i>
    <i>
      <x v="591"/>
      <x v="290"/>
      <x v="7"/>
      <x v="339"/>
    </i>
    <i>
      <x v="592"/>
      <x v="261"/>
      <x v="7"/>
      <x v="298"/>
    </i>
    <i>
      <x v="593"/>
      <x v="269"/>
      <x v="7"/>
      <x v="299"/>
    </i>
    <i>
      <x v="594"/>
      <x v="269"/>
      <x v="7"/>
      <x v="337"/>
    </i>
    <i>
      <x v="595"/>
      <x v="34"/>
      <x v="7"/>
      <x v="227"/>
    </i>
    <i>
      <x v="596"/>
      <x v="261"/>
      <x v="7"/>
      <x v="334"/>
    </i>
    <i>
      <x v="597"/>
      <x v="108"/>
      <x v="21"/>
      <x v="1005"/>
    </i>
    <i>
      <x v="598"/>
      <x v="261"/>
      <x v="7"/>
      <x v="241"/>
    </i>
    <i>
      <x v="599"/>
      <x v="266"/>
      <x v="7"/>
      <x v="244"/>
    </i>
    <i>
      <x v="600"/>
      <x v="285"/>
      <x v="7"/>
      <x v="235"/>
    </i>
    <i>
      <x v="601"/>
      <x v="269"/>
      <x v="7"/>
      <x v="290"/>
    </i>
    <i>
      <x v="602"/>
      <x v="256"/>
      <x v="7"/>
      <x v="257"/>
    </i>
    <i>
      <x v="603"/>
      <x v="254"/>
      <x v="7"/>
      <x v="269"/>
    </i>
    <i>
      <x v="604"/>
      <x v="261"/>
      <x v="7"/>
      <x v="248"/>
    </i>
    <i>
      <x v="605"/>
      <x v="254"/>
      <x v="7"/>
      <x v="255"/>
    </i>
    <i>
      <x v="606"/>
      <x v="119"/>
      <x v="5"/>
      <x v="924"/>
    </i>
    <i>
      <x v="607"/>
      <x v="291"/>
      <x v="17"/>
      <x v="469"/>
    </i>
    <i>
      <x v="608"/>
      <x v="102"/>
      <x v="1"/>
      <x v="1064"/>
    </i>
    <i>
      <x v="609"/>
      <x v="102"/>
      <x v="1"/>
      <x v="1072"/>
    </i>
    <i>
      <x v="610"/>
      <x v="65"/>
      <x v="3"/>
      <x v="918"/>
    </i>
    <i>
      <x v="611"/>
      <x v="108"/>
      <x v="21"/>
      <x v="1008"/>
    </i>
    <i>
      <x v="612"/>
      <x v="9"/>
      <x v="21"/>
      <x v="1161"/>
    </i>
    <i>
      <x v="613"/>
      <x v="165"/>
      <x v="21"/>
      <x v="1134"/>
    </i>
    <i>
      <x v="614"/>
      <x v="151"/>
      <x v="3"/>
      <x v="851"/>
    </i>
    <i>
      <x v="615"/>
      <x v="102"/>
      <x v="1"/>
      <x v="1061"/>
    </i>
    <i>
      <x v="616"/>
      <x v="102"/>
      <x v="1"/>
      <x v="1073"/>
    </i>
    <i>
      <x v="617"/>
      <x v="102"/>
      <x v="1"/>
      <x v="1085"/>
    </i>
    <i>
      <x v="618"/>
      <x v="89"/>
      <x v="1"/>
      <x v="1045"/>
    </i>
    <i>
      <x v="619"/>
      <x v="97"/>
      <x v="1"/>
      <x v="852"/>
    </i>
    <i>
      <x v="620"/>
      <x v="172"/>
      <x v="15"/>
      <x v="14"/>
    </i>
    <i>
      <x v="621"/>
      <x v="172"/>
      <x v="4"/>
      <x v="7"/>
    </i>
    <i>
      <x v="622"/>
      <x v="181"/>
      <x v="9"/>
      <x v="846"/>
    </i>
    <i>
      <x v="623"/>
      <x v="120"/>
      <x v="5"/>
      <x v="1138"/>
    </i>
    <i>
      <x v="624"/>
      <x v="173"/>
      <x v="5"/>
      <x v="742"/>
    </i>
    <i>
      <x v="625"/>
      <x v="326"/>
      <x v="5"/>
      <x v="739"/>
    </i>
    <i>
      <x v="626"/>
      <x v="233"/>
      <x v="7"/>
      <x v="569"/>
    </i>
    <i>
      <x v="627"/>
      <x v="284"/>
      <x v="11"/>
      <x v="365"/>
    </i>
    <i>
      <x v="628"/>
      <x v="254"/>
      <x v="7"/>
      <x v="336"/>
    </i>
    <i>
      <x v="629"/>
      <x v="293"/>
      <x v="11"/>
      <x v="48"/>
    </i>
    <i>
      <x v="630"/>
      <x v="1"/>
      <x v="11"/>
      <x v="159"/>
    </i>
    <i>
      <x v="631"/>
      <x v="292"/>
      <x v="11"/>
      <x v="811"/>
    </i>
    <i>
      <x v="632"/>
      <x v="5"/>
      <x v="11"/>
      <x v="599"/>
    </i>
    <i>
      <x v="633"/>
      <x v="106"/>
      <x v="11"/>
      <x v="211"/>
    </i>
    <i>
      <x v="634"/>
      <x v="226"/>
      <x v="11"/>
      <x v="515"/>
    </i>
    <i>
      <x v="635"/>
      <x v="226"/>
      <x v="11"/>
      <x v="270"/>
    </i>
    <i>
      <x v="636"/>
      <x v="226"/>
      <x v="11"/>
      <x v="516"/>
    </i>
    <i>
      <x v="637"/>
      <x v="226"/>
      <x v="11"/>
      <x v="478"/>
    </i>
    <i>
      <x v="638"/>
      <x v="34"/>
      <x v="7"/>
      <x v="237"/>
    </i>
    <i>
      <x v="639"/>
      <x v="34"/>
      <x v="7"/>
      <x v="238"/>
    </i>
    <i>
      <x v="640"/>
      <x v="34"/>
      <x v="7"/>
      <x v="228"/>
    </i>
    <i>
      <x v="641"/>
      <x v="254"/>
      <x v="7"/>
      <x v="236"/>
    </i>
    <i>
      <x v="642"/>
      <x v="236"/>
      <x v="7"/>
      <x v="650"/>
    </i>
    <i>
      <x v="643"/>
      <x v="34"/>
      <x v="7"/>
      <x v="239"/>
    </i>
    <i>
      <x v="644"/>
      <x v="311"/>
      <x v="4"/>
      <x v="1099"/>
    </i>
    <i>
      <x v="645"/>
      <x v="238"/>
      <x v="4"/>
      <x v="868"/>
    </i>
    <i>
      <x v="646"/>
      <x v="227"/>
      <x v="4"/>
      <x v="524"/>
    </i>
    <i>
      <x v="647"/>
      <x v="108"/>
      <x v="21"/>
      <x v="213"/>
    </i>
    <i>
      <x v="648"/>
      <x v="158"/>
      <x v="3"/>
      <x v="934"/>
    </i>
    <i>
      <x v="649"/>
      <x v="49"/>
      <x v="21"/>
      <x v="17"/>
    </i>
    <i>
      <x v="650"/>
      <x v="139"/>
      <x v="21"/>
      <x v="686"/>
    </i>
    <i>
      <x v="651"/>
      <x v="98"/>
      <x v="1"/>
      <x v="660"/>
    </i>
    <i>
      <x v="652"/>
      <x v="98"/>
      <x v="1"/>
      <x v="661"/>
    </i>
    <i>
      <x v="653"/>
      <x v="264"/>
      <x v="9"/>
      <x v="1042"/>
    </i>
    <i>
      <x v="654"/>
      <x v="126"/>
      <x v="11"/>
      <x v="367"/>
    </i>
    <i>
      <x v="655"/>
      <x v="239"/>
      <x v="7"/>
      <x v="653"/>
    </i>
    <i>
      <x v="656"/>
      <x v="135"/>
      <x v="7"/>
      <x v="652"/>
    </i>
    <i>
      <x v="657"/>
      <x v="34"/>
      <x v="7"/>
      <x v="1013"/>
    </i>
    <i>
      <x v="658"/>
      <x v="8"/>
      <x v="21"/>
      <x v="737"/>
    </i>
    <i>
      <x v="659"/>
      <x v="8"/>
      <x v="21"/>
      <x v="320"/>
    </i>
    <i>
      <x v="660"/>
      <x v="191"/>
      <x v="9"/>
      <x v="222"/>
    </i>
    <i>
      <x v="661"/>
      <x v="74"/>
      <x v="2"/>
      <x v="486"/>
    </i>
    <i>
      <x v="662"/>
      <x v="35"/>
      <x v="2"/>
      <x v="489"/>
    </i>
    <i>
      <x v="663"/>
      <x v="35"/>
      <x v="2"/>
      <x v="487"/>
    </i>
    <i>
      <x v="664"/>
      <x v="35"/>
      <x v="2"/>
      <x v="488"/>
    </i>
    <i>
      <x v="665"/>
      <x v="13"/>
      <x v="3"/>
      <x v="355"/>
    </i>
    <i>
      <x v="666"/>
      <x v="226"/>
      <x v="11"/>
      <x v="485"/>
    </i>
    <i>
      <x v="667"/>
      <x v="240"/>
      <x v="15"/>
      <x v="1096"/>
    </i>
    <i>
      <x v="668"/>
      <x v="199"/>
      <x v="18"/>
      <x v="481"/>
    </i>
    <i>
      <x v="669"/>
      <x v="16"/>
      <x v="16"/>
      <x v="366"/>
    </i>
    <i>
      <x v="670"/>
      <x v="185"/>
      <x v="5"/>
      <x v="383"/>
    </i>
    <i>
      <x v="671"/>
      <x v="241"/>
      <x v="5"/>
      <x v="483"/>
    </i>
    <i>
      <x v="672"/>
      <x v="310"/>
      <x v="5"/>
      <x v="520"/>
    </i>
    <i>
      <x v="673"/>
      <x v="36"/>
      <x v="5"/>
      <x v="529"/>
    </i>
    <i>
      <x v="674"/>
      <x v="36"/>
      <x v="5"/>
      <x v="482"/>
    </i>
    <i>
      <x v="675"/>
      <x v="31"/>
      <x v="5"/>
      <x v="927"/>
    </i>
    <i>
      <x v="676"/>
      <x v="380"/>
      <x v="3"/>
      <x v="525"/>
    </i>
    <i>
      <x v="677"/>
      <x v="292"/>
      <x v="3"/>
      <x v="821"/>
    </i>
    <i>
      <x v="678"/>
      <x v="242"/>
      <x v="3"/>
      <x v="385"/>
    </i>
    <i>
      <x v="679"/>
      <x v="355"/>
      <x v="9"/>
      <x v="1163"/>
    </i>
    <i>
      <x v="680"/>
      <x v="29"/>
      <x v="9"/>
      <x v="747"/>
    </i>
    <i>
      <x v="681"/>
      <x v="13"/>
      <x v="9"/>
      <x v="361"/>
    </i>
    <i>
      <x v="682"/>
      <x v="154"/>
      <x v="21"/>
      <x v="854"/>
    </i>
    <i>
      <x v="683"/>
      <x v="257"/>
      <x v="9"/>
      <x v="1107"/>
    </i>
    <i>
      <x v="684"/>
      <x v="257"/>
      <x v="9"/>
      <x v="1108"/>
    </i>
    <i>
      <x v="685"/>
      <x v="254"/>
      <x v="7"/>
      <x v="285"/>
    </i>
    <i>
      <x v="686"/>
      <x v="102"/>
      <x v="1"/>
      <x v="1077"/>
    </i>
    <i>
      <x v="687"/>
      <x v="102"/>
      <x v="1"/>
      <x v="1076"/>
    </i>
    <i>
      <x v="688"/>
      <x v="102"/>
      <x v="1"/>
      <x v="1079"/>
    </i>
    <i>
      <x v="689"/>
      <x v="102"/>
      <x v="1"/>
      <x v="1088"/>
    </i>
    <i>
      <x v="690"/>
      <x v="102"/>
      <x v="1"/>
      <x v="1075"/>
    </i>
    <i>
      <x v="691"/>
      <x v="102"/>
      <x v="1"/>
      <x v="1067"/>
    </i>
    <i>
      <x v="692"/>
      <x v="101"/>
      <x v="1"/>
      <x v="492"/>
    </i>
    <i>
      <x v="693"/>
      <x v="101"/>
      <x v="1"/>
      <x v="504"/>
    </i>
    <i>
      <x v="694"/>
      <x v="102"/>
      <x v="1"/>
      <x v="1060"/>
    </i>
    <i>
      <x v="695"/>
      <x v="101"/>
      <x v="1"/>
      <x v="490"/>
    </i>
    <i>
      <x v="696"/>
      <x v="101"/>
      <x v="1"/>
      <x v="513"/>
    </i>
    <i>
      <x v="697"/>
      <x v="105"/>
      <x v="1"/>
      <x v="217"/>
    </i>
    <i>
      <x v="698"/>
      <x v="102"/>
      <x v="1"/>
      <x v="1048"/>
    </i>
    <i>
      <x v="699"/>
      <x v="97"/>
      <x v="1"/>
      <x v="853"/>
    </i>
    <i>
      <x v="700"/>
      <x v="70"/>
      <x v="3"/>
      <x v="456"/>
    </i>
    <i>
      <x v="701"/>
      <x v="99"/>
      <x v="1"/>
      <x v="202"/>
    </i>
    <i>
      <x v="702"/>
      <x v="8"/>
      <x v="21"/>
      <x v="736"/>
    </i>
    <i>
      <x v="703"/>
      <x v="8"/>
      <x v="21"/>
      <x v="861"/>
    </i>
    <i>
      <x v="704"/>
      <x v="8"/>
      <x v="21"/>
      <x v="287"/>
    </i>
    <i>
      <x v="705"/>
      <x v="115"/>
      <x v="21"/>
      <x v="484"/>
    </i>
    <i>
      <x v="706"/>
      <x v="116"/>
      <x v="21"/>
      <x v="734"/>
    </i>
    <i>
      <x v="707"/>
      <x v="53"/>
      <x v="21"/>
      <x v="565"/>
    </i>
    <i>
      <x v="708"/>
      <x v="53"/>
      <x v="21"/>
      <x v="564"/>
    </i>
    <i>
      <x v="709"/>
      <x v="53"/>
      <x v="21"/>
      <x v="566"/>
    </i>
    <i>
      <x v="710"/>
      <x v="279"/>
      <x v="21"/>
      <x v="740"/>
    </i>
    <i>
      <x v="711"/>
      <x v="151"/>
      <x v="3"/>
      <x v="194"/>
    </i>
    <i>
      <x v="712"/>
      <x v="373"/>
      <x v="17"/>
      <x v="448"/>
    </i>
    <i>
      <x v="713"/>
      <x v="151"/>
      <x v="3"/>
      <x v="197"/>
    </i>
    <i>
      <x v="714"/>
      <x v="151"/>
      <x v="3"/>
      <x v="199"/>
    </i>
    <i>
      <x v="715"/>
      <x v="70"/>
      <x v="3"/>
      <x v="452"/>
    </i>
    <i>
      <x v="716"/>
      <x v="5"/>
      <x v="3"/>
      <x v="605"/>
    </i>
    <i>
      <x v="717"/>
      <x v="210"/>
      <x v="3"/>
      <x v="1113"/>
    </i>
    <i>
      <x v="718"/>
      <x v="151"/>
      <x v="3"/>
      <x v="198"/>
    </i>
    <i>
      <x v="719"/>
      <x v="70"/>
      <x v="17"/>
      <x v="443"/>
    </i>
    <i>
      <x v="720"/>
      <x v="215"/>
      <x v="3"/>
      <x v="1132"/>
    </i>
    <i>
      <x v="721"/>
      <x v="239"/>
      <x v="7"/>
      <x v="382"/>
    </i>
    <i>
      <x v="722"/>
      <x v="307"/>
      <x v="7"/>
      <x v="230"/>
    </i>
    <i>
      <x v="723"/>
      <x v="2"/>
      <x v="15"/>
      <x v="920"/>
    </i>
    <i>
      <x v="724"/>
      <x v="13"/>
      <x v="16"/>
      <x v="675"/>
    </i>
    <i>
      <x v="725"/>
      <x v="66"/>
      <x v="16"/>
      <x v="745"/>
    </i>
    <i>
      <x v="726"/>
      <x v="243"/>
      <x v="14"/>
      <x v="342"/>
    </i>
    <i>
      <x v="727"/>
      <x v="1"/>
      <x v="4"/>
      <x v="180"/>
    </i>
    <i>
      <x v="728"/>
      <x v="5"/>
      <x v="4"/>
      <x v="615"/>
    </i>
    <i>
      <x v="729"/>
      <x v="292"/>
      <x v="4"/>
      <x v="832"/>
    </i>
    <i>
      <x v="730"/>
      <x v="70"/>
      <x v="4"/>
      <x v="459"/>
    </i>
    <i>
      <x v="731"/>
      <x v="5"/>
      <x v="3"/>
      <x v="627"/>
    </i>
    <i>
      <x v="732"/>
      <x v="293"/>
      <x v="3"/>
      <x v="107"/>
    </i>
    <i>
      <x v="733"/>
      <x v="1"/>
      <x v="3"/>
      <x v="192"/>
    </i>
    <i>
      <x v="734"/>
      <x v="340"/>
      <x v="18"/>
      <x v="350"/>
    </i>
    <i>
      <x v="735"/>
      <x v="339"/>
      <x v="16"/>
      <x v="344"/>
    </i>
    <i>
      <x v="736"/>
      <x v="244"/>
      <x v="9"/>
      <x v="738"/>
    </i>
    <i>
      <x v="737"/>
      <x v="70"/>
      <x v="3"/>
      <x v="444"/>
    </i>
    <i>
      <x v="738"/>
      <x v="175"/>
      <x v="6"/>
      <x v="643"/>
    </i>
    <i>
      <x v="739"/>
      <x v="293"/>
      <x v="3"/>
      <x v="42"/>
    </i>
    <i>
      <x v="740"/>
      <x v="1"/>
      <x v="3"/>
      <x v="154"/>
    </i>
    <i>
      <x v="741"/>
      <x v="70"/>
      <x v="3"/>
      <x v="442"/>
    </i>
    <i>
      <x v="742"/>
      <x v="292"/>
      <x v="3"/>
      <x v="806"/>
    </i>
    <i>
      <x v="743"/>
      <x v="163"/>
      <x v="6"/>
      <x v="965"/>
    </i>
    <i>
      <x v="744"/>
      <x v="151"/>
      <x v="3"/>
      <x v="195"/>
    </i>
    <i>
      <x v="745"/>
      <x v="273"/>
      <x v="9"/>
      <x v="990"/>
    </i>
    <i>
      <x v="746"/>
      <x v="174"/>
      <x v="14"/>
      <x v="669"/>
    </i>
    <i>
      <x v="747"/>
      <x v="103"/>
      <x v="20"/>
      <x v="668"/>
    </i>
    <i>
      <x v="748"/>
      <x v="109"/>
      <x v="5"/>
      <x v="545"/>
    </i>
    <i>
      <x v="749"/>
      <x v="234"/>
      <x v="3"/>
      <x v="985"/>
    </i>
    <i>
      <x v="750"/>
      <x v="70"/>
      <x v="3"/>
      <x v="460"/>
    </i>
    <i>
      <x v="751"/>
      <x v="235"/>
      <x v="3"/>
      <x v="207"/>
    </i>
    <i>
      <x v="752"/>
      <x v="272"/>
      <x v="3"/>
      <x v="567"/>
    </i>
    <i>
      <x v="753"/>
      <x v="121"/>
      <x v="13"/>
      <x v="743"/>
    </i>
    <i>
      <x v="754"/>
      <x v="332"/>
      <x v="4"/>
      <x v="973"/>
    </i>
    <i>
      <x v="755"/>
      <x v="331"/>
      <x v="4"/>
      <x v="1100"/>
    </i>
    <i>
      <x v="756"/>
      <x v="356"/>
      <x v="4"/>
      <x v="708"/>
    </i>
    <i>
      <x v="757"/>
      <x v="357"/>
      <x v="4"/>
      <x v="1117"/>
    </i>
    <i>
      <x v="758"/>
      <x v="246"/>
      <x v="4"/>
      <x v="696"/>
    </i>
    <i>
      <x v="759"/>
      <x v="358"/>
      <x v="4"/>
      <x v="766"/>
    </i>
    <i>
      <x v="760"/>
      <x v="334"/>
      <x v="4"/>
      <x v="694"/>
    </i>
    <i>
      <x v="761"/>
      <x v="125"/>
      <x v="4"/>
      <x v="729"/>
    </i>
    <i>
      <x v="762"/>
      <x v="124"/>
      <x v="4"/>
      <x v="707"/>
    </i>
    <i>
      <x v="763"/>
      <x v="124"/>
      <x v="4"/>
      <x v="704"/>
    </i>
    <i>
      <x v="764"/>
      <x v="124"/>
      <x v="4"/>
      <x v="705"/>
    </i>
    <i>
      <x v="765"/>
      <x v="124"/>
      <x v="4"/>
      <x v="706"/>
    </i>
    <i>
      <x v="766"/>
      <x v="176"/>
      <x v="3"/>
      <x v="552"/>
    </i>
    <i>
      <x v="767"/>
      <x v="138"/>
      <x v="4"/>
      <x v="730"/>
    </i>
    <i>
      <x v="768"/>
      <x v="134"/>
      <x v="4"/>
      <x v="381"/>
    </i>
    <i>
      <x v="769"/>
      <x v="134"/>
      <x v="4"/>
      <x v="380"/>
    </i>
    <i>
      <x v="770"/>
      <x v="247"/>
      <x v="4"/>
      <x v="692"/>
    </i>
    <i>
      <x v="771"/>
      <x v="133"/>
      <x v="4"/>
      <x v="723"/>
    </i>
    <i>
      <x v="772"/>
      <x v="133"/>
      <x v="4"/>
      <x v="720"/>
    </i>
    <i>
      <x v="773"/>
      <x v="133"/>
      <x v="4"/>
      <x v="721"/>
    </i>
    <i>
      <x v="774"/>
      <x v="133"/>
      <x v="4"/>
      <x v="722"/>
    </i>
    <i>
      <x v="775"/>
      <x v="248"/>
      <x v="3"/>
      <x v="544"/>
    </i>
    <i>
      <x v="776"/>
      <x v="132"/>
      <x v="4"/>
      <x v="697"/>
    </i>
    <i>
      <x v="777"/>
      <x v="245"/>
      <x v="3"/>
      <x v="1125"/>
    </i>
    <i>
      <x v="778"/>
      <x v="219"/>
      <x v="3"/>
      <x v="681"/>
    </i>
    <i>
      <x v="779"/>
      <x v="359"/>
      <x v="4"/>
      <x v="223"/>
    </i>
    <i>
      <x v="780"/>
      <x v="130"/>
      <x v="4"/>
      <x v="870"/>
    </i>
    <i>
      <x v="781"/>
      <x v="83"/>
      <x v="3"/>
      <x v="735"/>
    </i>
    <i>
      <x v="782"/>
      <x v="250"/>
      <x v="3"/>
      <x v="401"/>
    </i>
    <i>
      <x v="783"/>
      <x v="251"/>
      <x v="3"/>
      <x v="655"/>
    </i>
    <i>
      <x v="784"/>
      <x v="271"/>
      <x v="3"/>
      <x v="967"/>
    </i>
    <i>
      <x v="785"/>
      <x v="307"/>
      <x v="7"/>
      <x v="232"/>
    </i>
    <i>
      <x v="786"/>
      <x v="249"/>
      <x v="7"/>
      <x v="379"/>
    </i>
    <i>
      <x v="787"/>
      <x v="305"/>
      <x v="7"/>
      <x v="10"/>
    </i>
    <i>
      <x v="788"/>
      <x v="335"/>
      <x v="7"/>
      <x v="1103"/>
    </i>
    <i>
      <x v="789"/>
      <x v="252"/>
      <x v="7"/>
      <x v="1027"/>
    </i>
    <i>
      <x v="790"/>
      <x v="237"/>
      <x v="7"/>
      <x v="233"/>
    </i>
    <i>
      <x v="791"/>
      <x v="236"/>
      <x v="7"/>
      <x v="206"/>
    </i>
    <i>
      <x v="792"/>
      <x v="303"/>
      <x v="7"/>
      <x v="1"/>
    </i>
    <i>
      <x v="793"/>
      <x v="270"/>
      <x v="7"/>
      <x v="289"/>
    </i>
    <i>
      <x v="794"/>
      <x v="254"/>
      <x v="7"/>
      <x v="286"/>
    </i>
    <i>
      <x v="795"/>
      <x v="254"/>
      <x v="7"/>
      <x v="338"/>
    </i>
    <i>
      <x v="796"/>
      <x v="261"/>
      <x v="7"/>
      <x v="296"/>
    </i>
    <i>
      <x v="797"/>
      <x v="269"/>
      <x v="7"/>
      <x v="246"/>
    </i>
    <i>
      <x v="798"/>
      <x v="263"/>
      <x v="7"/>
      <x v="281"/>
    </i>
    <i>
      <x v="799"/>
      <x v="263"/>
      <x v="7"/>
      <x v="280"/>
    </i>
    <i>
      <x v="800"/>
      <x v="267"/>
      <x v="7"/>
      <x v="263"/>
    </i>
    <i>
      <x v="801"/>
      <x v="137"/>
      <x v="7"/>
      <x v="247"/>
    </i>
    <i>
      <x v="802"/>
      <x v="267"/>
      <x v="7"/>
      <x v="272"/>
    </i>
    <i>
      <x v="803"/>
      <x v="137"/>
      <x v="7"/>
      <x v="242"/>
    </i>
    <i>
      <x v="804"/>
      <x v="268"/>
      <x v="7"/>
      <x v="256"/>
    </i>
    <i>
      <x v="805"/>
      <x v="265"/>
      <x v="7"/>
      <x v="267"/>
    </i>
    <i>
      <x v="806"/>
      <x v="261"/>
      <x v="7"/>
      <x v="283"/>
    </i>
    <i>
      <x v="807"/>
      <x v="261"/>
      <x v="7"/>
      <x v="276"/>
    </i>
    <i>
      <x v="808"/>
      <x v="267"/>
      <x v="7"/>
      <x v="260"/>
    </i>
    <i>
      <x v="809"/>
      <x v="267"/>
      <x v="7"/>
      <x v="264"/>
    </i>
    <i>
      <x v="810"/>
      <x v="267"/>
      <x v="7"/>
      <x v="261"/>
    </i>
    <i>
      <x v="811"/>
      <x v="267"/>
      <x v="7"/>
      <x v="262"/>
    </i>
    <i>
      <x v="812"/>
      <x v="261"/>
      <x v="7"/>
      <x v="249"/>
    </i>
    <i>
      <x v="813"/>
      <x v="261"/>
      <x v="7"/>
      <x v="250"/>
    </i>
    <i>
      <x v="814"/>
      <x v="261"/>
      <x v="7"/>
      <x v="291"/>
    </i>
    <i>
      <x v="815"/>
      <x v="261"/>
      <x v="7"/>
      <x v="292"/>
    </i>
    <i>
      <x v="816"/>
      <x v="261"/>
      <x v="7"/>
      <x v="278"/>
    </i>
    <i>
      <x v="817"/>
      <x v="261"/>
      <x v="7"/>
      <x v="332"/>
    </i>
    <i>
      <x v="818"/>
      <x v="254"/>
      <x v="7"/>
      <x v="252"/>
    </i>
    <i>
      <x v="819"/>
      <x v="261"/>
      <x v="7"/>
      <x v="293"/>
    </i>
    <i>
      <x v="820"/>
      <x v="261"/>
      <x v="7"/>
      <x v="245"/>
    </i>
    <i>
      <x v="821"/>
      <x v="261"/>
      <x v="7"/>
      <x v="295"/>
    </i>
    <i>
      <x v="822"/>
      <x v="261"/>
      <x v="7"/>
      <x v="294"/>
    </i>
    <i>
      <x v="823"/>
      <x v="254"/>
      <x v="7"/>
      <x v="268"/>
    </i>
    <i>
      <x v="824"/>
      <x v="261"/>
      <x v="7"/>
      <x v="274"/>
    </i>
    <i>
      <x v="825"/>
      <x v="261"/>
      <x v="7"/>
      <x v="234"/>
    </i>
    <i>
      <x v="826"/>
      <x v="254"/>
      <x v="7"/>
      <x v="258"/>
    </i>
    <i>
      <x v="827"/>
      <x v="261"/>
      <x v="7"/>
      <x v="266"/>
    </i>
    <i>
      <x v="828"/>
      <x v="261"/>
      <x v="7"/>
      <x v="277"/>
    </i>
    <i>
      <x v="829"/>
      <x v="261"/>
      <x v="7"/>
      <x v="254"/>
    </i>
    <i>
      <x v="830"/>
      <x v="254"/>
      <x v="7"/>
      <x v="253"/>
    </i>
    <i>
      <x v="831"/>
      <x v="254"/>
      <x v="7"/>
      <x v="282"/>
    </i>
    <i>
      <x v="832"/>
      <x v="254"/>
      <x v="7"/>
      <x v="273"/>
    </i>
    <i>
      <x v="833"/>
      <x v="261"/>
      <x v="7"/>
      <x v="333"/>
    </i>
    <i>
      <x v="834"/>
      <x v="261"/>
      <x v="7"/>
      <x v="288"/>
    </i>
    <i>
      <x v="835"/>
      <x v="266"/>
      <x v="7"/>
      <x v="243"/>
    </i>
    <i>
      <x v="836"/>
      <x v="261"/>
      <x v="7"/>
      <x v="297"/>
    </i>
    <i>
      <x v="837"/>
      <x v="254"/>
      <x v="7"/>
      <x v="335"/>
    </i>
    <i>
      <x v="838"/>
      <x v="254"/>
      <x v="7"/>
      <x v="271"/>
    </i>
    <i>
      <x v="839"/>
      <x v="382"/>
      <x v="3"/>
      <x v="356"/>
    </i>
    <i>
      <x v="840"/>
      <x v="254"/>
      <x v="7"/>
      <x v="259"/>
    </i>
    <i>
      <x v="841"/>
      <x v="293"/>
      <x v="4"/>
      <x v="94"/>
    </i>
    <i>
      <x v="842"/>
      <x v="160"/>
      <x v="3"/>
      <x v="557"/>
    </i>
    <i>
      <x v="843"/>
      <x v="293"/>
      <x v="3"/>
      <x v="23"/>
    </i>
    <i>
      <x v="844"/>
      <x v="60"/>
      <x v="9"/>
      <x v="1141"/>
    </i>
    <i>
      <x v="845"/>
      <x v="292"/>
      <x v="3"/>
      <x v="796"/>
    </i>
    <i>
      <x v="846"/>
      <x v="293"/>
      <x v="3"/>
      <x v="38"/>
    </i>
    <i>
      <x v="847"/>
      <x v="1"/>
      <x v="3"/>
      <x v="150"/>
    </i>
    <i>
      <x v="848"/>
      <x v="5"/>
      <x v="3"/>
      <x v="576"/>
    </i>
    <i>
      <x v="849"/>
      <x v="5"/>
      <x v="3"/>
      <x v="591"/>
    </i>
    <i>
      <x v="850"/>
      <x v="1"/>
      <x v="3"/>
      <x v="135"/>
    </i>
    <i>
      <x v="851"/>
      <x v="131"/>
      <x v="9"/>
      <x v="251"/>
    </i>
    <i>
      <x v="852"/>
      <x v="60"/>
      <x v="9"/>
      <x v="1156"/>
    </i>
    <i>
      <x v="853"/>
      <x/>
      <x v="9"/>
      <x v="111"/>
    </i>
    <i>
      <x v="854"/>
      <x v="61"/>
      <x v="9"/>
      <x v="897"/>
    </i>
    <i>
      <x v="855"/>
      <x v="61"/>
      <x v="9"/>
      <x v="915"/>
    </i>
    <i>
      <x v="856"/>
      <x v="131"/>
      <x v="9"/>
      <x v="420"/>
    </i>
    <i>
      <x v="857"/>
      <x/>
      <x v="9"/>
      <x v="126"/>
    </i>
    <i>
      <x v="858"/>
      <x v="61"/>
      <x v="9"/>
      <x v="882"/>
    </i>
    <i>
      <x v="859"/>
      <x v="86"/>
      <x v="9"/>
      <x v="315"/>
    </i>
    <i>
      <x v="860"/>
      <x v="292"/>
      <x v="3"/>
      <x v="792"/>
    </i>
    <i>
      <x v="861"/>
      <x v="86"/>
      <x v="9"/>
      <x v="302"/>
    </i>
    <i>
      <x v="862"/>
      <x v="293"/>
      <x v="9"/>
      <x v="77"/>
    </i>
    <i>
      <x v="863"/>
      <x v="61"/>
      <x v="9"/>
      <x v="903"/>
    </i>
    <i>
      <x v="864"/>
      <x v="293"/>
      <x v="3"/>
      <x v="35"/>
    </i>
    <i>
      <x v="865"/>
      <x v="1"/>
      <x v="3"/>
      <x v="147"/>
    </i>
    <i>
      <x v="866"/>
      <x v="293"/>
      <x v="9"/>
      <x v="62"/>
    </i>
    <i>
      <x v="867"/>
      <x/>
      <x v="9"/>
      <x v="123"/>
    </i>
    <i>
      <x v="868"/>
      <x v="131"/>
      <x v="9"/>
      <x v="432"/>
    </i>
    <i>
      <x v="869"/>
      <x v="86"/>
      <x v="9"/>
      <x v="312"/>
    </i>
    <i>
      <x v="870"/>
      <x v="292"/>
      <x v="3"/>
      <x v="801"/>
    </i>
    <i>
      <x v="871"/>
      <x v="5"/>
      <x v="3"/>
      <x v="588"/>
    </i>
    <i>
      <x v="872"/>
      <x v="61"/>
      <x v="9"/>
      <x v="894"/>
    </i>
    <i>
      <x v="873"/>
      <x v="60"/>
      <x v="9"/>
      <x v="1153"/>
    </i>
    <i>
      <x v="874"/>
      <x v="293"/>
      <x v="9"/>
      <x v="74"/>
    </i>
    <i>
      <x v="875"/>
      <x v="293"/>
      <x v="3"/>
      <x v="37"/>
    </i>
    <i>
      <x v="876"/>
      <x v="1"/>
      <x v="3"/>
      <x v="149"/>
    </i>
    <i>
      <x v="877"/>
      <x v="5"/>
      <x v="3"/>
      <x v="590"/>
    </i>
    <i>
      <x v="878"/>
      <x v="292"/>
      <x v="3"/>
      <x v="845"/>
    </i>
    <i>
      <x v="879"/>
      <x/>
      <x v="9"/>
      <x v="125"/>
    </i>
    <i>
      <x v="880"/>
      <x v="61"/>
      <x v="9"/>
      <x v="896"/>
    </i>
    <i>
      <x v="881"/>
      <x v="131"/>
      <x v="9"/>
      <x v="434"/>
    </i>
    <i>
      <x v="882"/>
      <x v="60"/>
      <x v="9"/>
      <x v="1155"/>
    </i>
    <i>
      <x v="883"/>
      <x v="61"/>
      <x v="9"/>
      <x v="914"/>
    </i>
    <i>
      <x v="884"/>
      <x v="86"/>
      <x v="9"/>
      <x v="314"/>
    </i>
    <i>
      <x v="885"/>
      <x v="293"/>
      <x v="9"/>
      <x v="76"/>
    </i>
    <i>
      <x v="886"/>
      <x v="293"/>
      <x v="3"/>
      <x v="25"/>
    </i>
    <i>
      <x v="887"/>
      <x v="1"/>
      <x v="3"/>
      <x v="137"/>
    </i>
    <i>
      <x v="888"/>
      <x v="5"/>
      <x v="3"/>
      <x v="578"/>
    </i>
    <i>
      <x v="889"/>
      <x v="292"/>
      <x v="3"/>
      <x v="797"/>
    </i>
    <i>
      <x v="890"/>
      <x/>
      <x v="9"/>
      <x v="113"/>
    </i>
    <i>
      <x v="891"/>
      <x v="60"/>
      <x v="9"/>
      <x v="1143"/>
    </i>
    <i>
      <x v="892"/>
      <x v="61"/>
      <x v="9"/>
      <x v="905"/>
    </i>
    <i>
      <x v="893"/>
      <x v="61"/>
      <x v="9"/>
      <x v="884"/>
    </i>
    <i>
      <x v="894"/>
      <x v="1"/>
      <x v="3"/>
      <x v="141"/>
    </i>
    <i>
      <x v="895"/>
      <x v="86"/>
      <x v="9"/>
      <x v="304"/>
    </i>
    <i>
      <x v="896"/>
      <x v="131"/>
      <x v="9"/>
      <x v="422"/>
    </i>
    <i>
      <x v="897"/>
      <x v="5"/>
      <x v="3"/>
      <x v="582"/>
    </i>
    <i>
      <x v="898"/>
      <x v="60"/>
      <x v="9"/>
      <x v="1147"/>
    </i>
    <i>
      <x v="899"/>
      <x v="9"/>
      <x v="21"/>
      <x v="231"/>
    </i>
    <i>
      <x v="900"/>
      <x v="293"/>
      <x v="3"/>
      <x v="29"/>
    </i>
    <i>
      <x v="901"/>
      <x v="293"/>
      <x v="9"/>
      <x v="64"/>
    </i>
    <i>
      <x v="902"/>
      <x v="292"/>
      <x v="3"/>
      <x v="798"/>
    </i>
    <i>
      <x v="903"/>
      <x v="293"/>
      <x v="3"/>
      <x v="41"/>
    </i>
    <i>
      <x v="904"/>
      <x/>
      <x v="9"/>
      <x v="117"/>
    </i>
    <i>
      <x v="905"/>
      <x v="292"/>
      <x v="3"/>
      <x v="805"/>
    </i>
    <i>
      <x v="906"/>
      <x v="5"/>
      <x v="3"/>
      <x v="594"/>
    </i>
    <i>
      <x v="907"/>
      <x v="131"/>
      <x v="9"/>
      <x v="426"/>
    </i>
    <i>
      <x v="908"/>
      <x v="1"/>
      <x v="3"/>
      <x v="153"/>
    </i>
    <i>
      <x v="909"/>
      <x v="86"/>
      <x v="9"/>
      <x v="848"/>
    </i>
    <i>
      <x v="910"/>
      <x v="61"/>
      <x v="9"/>
      <x v="888"/>
    </i>
    <i>
      <x v="911"/>
      <x v="61"/>
      <x v="9"/>
      <x v="900"/>
    </i>
    <i>
      <x v="912"/>
      <x v="131"/>
      <x v="9"/>
      <x v="437"/>
    </i>
    <i>
      <x v="913"/>
      <x/>
      <x v="9"/>
      <x v="129"/>
    </i>
    <i>
      <x v="914"/>
      <x v="60"/>
      <x v="9"/>
      <x v="1159"/>
    </i>
    <i>
      <x v="915"/>
      <x v="86"/>
      <x v="9"/>
      <x v="318"/>
    </i>
    <i>
      <x v="916"/>
      <x v="293"/>
      <x v="9"/>
      <x v="68"/>
    </i>
    <i>
      <x v="917"/>
      <x v="293"/>
      <x v="9"/>
      <x v="80"/>
    </i>
    <i>
      <x v="918"/>
      <x v="293"/>
      <x v="3"/>
      <x v="26"/>
    </i>
    <i>
      <x v="919"/>
      <x v="5"/>
      <x v="3"/>
      <x v="579"/>
    </i>
    <i>
      <x v="920"/>
      <x v="1"/>
      <x v="3"/>
      <x v="138"/>
    </i>
    <i>
      <x v="921"/>
      <x/>
      <x v="9"/>
      <x v="114"/>
    </i>
    <i>
      <x v="922"/>
      <x v="61"/>
      <x v="9"/>
      <x v="885"/>
    </i>
    <i>
      <x v="923"/>
      <x v="131"/>
      <x v="9"/>
      <x v="423"/>
    </i>
    <i>
      <x v="924"/>
      <x v="60"/>
      <x v="9"/>
      <x v="1144"/>
    </i>
    <i>
      <x v="925"/>
      <x v="86"/>
      <x v="9"/>
      <x v="847"/>
    </i>
    <i>
      <x v="926"/>
      <x v="292"/>
      <x v="3"/>
      <x v="797"/>
    </i>
    <i>
      <x v="927"/>
      <x v="293"/>
      <x v="9"/>
      <x v="65"/>
    </i>
    <i>
      <x v="928"/>
      <x v="293"/>
      <x v="3"/>
      <x v="31"/>
    </i>
    <i>
      <x v="929"/>
      <x v="1"/>
      <x v="3"/>
      <x v="143"/>
    </i>
    <i>
      <x v="930"/>
      <x/>
      <x v="9"/>
      <x v="119"/>
    </i>
    <i>
      <x v="931"/>
      <x v="5"/>
      <x v="3"/>
      <x v="584"/>
    </i>
    <i>
      <x v="932"/>
      <x v="292"/>
      <x v="3"/>
      <x v="799"/>
    </i>
    <i>
      <x v="933"/>
      <x v="86"/>
      <x v="9"/>
      <x v="308"/>
    </i>
    <i>
      <x v="934"/>
      <x v="61"/>
      <x v="9"/>
      <x v="890"/>
    </i>
    <i>
      <x v="935"/>
      <x v="131"/>
      <x v="9"/>
      <x v="428"/>
    </i>
    <i>
      <x v="936"/>
      <x v="60"/>
      <x v="9"/>
      <x v="1149"/>
    </i>
    <i>
      <x v="937"/>
      <x v="61"/>
      <x v="9"/>
      <x v="909"/>
    </i>
    <i>
      <x v="938"/>
      <x v="293"/>
      <x v="9"/>
      <x v="70"/>
    </i>
    <i>
      <x v="939"/>
      <x v="293"/>
      <x v="3"/>
      <x v="24"/>
    </i>
    <i>
      <x v="940"/>
      <x/>
      <x v="9"/>
      <x v="112"/>
    </i>
    <i>
      <x v="941"/>
      <x v="60"/>
      <x v="9"/>
      <x v="1142"/>
    </i>
    <i>
      <x v="942"/>
      <x v="1"/>
      <x v="3"/>
      <x v="136"/>
    </i>
    <i>
      <x v="943"/>
      <x v="5"/>
      <x v="3"/>
      <x v="577"/>
    </i>
    <i>
      <x v="944"/>
      <x v="131"/>
      <x v="9"/>
      <x v="421"/>
    </i>
    <i>
      <x v="945"/>
      <x v="61"/>
      <x v="9"/>
      <x v="883"/>
    </i>
    <i>
      <x v="946"/>
      <x v="293"/>
      <x v="3"/>
      <x v="39"/>
    </i>
    <i>
      <x v="947"/>
      <x v="86"/>
      <x v="9"/>
      <x v="303"/>
    </i>
    <i>
      <x v="948"/>
      <x v="5"/>
      <x v="3"/>
      <x v="592"/>
    </i>
    <i>
      <x v="949"/>
      <x v="61"/>
      <x v="9"/>
      <x v="904"/>
    </i>
    <i>
      <x v="950"/>
      <x v="292"/>
      <x v="3"/>
      <x v="793"/>
    </i>
    <i>
      <x v="951"/>
      <x v="1"/>
      <x v="3"/>
      <x v="151"/>
    </i>
    <i>
      <x v="952"/>
      <x v="292"/>
      <x v="3"/>
      <x v="803"/>
    </i>
    <i>
      <x v="953"/>
      <x v="293"/>
      <x v="9"/>
      <x v="63"/>
    </i>
    <i>
      <x v="954"/>
      <x/>
      <x v="9"/>
      <x v="127"/>
    </i>
    <i>
      <x v="955"/>
      <x v="293"/>
      <x v="3"/>
      <x v="40"/>
    </i>
    <i>
      <x v="956"/>
      <x v="131"/>
      <x v="9"/>
      <x v="435"/>
    </i>
    <i>
      <x v="957"/>
      <x v="5"/>
      <x v="3"/>
      <x v="593"/>
    </i>
    <i>
      <x v="958"/>
      <x v="61"/>
      <x v="9"/>
      <x v="898"/>
    </i>
    <i>
      <x v="959"/>
      <x v="60"/>
      <x v="9"/>
      <x v="1158"/>
    </i>
    <i>
      <x v="960"/>
      <x v="1"/>
      <x v="3"/>
      <x v="152"/>
    </i>
    <i>
      <x v="961"/>
      <x v="292"/>
      <x v="3"/>
      <x v="804"/>
    </i>
    <i>
      <x v="962"/>
      <x v="131"/>
      <x v="9"/>
      <x v="436"/>
    </i>
    <i>
      <x v="963"/>
      <x v="86"/>
      <x v="9"/>
      <x v="317"/>
    </i>
    <i>
      <x v="964"/>
      <x/>
      <x v="9"/>
      <x v="128"/>
    </i>
    <i>
      <x v="965"/>
      <x v="61"/>
      <x v="9"/>
      <x v="899"/>
    </i>
    <i>
      <x v="966"/>
      <x v="293"/>
      <x v="9"/>
      <x v="79"/>
    </i>
    <i>
      <x v="967"/>
      <x v="60"/>
      <x v="9"/>
      <x v="1157"/>
    </i>
    <i>
      <x v="968"/>
      <x v="86"/>
      <x v="9"/>
      <x v="316"/>
    </i>
    <i>
      <x v="969"/>
      <x v="61"/>
      <x v="9"/>
      <x v="916"/>
    </i>
    <i>
      <x v="970"/>
      <x v="293"/>
      <x v="9"/>
      <x v="78"/>
    </i>
    <i>
      <x v="971"/>
      <x v="293"/>
      <x v="3"/>
      <x v="27"/>
    </i>
    <i>
      <x v="972"/>
      <x v="5"/>
      <x v="3"/>
      <x v="580"/>
    </i>
    <i>
      <x v="973"/>
      <x v="292"/>
      <x v="3"/>
      <x v="797"/>
    </i>
    <i>
      <x v="974"/>
      <x v="1"/>
      <x v="3"/>
      <x v="139"/>
    </i>
    <i>
      <x v="975"/>
      <x/>
      <x v="9"/>
      <x v="115"/>
    </i>
    <i>
      <x v="976"/>
      <x v="293"/>
      <x v="3"/>
      <x v="28"/>
    </i>
    <i>
      <x v="977"/>
      <x/>
      <x v="9"/>
      <x v="116"/>
    </i>
    <i>
      <x v="978"/>
      <x v="86"/>
      <x v="9"/>
      <x v="305"/>
    </i>
    <i>
      <x v="979"/>
      <x v="5"/>
      <x v="3"/>
      <x v="581"/>
    </i>
    <i>
      <x v="980"/>
      <x v="131"/>
      <x v="9"/>
      <x v="424"/>
    </i>
    <i>
      <x v="981"/>
      <x v="61"/>
      <x v="9"/>
      <x v="886"/>
    </i>
    <i>
      <x v="982"/>
      <x v="1"/>
      <x v="3"/>
      <x v="140"/>
    </i>
    <i>
      <x v="983"/>
      <x v="60"/>
      <x v="9"/>
      <x v="1145"/>
    </i>
    <i>
      <x v="984"/>
      <x v="292"/>
      <x v="3"/>
      <x v="797"/>
    </i>
    <i>
      <x v="985"/>
      <x v="61"/>
      <x v="9"/>
      <x v="906"/>
    </i>
    <i>
      <x v="986"/>
      <x v="131"/>
      <x v="9"/>
      <x v="425"/>
    </i>
    <i>
      <x v="987"/>
      <x v="61"/>
      <x v="9"/>
      <x v="887"/>
    </i>
    <i>
      <x v="988"/>
      <x v="293"/>
      <x v="9"/>
      <x v="66"/>
    </i>
    <i>
      <x v="989"/>
      <x v="60"/>
      <x v="9"/>
      <x v="1146"/>
    </i>
    <i>
      <x v="990"/>
      <x v="86"/>
      <x v="9"/>
      <x v="306"/>
    </i>
    <i>
      <x v="991"/>
      <x v="61"/>
      <x v="9"/>
      <x v="907"/>
    </i>
    <i>
      <x v="992"/>
      <x v="293"/>
      <x v="9"/>
      <x v="67"/>
    </i>
    <i>
      <x v="993"/>
      <x v="293"/>
      <x v="3"/>
      <x v="22"/>
    </i>
    <i>
      <x v="994"/>
      <x v="293"/>
      <x v="3"/>
      <x v="36"/>
    </i>
    <i>
      <x v="995"/>
      <x v="1"/>
      <x v="3"/>
      <x v="134"/>
    </i>
    <i>
      <x v="996"/>
      <x v="5"/>
      <x v="3"/>
      <x v="589"/>
    </i>
    <i>
      <x v="997"/>
      <x v="1"/>
      <x v="3"/>
      <x v="148"/>
    </i>
    <i>
      <x v="998"/>
      <x v="5"/>
      <x v="3"/>
      <x v="575"/>
    </i>
    <i>
      <x v="999"/>
      <x/>
      <x v="9"/>
      <x v="124"/>
    </i>
    <i>
      <x v="1000"/>
      <x v="292"/>
      <x v="3"/>
      <x v="795"/>
    </i>
    <i>
      <x v="1001"/>
      <x v="131"/>
      <x v="9"/>
      <x v="433"/>
    </i>
    <i>
      <x v="1002"/>
      <x v="61"/>
      <x v="9"/>
      <x v="895"/>
    </i>
    <i>
      <x v="1003"/>
      <x v="86"/>
      <x v="9"/>
      <x v="313"/>
    </i>
    <i>
      <x v="1004"/>
      <x/>
      <x v="9"/>
      <x v="110"/>
    </i>
    <i>
      <x v="1005"/>
      <x v="60"/>
      <x v="9"/>
      <x v="1154"/>
    </i>
    <i>
      <x v="1006"/>
      <x v="61"/>
      <x v="9"/>
      <x v="913"/>
    </i>
    <i>
      <x v="1007"/>
      <x v="131"/>
      <x v="9"/>
      <x v="419"/>
    </i>
    <i>
      <x v="1008"/>
      <x v="292"/>
      <x v="3"/>
      <x v="802"/>
    </i>
    <i>
      <x v="1009"/>
      <x v="60"/>
      <x v="9"/>
      <x v="1140"/>
    </i>
    <i>
      <x v="1010"/>
      <x v="61"/>
      <x v="9"/>
      <x v="881"/>
    </i>
    <i>
      <x v="1011"/>
      <x v="293"/>
      <x v="9"/>
      <x v="75"/>
    </i>
    <i>
      <x v="1012"/>
      <x v="86"/>
      <x v="9"/>
      <x v="301"/>
    </i>
    <i>
      <x v="1013"/>
      <x v="293"/>
      <x v="9"/>
      <x v="61"/>
    </i>
    <i>
      <x v="1014"/>
      <x v="293"/>
      <x v="3"/>
      <x v="32"/>
    </i>
    <i>
      <x v="1015"/>
      <x v="1"/>
      <x v="3"/>
      <x v="144"/>
    </i>
    <i>
      <x v="1016"/>
      <x v="293"/>
      <x v="3"/>
      <x v="34"/>
    </i>
    <i>
      <x v="1017"/>
      <x v="5"/>
      <x v="3"/>
      <x v="587"/>
    </i>
    <i>
      <x v="1018"/>
      <x v="5"/>
      <x v="3"/>
      <x v="585"/>
    </i>
    <i>
      <x v="1019"/>
      <x v="1"/>
      <x v="3"/>
      <x v="146"/>
    </i>
    <i>
      <x v="1020"/>
      <x/>
      <x v="9"/>
      <x v="122"/>
    </i>
    <i>
      <x v="1021"/>
      <x/>
      <x v="9"/>
      <x v="120"/>
    </i>
    <i>
      <x v="1022"/>
      <x v="86"/>
      <x v="9"/>
      <x v="309"/>
    </i>
    <i>
      <x v="1023"/>
      <x v="86"/>
      <x v="9"/>
      <x v="311"/>
    </i>
    <i>
      <x v="1024"/>
      <x v="292"/>
      <x v="3"/>
      <x v="799"/>
    </i>
    <i>
      <x v="1025"/>
      <x v="61"/>
      <x v="9"/>
      <x v="912"/>
    </i>
    <i>
      <x v="1026"/>
      <x v="131"/>
      <x v="9"/>
      <x v="429"/>
    </i>
    <i>
      <x v="1027"/>
      <x v="131"/>
      <x v="9"/>
      <x v="431"/>
    </i>
    <i>
      <x v="1028"/>
      <x v="61"/>
      <x v="9"/>
      <x v="893"/>
    </i>
    <i>
      <x v="1029"/>
      <x v="61"/>
      <x v="9"/>
      <x v="891"/>
    </i>
    <i>
      <x v="1030"/>
      <x v="60"/>
      <x v="9"/>
      <x v="1152"/>
    </i>
    <i>
      <x v="1031"/>
      <x v="292"/>
      <x v="3"/>
      <x v="801"/>
    </i>
    <i>
      <x v="1032"/>
      <x v="293"/>
      <x v="9"/>
      <x v="73"/>
    </i>
    <i>
      <x v="1033"/>
      <x v="60"/>
      <x v="9"/>
      <x v="1150"/>
    </i>
    <i>
      <x v="1034"/>
      <x v="61"/>
      <x v="9"/>
      <x v="910"/>
    </i>
    <i>
      <x v="1035"/>
      <x v="293"/>
      <x v="9"/>
      <x v="71"/>
    </i>
    <i>
      <x v="1036"/>
      <x v="293"/>
      <x v="3"/>
      <x v="33"/>
    </i>
    <i>
      <x v="1037"/>
      <x v="5"/>
      <x v="3"/>
      <x v="586"/>
    </i>
    <i>
      <x v="1038"/>
      <x v="1"/>
      <x v="3"/>
      <x v="145"/>
    </i>
    <i>
      <x v="1039"/>
      <x v="292"/>
      <x v="3"/>
      <x v="800"/>
    </i>
    <i>
      <x v="1040"/>
      <x v="61"/>
      <x v="9"/>
      <x v="892"/>
    </i>
    <i>
      <x v="1041"/>
      <x v="61"/>
      <x v="9"/>
      <x v="911"/>
    </i>
    <i>
      <x v="1042"/>
      <x/>
      <x v="9"/>
      <x v="121"/>
    </i>
    <i>
      <x v="1043"/>
      <x v="131"/>
      <x v="9"/>
      <x v="430"/>
    </i>
    <i>
      <x v="1044"/>
      <x v="60"/>
      <x v="9"/>
      <x v="1151"/>
    </i>
    <i>
      <x v="1045"/>
      <x v="86"/>
      <x v="9"/>
      <x v="310"/>
    </i>
    <i>
      <x v="1046"/>
      <x v="260"/>
      <x v="3"/>
      <x v="996"/>
    </i>
    <i>
      <x v="1047"/>
      <x v="293"/>
      <x v="9"/>
      <x v="72"/>
    </i>
    <i>
      <x v="1048"/>
      <x v="293"/>
      <x v="3"/>
      <x v="30"/>
    </i>
    <i>
      <x v="1049"/>
      <x v="1"/>
      <x v="3"/>
      <x v="142"/>
    </i>
    <i>
      <x v="1050"/>
      <x v="5"/>
      <x v="3"/>
      <x v="583"/>
    </i>
    <i>
      <x v="1051"/>
      <x v="292"/>
      <x v="3"/>
      <x v="794"/>
    </i>
    <i>
      <x v="1052"/>
      <x/>
      <x v="9"/>
      <x v="118"/>
    </i>
    <i>
      <x v="1053"/>
      <x v="61"/>
      <x v="9"/>
      <x v="889"/>
    </i>
    <i>
      <x v="1054"/>
      <x v="131"/>
      <x v="9"/>
      <x v="427"/>
    </i>
    <i>
      <x v="1055"/>
      <x v="86"/>
      <x v="9"/>
      <x v="307"/>
    </i>
    <i>
      <x v="1056"/>
      <x v="60"/>
      <x v="9"/>
      <x v="1148"/>
    </i>
    <i>
      <x v="1057"/>
      <x v="61"/>
      <x v="9"/>
      <x v="908"/>
    </i>
    <i>
      <x v="1058"/>
      <x v="293"/>
      <x v="9"/>
      <x v="69"/>
    </i>
    <i>
      <x v="1059"/>
      <x v="21"/>
      <x v="7"/>
      <x v="1104"/>
    </i>
    <i>
      <x v="1060"/>
      <x v="297"/>
      <x v="1"/>
      <x v="862"/>
    </i>
    <i>
      <x v="1061"/>
      <x v="93"/>
      <x v="1"/>
      <x v="553"/>
    </i>
    <i>
      <x v="1062"/>
      <x v="99"/>
      <x v="1"/>
      <x v="995"/>
    </i>
    <i>
      <x v="1063"/>
      <x v="296"/>
      <x v="1"/>
      <x v="762"/>
    </i>
    <i>
      <x v="1064"/>
      <x v="296"/>
      <x v="1"/>
      <x v="656"/>
    </i>
    <i>
      <x v="1065"/>
      <x v="367"/>
      <x v="1"/>
      <x v="999"/>
    </i>
    <i>
      <x v="1066"/>
      <x v="296"/>
      <x v="1"/>
      <x v="1123"/>
    </i>
    <i>
      <x v="1067"/>
      <x v="296"/>
      <x v="1"/>
      <x v="1122"/>
    </i>
    <i>
      <x v="1068"/>
      <x v="296"/>
      <x v="1"/>
      <x v="1121"/>
    </i>
    <i>
      <x v="1069"/>
      <x v="296"/>
      <x v="1"/>
      <x v="1136"/>
    </i>
    <i>
      <x v="1070"/>
      <x v="296"/>
      <x v="1"/>
      <x v="714"/>
    </i>
    <i>
      <x v="1071"/>
      <x v="296"/>
      <x v="1"/>
      <x v="713"/>
    </i>
    <i>
      <x v="1072"/>
      <x v="296"/>
      <x v="1"/>
      <x v="701"/>
    </i>
    <i>
      <x v="1073"/>
      <x v="296"/>
      <x v="1"/>
      <x v="998"/>
    </i>
    <i>
      <x v="1074"/>
      <x v="99"/>
      <x v="1"/>
      <x v="200"/>
    </i>
    <i>
      <x v="1075"/>
      <x v="293"/>
      <x v="1"/>
      <x v="700"/>
    </i>
    <i>
      <x v="1076"/>
      <x v="23"/>
      <x v="3"/>
      <x v="772"/>
    </i>
    <i>
      <x v="1077"/>
      <x v="296"/>
      <x v="1"/>
      <x v="678"/>
    </i>
    <i>
      <x v="1078"/>
      <x v="22"/>
      <x v="9"/>
      <x v="1127"/>
    </i>
    <i>
      <x v="1079"/>
      <x v="24"/>
      <x v="4"/>
      <x v="695"/>
    </i>
    <i>
      <x v="1080"/>
      <x v="102"/>
      <x v="1"/>
      <x v="1056"/>
    </i>
    <i>
      <x v="1081"/>
      <x v="102"/>
      <x v="1"/>
      <x v="1050"/>
    </i>
    <i>
      <x v="1082"/>
      <x v="25"/>
      <x v="2"/>
      <x v="397"/>
    </i>
    <i>
      <x v="1083"/>
      <x v="25"/>
      <x v="2"/>
      <x v="400"/>
    </i>
    <i>
      <x v="1084"/>
      <x v="25"/>
      <x v="2"/>
      <x v="399"/>
    </i>
    <i>
      <x v="1085"/>
      <x v="25"/>
      <x v="2"/>
      <x v="398"/>
    </i>
    <i>
      <x v="1086"/>
      <x v="361"/>
      <x v="2"/>
      <x v="542"/>
    </i>
    <i>
      <x v="1087"/>
      <x v="26"/>
      <x v="18"/>
      <x v="517"/>
    </i>
    <i>
      <x v="1088"/>
      <x v="301"/>
      <x v="7"/>
      <x v="1022"/>
    </i>
    <i>
      <x v="1089"/>
      <x v="335"/>
      <x v="7"/>
      <x v="756"/>
    </i>
    <i>
      <x v="1090"/>
      <x v="300"/>
      <x v="10"/>
      <x v="1092"/>
    </i>
    <i>
      <x v="1091"/>
      <x v="27"/>
      <x v="3"/>
      <x v="923"/>
    </i>
    <i>
      <x v="1092"/>
      <x v="28"/>
      <x v="3"/>
      <x v="693"/>
    </i>
    <i>
      <x v="1093"/>
      <x v="158"/>
      <x v="3"/>
      <x v="942"/>
    </i>
    <i>
      <x v="1094"/>
      <x v="296"/>
      <x v="1"/>
      <x v="997"/>
    </i>
    <i>
      <x v="1095"/>
      <x v="296"/>
      <x v="1"/>
      <x v="1135"/>
    </i>
    <i>
      <x v="1096"/>
      <x v="3"/>
      <x v="1"/>
      <x v="703"/>
    </i>
    <i>
      <x v="1097"/>
      <x v="3"/>
      <x v="1"/>
      <x v="709"/>
    </i>
    <i>
      <x v="1098"/>
      <x v="3"/>
      <x v="1"/>
      <x v="711"/>
    </i>
    <i>
      <x v="1099"/>
      <x v="3"/>
      <x v="1"/>
      <x v="712"/>
    </i>
    <i>
      <x v="1100"/>
      <x v="3"/>
      <x v="1"/>
      <x v="702"/>
    </i>
    <i>
      <x v="1101"/>
      <x v="3"/>
      <x v="1"/>
      <x v="731"/>
    </i>
    <i>
      <x v="1102"/>
      <x v="299"/>
      <x v="11"/>
      <x v="1162"/>
    </i>
    <i>
      <x v="1103"/>
      <x v="323"/>
      <x v="9"/>
      <x v="540"/>
    </i>
    <i>
      <x v="1104"/>
      <x v="324"/>
      <x v="18"/>
      <x v="687"/>
    </i>
    <i>
      <x v="1105"/>
      <x v="325"/>
      <x v="9"/>
      <x v="874"/>
    </i>
    <i>
      <x v="1106"/>
      <x v="298"/>
      <x v="1"/>
      <x v="471"/>
    </i>
    <i>
      <x v="1107"/>
      <x v="293"/>
      <x v="1"/>
      <x v="19"/>
    </i>
    <i>
      <x v="1108"/>
      <x v="99"/>
      <x v="1"/>
      <x v="201"/>
    </i>
    <i>
      <x v="1109"/>
      <x v="254"/>
      <x v="7"/>
      <x v="240"/>
    </i>
    <i>
      <x v="1110"/>
      <x v="181"/>
      <x v="9"/>
      <x v="319"/>
    </i>
    <i>
      <x v="1111"/>
      <x v="377"/>
      <x v="7"/>
      <x v="654"/>
    </i>
    <i>
      <x v="1112"/>
      <x v="135"/>
      <x v="7"/>
      <x v="651"/>
    </i>
    <i>
      <x v="1113"/>
      <x v="17"/>
      <x v="21"/>
      <x v="1003"/>
    </i>
    <i>
      <x v="1114"/>
      <x v="61"/>
      <x v="9"/>
      <x v="902"/>
    </i>
    <i>
      <x v="1115"/>
      <x v="360"/>
      <x v="4"/>
      <x v="969"/>
    </i>
    <i>
      <x v="1116"/>
      <x v="102"/>
      <x v="1"/>
      <x v="1069"/>
    </i>
    <i>
      <x v="1117"/>
      <x v="102"/>
      <x v="1"/>
      <x v="1059"/>
    </i>
    <i>
      <x v="1118"/>
      <x v="102"/>
      <x v="1"/>
      <x v="1062"/>
    </i>
    <i>
      <x v="1119"/>
      <x v="54"/>
      <x v="21"/>
      <x v="989"/>
    </i>
    <i>
      <x v="1120"/>
      <x v="294"/>
      <x v="21"/>
      <x v="1109"/>
    </i>
    <i>
      <x v="1121"/>
      <x v="294"/>
      <x v="21"/>
      <x v="1036"/>
    </i>
    <i>
      <x v="1122"/>
      <x v="89"/>
      <x v="3"/>
      <x v="1043"/>
    </i>
    <i>
      <x v="1123"/>
      <x v="106"/>
      <x v="11"/>
      <x v="212"/>
    </i>
    <i>
      <x v="1124"/>
      <x v="365"/>
      <x v="9"/>
      <x v="719"/>
    </i>
    <i>
      <x v="1125"/>
      <x v="366"/>
      <x v="9"/>
      <x v="1020"/>
    </i>
    <i>
      <x v="1126"/>
      <x v="369"/>
      <x v="3"/>
      <x v="1000"/>
    </i>
    <i>
      <x v="1127"/>
      <x v="298"/>
      <x v="1"/>
      <x v="555"/>
    </i>
    <i>
      <x v="1128"/>
      <x v="3"/>
      <x v="1"/>
      <x v="1116"/>
    </i>
    <i>
      <x v="1129"/>
      <x v="105"/>
      <x v="1"/>
      <x v="214"/>
    </i>
    <i>
      <x v="1130"/>
      <x v="105"/>
      <x v="1"/>
      <x v="219"/>
    </i>
    <i>
      <x v="1131"/>
      <x v="105"/>
      <x v="1"/>
      <x v="216"/>
    </i>
    <i>
      <x v="1132"/>
      <x v="102"/>
      <x v="1"/>
      <x v="1051"/>
    </i>
    <i>
      <x v="1133"/>
      <x v="102"/>
      <x v="1"/>
      <x v="1047"/>
    </i>
    <i>
      <x v="1134"/>
      <x v="102"/>
      <x v="1"/>
      <x v="1091"/>
    </i>
    <i>
      <x v="1135"/>
      <x v="102"/>
      <x v="1"/>
      <x v="1087"/>
    </i>
    <i>
      <x v="1136"/>
      <x v="102"/>
      <x v="1"/>
      <x v="1089"/>
    </i>
    <i>
      <x v="1137"/>
      <x v="102"/>
      <x v="1"/>
      <x v="1065"/>
    </i>
    <i>
      <x v="1138"/>
      <x v="102"/>
      <x v="1"/>
      <x v="1080"/>
    </i>
    <i>
      <x v="1139"/>
      <x v="102"/>
      <x v="1"/>
      <x v="1082"/>
    </i>
    <i>
      <x v="1140"/>
      <x v="102"/>
      <x v="1"/>
      <x v="1078"/>
    </i>
    <i>
      <x v="1141"/>
      <x v="89"/>
      <x v="1"/>
      <x v="1094"/>
    </i>
    <i>
      <x v="1142"/>
      <x v="102"/>
      <x v="1"/>
      <x v="1070"/>
    </i>
    <i>
      <x v="1143"/>
      <x v="102"/>
      <x v="1"/>
      <x v="1053"/>
    </i>
    <i>
      <x v="1144"/>
      <x v="102"/>
      <x v="1"/>
      <x v="1063"/>
    </i>
    <i>
      <x v="1145"/>
      <x v="102"/>
      <x v="1"/>
      <x v="1068"/>
    </i>
    <i>
      <x v="1146"/>
      <x v="102"/>
      <x v="1"/>
      <x v="1083"/>
    </i>
    <i>
      <x v="1147"/>
      <x v="8"/>
      <x v="21"/>
      <x v="1038"/>
    </i>
    <i>
      <x v="1148"/>
      <x v="368"/>
      <x v="9"/>
      <x v="648"/>
    </i>
    <i>
      <x v="1149"/>
      <x v="369"/>
      <x v="9"/>
      <x v="573"/>
    </i>
    <i>
      <x v="1150"/>
      <x v="80"/>
      <x v="6"/>
      <x v="631"/>
    </i>
    <i>
      <x v="1151"/>
      <x v="372"/>
      <x v="7"/>
      <x v="514"/>
    </i>
    <i>
      <x v="1152"/>
      <x v="368"/>
      <x v="7"/>
      <x v="649"/>
    </i>
    <i>
      <x v="1153"/>
      <x v="77"/>
      <x v="9"/>
      <x v="413"/>
    </i>
    <i>
      <x v="1154"/>
      <x v="371"/>
      <x v="7"/>
      <x v="13"/>
    </i>
    <i>
      <x v="1155"/>
      <x v="370"/>
      <x v="3"/>
      <x v="865"/>
    </i>
    <i>
      <x v="1156"/>
      <x v="34"/>
      <x v="7"/>
      <x v="220"/>
    </i>
    <i>
      <x v="1157"/>
      <x v="369"/>
      <x v="7"/>
      <x v="574"/>
    </i>
    <i>
      <x v="1158"/>
      <x v="328"/>
      <x v="11"/>
      <x v="1029"/>
    </i>
    <i>
      <x v="1159"/>
      <x v="126"/>
      <x v="11"/>
      <x v="368"/>
    </i>
    <i>
      <x v="1160"/>
      <x v="140"/>
      <x v="3"/>
      <x v="690"/>
    </i>
    <i>
      <x v="1161"/>
      <x v="140"/>
      <x v="3"/>
      <x v="728"/>
    </i>
    <i>
      <x v="1162"/>
      <x v="140"/>
      <x v="3"/>
      <x v="204"/>
    </i>
    <i>
      <x v="1163"/>
      <x v="140"/>
      <x v="3"/>
      <x v="203"/>
    </i>
    <i>
      <x v="1164"/>
      <x v="141"/>
      <x v="3"/>
      <x v="717"/>
    </i>
    <i>
      <x v="1165"/>
      <x v="139"/>
      <x v="21"/>
      <x v="688"/>
    </i>
    <i>
      <x v="1166"/>
      <x v="379"/>
      <x v="7"/>
      <x v="1105"/>
    </i>
    <i>
      <x v="1167"/>
      <x v="96"/>
      <x v="23"/>
      <x v="644"/>
    </i>
    <i>
      <x v="1168"/>
      <x v="253"/>
      <x v="21"/>
      <x v="221"/>
    </i>
    <i>
      <x v="1169"/>
      <x v="121"/>
      <x v="13"/>
      <x v="744"/>
    </i>
    <i>
      <x v="1170"/>
      <x v="96"/>
      <x v="7"/>
      <x v="646"/>
    </i>
    <i>
      <x v="1171"/>
      <x v="96"/>
      <x v="9"/>
      <x v="645"/>
    </i>
    <i>
      <x v="1172"/>
      <x v="381"/>
      <x v="1"/>
      <x v="97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1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X1:AG1006" firstHeaderRow="2" firstDataRow="2" firstDataCol="4"/>
  <pivotFields count="2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13">
        <item x="174"/>
        <item x="6"/>
        <item x="97"/>
        <item x="96"/>
        <item x="217"/>
        <item x="75"/>
        <item x="339"/>
        <item x="89"/>
        <item x="90"/>
        <item x="305"/>
        <item x="81"/>
        <item x="72"/>
        <item x="17"/>
        <item x="138"/>
        <item x="212"/>
        <item x="287"/>
        <item x="207"/>
        <item x="92"/>
        <item x="193"/>
        <item x="95"/>
        <item x="225"/>
        <item x="187"/>
        <item x="373"/>
        <item x="114"/>
        <item x="141"/>
        <item x="184"/>
        <item x="82"/>
        <item x="401"/>
        <item x="139"/>
        <item x="382"/>
        <item x="267"/>
        <item x="356"/>
        <item x="312"/>
        <item x="301"/>
        <item x="54"/>
        <item x="56"/>
        <item x="229"/>
        <item x="66"/>
        <item x="76"/>
        <item x="22"/>
        <item x="150"/>
        <item x="349"/>
        <item x="310"/>
        <item x="84"/>
        <item x="106"/>
        <item x="129"/>
        <item x="37"/>
        <item x="57"/>
        <item x="80"/>
        <item x="293"/>
        <item x="260"/>
        <item x="259"/>
        <item x="284"/>
        <item x="180"/>
        <item x="394"/>
        <item x="88"/>
        <item x="181"/>
        <item x="178"/>
        <item x="407"/>
        <item x="91"/>
        <item x="409"/>
        <item x="370"/>
        <item x="238"/>
        <item x="350"/>
        <item x="387"/>
        <item x="366"/>
        <item x="294"/>
        <item x="101"/>
        <item x="285"/>
        <item x="272"/>
        <item x="271"/>
        <item x="25"/>
        <item x="345"/>
        <item x="290"/>
        <item x="278"/>
        <item x="98"/>
        <item x="27"/>
        <item x="48"/>
        <item x="236"/>
        <item x="311"/>
        <item x="55"/>
        <item x="155"/>
        <item x="74"/>
        <item x="7"/>
        <item x="208"/>
        <item x="13"/>
        <item x="107"/>
        <item x="377"/>
        <item x="340"/>
        <item x="152"/>
        <item x="344"/>
        <item x="4"/>
        <item x="367"/>
        <item x="230"/>
        <item x="45"/>
        <item x="125"/>
        <item x="26"/>
        <item x="194"/>
        <item x="158"/>
        <item x="291"/>
        <item x="31"/>
        <item x="316"/>
        <item x="177"/>
        <item x="32"/>
        <item x="43"/>
        <item x="135"/>
        <item x="185"/>
        <item x="103"/>
        <item x="61"/>
        <item x="119"/>
        <item x="113"/>
        <item x="147"/>
        <item x="85"/>
        <item x="324"/>
        <item x="204"/>
        <item x="144"/>
        <item x="77"/>
        <item x="244"/>
        <item x="335"/>
        <item x="355"/>
        <item x="314"/>
        <item x="0"/>
        <item x="275"/>
        <item x="179"/>
        <item x="146"/>
        <item x="384"/>
        <item x="52"/>
        <item x="1"/>
        <item x="399"/>
        <item x="65"/>
        <item x="163"/>
        <item x="111"/>
        <item x="23"/>
        <item x="42"/>
        <item x="391"/>
        <item x="192"/>
        <item x="237"/>
        <item x="269"/>
        <item x="53"/>
        <item x="142"/>
        <item x="30"/>
        <item x="168"/>
        <item x="172"/>
        <item x="49"/>
        <item x="307"/>
        <item x="303"/>
        <item x="210"/>
        <item x="398"/>
        <item x="381"/>
        <item x="160"/>
        <item x="346"/>
        <item x="295"/>
        <item x="214"/>
        <item x="328"/>
        <item x="197"/>
        <item x="133"/>
        <item x="245"/>
        <item x="47"/>
        <item x="234"/>
        <item x="71"/>
        <item x="410"/>
        <item x="249"/>
        <item x="123"/>
        <item x="136"/>
        <item x="330"/>
        <item x="21"/>
        <item x="73"/>
        <item x="8"/>
        <item x="153"/>
        <item x="246"/>
        <item x="342"/>
        <item x="58"/>
        <item x="132"/>
        <item x="121"/>
        <item x="406"/>
        <item x="242"/>
        <item x="62"/>
        <item x="341"/>
        <item x="255"/>
        <item x="115"/>
        <item x="371"/>
        <item x="154"/>
        <item x="51"/>
        <item x="11"/>
        <item x="395"/>
        <item x="383"/>
        <item x="379"/>
        <item x="298"/>
        <item x="332"/>
        <item x="309"/>
        <item x="46"/>
        <item x="392"/>
        <item x="360"/>
        <item x="243"/>
        <item x="388"/>
        <item x="365"/>
        <item x="343"/>
        <item x="329"/>
        <item x="109"/>
        <item x="241"/>
        <item x="412"/>
        <item x="368"/>
        <item x="128"/>
        <item x="170"/>
        <item x="19"/>
        <item x="156"/>
        <item x="190"/>
        <item x="137"/>
        <item x="353"/>
        <item x="408"/>
        <item x="397"/>
        <item x="220"/>
        <item x="321"/>
        <item x="233"/>
        <item x="354"/>
        <item x="232"/>
        <item x="161"/>
        <item x="38"/>
        <item x="396"/>
        <item x="288"/>
        <item x="148"/>
        <item x="322"/>
        <item x="164"/>
        <item x="404"/>
        <item x="239"/>
        <item x="159"/>
        <item x="357"/>
        <item x="9"/>
        <item x="296"/>
        <item x="120"/>
        <item x="403"/>
        <item x="240"/>
        <item x="108"/>
        <item x="266"/>
        <item x="378"/>
        <item x="175"/>
        <item x="162"/>
        <item x="35"/>
        <item x="297"/>
        <item x="104"/>
        <item x="14"/>
        <item x="325"/>
        <item x="352"/>
        <item x="313"/>
        <item x="213"/>
        <item x="209"/>
        <item x="331"/>
        <item x="205"/>
        <item x="299"/>
        <item x="117"/>
        <item x="87"/>
        <item x="376"/>
        <item x="218"/>
        <item x="251"/>
        <item x="18"/>
        <item x="145"/>
        <item x="386"/>
        <item x="86"/>
        <item x="83"/>
        <item x="320"/>
        <item x="196"/>
        <item x="15"/>
        <item x="182"/>
        <item x="334"/>
        <item x="364"/>
        <item x="228"/>
        <item x="231"/>
        <item x="306"/>
        <item x="99"/>
        <item x="33"/>
        <item x="191"/>
        <item x="248"/>
        <item x="222"/>
        <item x="276"/>
        <item x="24"/>
        <item x="94"/>
        <item x="198"/>
        <item x="351"/>
        <item x="304"/>
        <item x="369"/>
        <item x="226"/>
        <item x="110"/>
        <item x="273"/>
        <item x="105"/>
        <item x="64"/>
        <item x="219"/>
        <item x="79"/>
        <item x="200"/>
        <item x="166"/>
        <item x="201"/>
        <item x="358"/>
        <item x="380"/>
        <item x="375"/>
        <item x="127"/>
        <item x="254"/>
        <item x="289"/>
        <item x="318"/>
        <item x="265"/>
        <item x="300"/>
        <item x="223"/>
        <item x="333"/>
        <item x="221"/>
        <item x="16"/>
        <item x="262"/>
        <item x="400"/>
        <item x="319"/>
        <item x="308"/>
        <item x="112"/>
        <item x="402"/>
        <item x="28"/>
        <item x="167"/>
        <item x="173"/>
        <item x="250"/>
        <item x="63"/>
        <item x="189"/>
        <item x="361"/>
        <item x="227"/>
        <item x="118"/>
        <item x="283"/>
        <item x="263"/>
        <item x="279"/>
        <item x="327"/>
        <item x="44"/>
        <item x="5"/>
        <item x="29"/>
        <item x="257"/>
        <item x="206"/>
        <item x="149"/>
        <item x="292"/>
        <item x="140"/>
        <item x="405"/>
        <item x="20"/>
        <item x="359"/>
        <item x="385"/>
        <item x="143"/>
        <item x="315"/>
        <item x="256"/>
        <item x="281"/>
        <item x="2"/>
        <item x="389"/>
        <item x="3"/>
        <item x="36"/>
        <item x="34"/>
        <item x="12"/>
        <item x="165"/>
        <item x="68"/>
        <item x="126"/>
        <item x="261"/>
        <item x="199"/>
        <item x="252"/>
        <item x="39"/>
        <item x="151"/>
        <item x="10"/>
        <item x="41"/>
        <item x="374"/>
        <item x="323"/>
        <item x="282"/>
        <item x="268"/>
        <item x="247"/>
        <item x="69"/>
        <item x="286"/>
        <item x="211"/>
        <item x="169"/>
        <item x="347"/>
        <item x="186"/>
        <item x="130"/>
        <item x="102"/>
        <item x="157"/>
        <item x="338"/>
        <item x="216"/>
        <item x="280"/>
        <item x="131"/>
        <item x="176"/>
        <item x="372"/>
        <item x="264"/>
        <item x="215"/>
        <item x="390"/>
        <item x="337"/>
        <item x="224"/>
        <item x="122"/>
        <item x="171"/>
        <item x="202"/>
        <item x="336"/>
        <item x="362"/>
        <item x="183"/>
        <item x="59"/>
        <item x="67"/>
        <item x="134"/>
        <item x="195"/>
        <item x="235"/>
        <item x="50"/>
        <item x="270"/>
        <item x="302"/>
        <item x="274"/>
        <item x="70"/>
        <item x="93"/>
        <item x="60"/>
        <item x="188"/>
        <item x="393"/>
        <item x="78"/>
        <item x="363"/>
        <item x="100"/>
        <item x="124"/>
        <item x="116"/>
        <item x="253"/>
        <item x="317"/>
        <item x="258"/>
        <item x="277"/>
        <item x="348"/>
        <item x="40"/>
        <item x="411"/>
        <item x="203"/>
        <item x="326"/>
      </items>
    </pivotField>
    <pivotField compact="0" outline="0" showAll="0"/>
    <pivotField axis="axisRow" compact="0" outline="0" showAll="0">
      <items count="1001">
        <item x="674"/>
        <item x="506"/>
        <item x="124"/>
        <item x="104"/>
        <item x="184"/>
        <item x="539"/>
        <item x="485"/>
        <item x="286"/>
        <item x="499"/>
        <item x="277"/>
        <item x="469"/>
        <item x="936"/>
        <item x="572"/>
        <item x="648"/>
        <item x="212"/>
        <item x="538"/>
        <item x="338"/>
        <item x="906"/>
        <item x="1"/>
        <item x="682"/>
        <item x="575"/>
        <item x="767"/>
        <item x="468"/>
        <item x="44"/>
        <item x="48"/>
        <item x="215"/>
        <item x="542"/>
        <item x="466"/>
        <item x="222"/>
        <item x="135"/>
        <item x="302"/>
        <item x="523"/>
        <item x="423"/>
        <item x="305"/>
        <item x="550"/>
        <item x="61"/>
        <item x="78"/>
        <item x="428"/>
        <item x="214"/>
        <item x="45"/>
        <item x="651"/>
        <item x="73"/>
        <item x="461"/>
        <item x="76"/>
        <item x="471"/>
        <item x="77"/>
        <item x="132"/>
        <item x="50"/>
        <item x="67"/>
        <item x="75"/>
        <item x="49"/>
        <item x="221"/>
        <item x="425"/>
        <item x="390"/>
        <item x="136"/>
        <item x="65"/>
        <item x="376"/>
        <item x="210"/>
        <item x="321"/>
        <item x="47"/>
        <item x="333"/>
        <item x="46"/>
        <item x="51"/>
        <item x="240"/>
        <item x="209"/>
        <item x="52"/>
        <item x="69"/>
        <item x="236"/>
        <item x="695"/>
        <item x="459"/>
        <item x="165"/>
        <item x="415"/>
        <item x="139"/>
        <item x="653"/>
        <item x="250"/>
        <item x="309"/>
        <item x="217"/>
        <item x="167"/>
        <item x="536"/>
        <item x="964"/>
        <item x="364"/>
        <item x="173"/>
        <item x="79"/>
        <item x="81"/>
        <item x="150"/>
        <item x="288"/>
        <item x="233"/>
        <item x="93"/>
        <item x="328"/>
        <item x="71"/>
        <item x="204"/>
        <item x="95"/>
        <item x="22"/>
        <item x="100"/>
        <item x="202"/>
        <item x="59"/>
        <item x="230"/>
        <item x="792"/>
        <item x="6"/>
        <item x="837"/>
        <item x="490"/>
        <item x="326"/>
        <item x="766"/>
        <item x="234"/>
        <item x="92"/>
        <item x="94"/>
        <item x="183"/>
        <item x="84"/>
        <item x="327"/>
        <item x="919"/>
        <item x="27"/>
        <item x="198"/>
        <item x="8"/>
        <item x="258"/>
        <item x="957"/>
        <item x="199"/>
        <item x="556"/>
        <item x="37"/>
        <item x="11"/>
        <item x="942"/>
        <item x="82"/>
        <item x="432"/>
        <item x="112"/>
        <item x="926"/>
        <item x="930"/>
        <item x="706"/>
        <item x="685"/>
        <item x="336"/>
        <item x="633"/>
        <item x="853"/>
        <item x="260"/>
        <item x="606"/>
        <item x="843"/>
        <item x="988"/>
        <item x="922"/>
        <item x="914"/>
        <item x="875"/>
        <item x="342"/>
        <item x="949"/>
        <item x="637"/>
        <item x="518"/>
        <item x="735"/>
        <item x="143"/>
        <item x="928"/>
        <item x="776"/>
        <item x="822"/>
        <item x="787"/>
        <item x="91"/>
        <item x="153"/>
        <item x="43"/>
        <item x="10"/>
        <item x="541"/>
        <item x="14"/>
        <item x="406"/>
        <item x="729"/>
        <item x="409"/>
        <item x="840"/>
        <item x="613"/>
        <item x="809"/>
        <item x="360"/>
        <item x="847"/>
        <item x="829"/>
        <item x="348"/>
        <item x="902"/>
        <item x="249"/>
        <item x="745"/>
        <item x="654"/>
        <item x="533"/>
        <item x="369"/>
        <item x="291"/>
        <item x="191"/>
        <item x="647"/>
        <item x="683"/>
        <item x="752"/>
        <item x="361"/>
        <item x="580"/>
        <item x="365"/>
        <item x="458"/>
        <item x="814"/>
        <item x="616"/>
        <item x="57"/>
        <item x="317"/>
        <item x="487"/>
        <item x="296"/>
        <item x="812"/>
        <item x="935"/>
        <item x="382"/>
        <item x="879"/>
        <item x="615"/>
        <item x="194"/>
        <item x="946"/>
        <item x="915"/>
        <item x="664"/>
        <item x="967"/>
        <item x="748"/>
        <item x="407"/>
        <item x="297"/>
        <item x="571"/>
        <item x="164"/>
        <item x="346"/>
        <item x="639"/>
        <item x="778"/>
        <item x="368"/>
        <item x="757"/>
        <item x="775"/>
        <item x="850"/>
        <item x="759"/>
        <item x="786"/>
        <item x="939"/>
        <item x="703"/>
        <item x="924"/>
        <item x="941"/>
        <item x="632"/>
        <item x="724"/>
        <item x="901"/>
        <item x="636"/>
        <item x="803"/>
        <item x="457"/>
        <item x="619"/>
        <item x="152"/>
        <item x="646"/>
        <item x="719"/>
        <item x="290"/>
        <item x="337"/>
        <item x="243"/>
        <item x="201"/>
        <item x="102"/>
        <item x="908"/>
        <item x="320"/>
        <item x="509"/>
        <item x="521"/>
        <item x="559"/>
        <item x="859"/>
        <item x="968"/>
        <item x="943"/>
        <item x="813"/>
        <item x="252"/>
        <item x="462"/>
        <item x="492"/>
        <item x="322"/>
        <item x="254"/>
        <item x="996"/>
        <item x="4"/>
        <item x="785"/>
        <item x="80"/>
        <item x="677"/>
        <item x="97"/>
        <item x="694"/>
        <item x="486"/>
        <item x="103"/>
        <item x="314"/>
        <item x="244"/>
        <item x="281"/>
        <item x="353"/>
        <item x="315"/>
        <item x="7"/>
        <item x="586"/>
        <item x="769"/>
        <item x="950"/>
        <item x="861"/>
        <item x="827"/>
        <item x="643"/>
        <item x="574"/>
        <item x="528"/>
        <item x="845"/>
        <item x="849"/>
        <item x="400"/>
        <item x="614"/>
        <item x="418"/>
        <item x="596"/>
        <item x="123"/>
        <item x="578"/>
        <item x="937"/>
        <item x="953"/>
        <item x="114"/>
        <item x="884"/>
        <item x="434"/>
        <item x="806"/>
        <item x="128"/>
        <item x="591"/>
        <item x="672"/>
        <item x="981"/>
        <item x="504"/>
        <item x="870"/>
        <item x="408"/>
        <item x="26"/>
        <item x="125"/>
        <item x="857"/>
        <item x="229"/>
        <item x="782"/>
        <item x="537"/>
        <item x="989"/>
        <item x="463"/>
        <item x="36"/>
        <item x="151"/>
        <item x="761"/>
        <item x="311"/>
        <item x="403"/>
        <item x="271"/>
        <item x="969"/>
        <item x="340"/>
        <item x="444"/>
        <item x="945"/>
        <item x="880"/>
        <item x="661"/>
        <item x="801"/>
        <item x="601"/>
        <item x="959"/>
        <item x="867"/>
        <item x="501"/>
        <item x="773"/>
        <item x="876"/>
        <item x="269"/>
        <item x="754"/>
        <item x="560"/>
        <item x="865"/>
        <item x="476"/>
        <item x="864"/>
        <item x="720"/>
        <item x="824"/>
        <item x="983"/>
        <item x="721"/>
        <item x="921"/>
        <item x="722"/>
        <item x="702"/>
        <item x="602"/>
        <item x="841"/>
        <item x="478"/>
        <item x="756"/>
        <item x="932"/>
        <item x="686"/>
        <item x="970"/>
        <item x="904"/>
        <item x="991"/>
        <item x="965"/>
        <item x="894"/>
        <item x="974"/>
        <item x="402"/>
        <item x="562"/>
        <item x="804"/>
        <item x="707"/>
        <item x="156"/>
        <item x="986"/>
        <item x="344"/>
        <item x="705"/>
        <item x="816"/>
        <item x="157"/>
        <item x="299"/>
        <item x="726"/>
        <item x="975"/>
        <item x="982"/>
        <item x="905"/>
        <item x="433"/>
        <item x="790"/>
        <item x="744"/>
        <item x="956"/>
        <item x="531"/>
        <item x="503"/>
        <item x="98"/>
        <item x="630"/>
        <item x="397"/>
        <item x="730"/>
        <item x="573"/>
        <item x="592"/>
        <item x="120"/>
        <item x="196"/>
        <item x="142"/>
        <item x="791"/>
        <item x="628"/>
        <item x="145"/>
        <item x="488"/>
        <item x="395"/>
        <item x="617"/>
        <item x="515"/>
        <item x="325"/>
        <item x="272"/>
        <item x="363"/>
        <item x="645"/>
        <item x="489"/>
        <item x="665"/>
        <item x="235"/>
        <item x="232"/>
        <item x="642"/>
        <item x="278"/>
        <item x="688"/>
        <item x="788"/>
        <item x="399"/>
        <item x="280"/>
        <item x="413"/>
        <item x="808"/>
        <item x="855"/>
        <item x="438"/>
        <item x="127"/>
        <item x="126"/>
        <item x="925"/>
        <item x="842"/>
        <item x="608"/>
        <item x="687"/>
        <item x="887"/>
        <item x="284"/>
        <item x="508"/>
        <item x="582"/>
        <item x="898"/>
        <item x="771"/>
        <item x="770"/>
        <item x="148"/>
        <item x="673"/>
        <item x="627"/>
        <item x="751"/>
        <item x="579"/>
        <item x="629"/>
        <item x="251"/>
        <item x="750"/>
        <item x="994"/>
        <item x="834"/>
        <item x="440"/>
        <item x="318"/>
        <item x="623"/>
        <item x="398"/>
        <item x="141"/>
        <item x="873"/>
        <item x="593"/>
        <item x="990"/>
        <item x="401"/>
        <item x="800"/>
        <item x="256"/>
        <item x="749"/>
        <item x="396"/>
        <item x="140"/>
        <item x="903"/>
        <item x="891"/>
        <item x="335"/>
        <item x="680"/>
        <item x="784"/>
        <item x="474"/>
        <item x="74"/>
        <item x="303"/>
        <item x="66"/>
        <item x="963"/>
        <item x="218"/>
        <item x="618"/>
        <item x="979"/>
        <item x="427"/>
        <item x="650"/>
        <item x="68"/>
        <item x="374"/>
        <item x="698"/>
        <item x="63"/>
        <item x="465"/>
        <item x="676"/>
        <item x="511"/>
        <item x="491"/>
        <item x="839"/>
        <item x="426"/>
        <item x="716"/>
        <item x="929"/>
        <item x="467"/>
        <item x="64"/>
        <item x="375"/>
        <item x="72"/>
        <item x="858"/>
        <item x="569"/>
        <item x="176"/>
        <item x="799"/>
        <item x="594"/>
        <item x="111"/>
        <item x="985"/>
        <item x="911"/>
        <item x="449"/>
        <item x="893"/>
        <item x="895"/>
        <item x="422"/>
        <item x="693"/>
        <item x="283"/>
        <item x="527"/>
        <item x="343"/>
        <item x="161"/>
        <item x="211"/>
        <item x="738"/>
        <item x="543"/>
        <item x="133"/>
        <item x="493"/>
        <item x="23"/>
        <item x="877"/>
        <item x="783"/>
        <item x="712"/>
        <item x="669"/>
        <item x="416"/>
        <item x="248"/>
        <item x="53"/>
        <item x="134"/>
        <item x="439"/>
        <item x="675"/>
        <item x="54"/>
        <item x="961"/>
        <item x="798"/>
        <item x="599"/>
        <item x="182"/>
        <item x="181"/>
        <item x="820"/>
        <item x="699"/>
        <item x="273"/>
        <item x="20"/>
        <item x="795"/>
        <item x="225"/>
        <item x="993"/>
        <item x="878"/>
        <item x="717"/>
        <item x="387"/>
        <item x="495"/>
        <item x="241"/>
        <item x="237"/>
        <item x="384"/>
        <item x="113"/>
        <item x="667"/>
        <item x="419"/>
        <item x="253"/>
        <item x="393"/>
        <item x="392"/>
        <item x="581"/>
        <item x="216"/>
        <item x="671"/>
        <item x="351"/>
        <item x="548"/>
        <item x="502"/>
        <item x="85"/>
        <item x="739"/>
        <item x="42"/>
        <item x="696"/>
        <item x="70"/>
        <item x="388"/>
        <item x="118"/>
        <item x="626"/>
        <item x="516"/>
        <item x="185"/>
        <item x="257"/>
        <item x="119"/>
        <item x="19"/>
        <item x="117"/>
        <item x="186"/>
        <item x="255"/>
        <item x="179"/>
        <item x="101"/>
        <item x="12"/>
        <item x="247"/>
        <item x="130"/>
        <item x="652"/>
        <item x="316"/>
        <item x="700"/>
        <item x="452"/>
        <item x="386"/>
        <item x="192"/>
        <item x="227"/>
        <item x="193"/>
        <item x="554"/>
        <item x="332"/>
        <item x="625"/>
        <item x="121"/>
        <item x="228"/>
        <item x="394"/>
        <item x="90"/>
        <item x="472"/>
        <item x="833"/>
        <item x="129"/>
        <item x="242"/>
        <item x="96"/>
        <item x="2"/>
        <item x="146"/>
        <item x="496"/>
        <item x="330"/>
        <item x="147"/>
        <item x="347"/>
        <item x="367"/>
        <item x="740"/>
        <item x="29"/>
        <item x="512"/>
        <item x="163"/>
        <item x="826"/>
        <item x="437"/>
        <item x="292"/>
        <item x="180"/>
        <item x="622"/>
        <item x="200"/>
        <item x="810"/>
        <item x="206"/>
        <item x="768"/>
        <item x="389"/>
        <item x="373"/>
        <item x="219"/>
        <item x="657"/>
        <item x="246"/>
        <item x="920"/>
        <item x="285"/>
        <item x="741"/>
        <item x="679"/>
        <item x="421"/>
        <item x="62"/>
        <item x="106"/>
        <item x="494"/>
        <item x="30"/>
        <item x="412"/>
        <item x="535"/>
        <item x="540"/>
        <item x="899"/>
        <item x="519"/>
        <item x="660"/>
        <item x="807"/>
        <item x="980"/>
        <item x="445"/>
        <item x="704"/>
        <item x="520"/>
        <item x="171"/>
        <item x="892"/>
        <item x="479"/>
        <item x="436"/>
        <item x="883"/>
        <item x="33"/>
        <item x="18"/>
        <item x="547"/>
        <item x="83"/>
        <item x="274"/>
        <item x="372"/>
        <item x="435"/>
        <item x="323"/>
        <item x="732"/>
        <item x="832"/>
        <item x="497"/>
        <item x="624"/>
        <item x="189"/>
        <item x="860"/>
        <item x="331"/>
        <item x="187"/>
        <item x="762"/>
        <item x="371"/>
        <item x="356"/>
        <item x="357"/>
        <item x="158"/>
        <item x="391"/>
        <item x="854"/>
        <item x="972"/>
        <item x="564"/>
        <item x="948"/>
        <item x="714"/>
        <item x="172"/>
        <item x="747"/>
        <item x="797"/>
        <item x="55"/>
        <item x="453"/>
        <item x="88"/>
        <item x="933"/>
        <item x="354"/>
        <item x="329"/>
        <item x="9"/>
        <item x="197"/>
        <item x="38"/>
        <item x="529"/>
        <item x="763"/>
        <item x="455"/>
        <item x="40"/>
        <item x="609"/>
        <item x="450"/>
        <item x="24"/>
        <item x="522"/>
        <item x="207"/>
        <item x="3"/>
        <item x="731"/>
        <item x="312"/>
        <item x="743"/>
        <item x="405"/>
        <item x="708"/>
        <item x="600"/>
        <item x="483"/>
        <item x="451"/>
        <item x="765"/>
        <item x="295"/>
        <item x="962"/>
        <item x="670"/>
        <item x="108"/>
        <item x="223"/>
        <item x="588"/>
        <item x="287"/>
        <item x="971"/>
        <item x="404"/>
        <item x="454"/>
        <item x="507"/>
        <item x="205"/>
        <item x="226"/>
        <item x="359"/>
        <item x="238"/>
        <item x="115"/>
        <item x="417"/>
        <item x="190"/>
        <item x="264"/>
        <item x="313"/>
        <item x="32"/>
        <item x="109"/>
        <item x="817"/>
        <item x="779"/>
        <item x="159"/>
        <item x="28"/>
        <item x="39"/>
        <item x="583"/>
        <item x="339"/>
        <item x="262"/>
        <item x="307"/>
        <item x="866"/>
        <item x="897"/>
        <item x="638"/>
        <item x="41"/>
        <item x="764"/>
        <item x="460"/>
        <item x="293"/>
        <item x="188"/>
        <item x="737"/>
        <item x="289"/>
        <item x="294"/>
        <item x="846"/>
        <item x="137"/>
        <item x="174"/>
        <item x="275"/>
        <item x="334"/>
        <item x="345"/>
        <item x="825"/>
        <item x="655"/>
        <item x="584"/>
        <item x="366"/>
        <item x="984"/>
        <item x="122"/>
        <item x="464"/>
        <item x="431"/>
        <item x="34"/>
        <item x="110"/>
        <item x="245"/>
        <item x="231"/>
        <item x="35"/>
        <item x="99"/>
        <item x="379"/>
        <item x="168"/>
        <item x="552"/>
        <item x="5"/>
        <item x="701"/>
        <item x="912"/>
        <item x="441"/>
        <item x="927"/>
        <item x="794"/>
        <item x="910"/>
        <item x="282"/>
        <item x="856"/>
        <item x="304"/>
        <item x="239"/>
        <item x="992"/>
        <item x="918"/>
        <item x="909"/>
        <item x="213"/>
        <item x="301"/>
        <item x="848"/>
        <item x="424"/>
        <item x="838"/>
        <item x="872"/>
        <item x="917"/>
        <item x="811"/>
        <item x="300"/>
        <item x="544"/>
        <item x="577"/>
        <item x="570"/>
        <item x="350"/>
        <item x="668"/>
        <item x="160"/>
        <item x="954"/>
        <item x="710"/>
        <item x="604"/>
        <item x="448"/>
        <item x="734"/>
        <item x="566"/>
        <item x="524"/>
        <item x="443"/>
        <item x="697"/>
        <item x="780"/>
        <item x="831"/>
        <item x="886"/>
        <item x="517"/>
        <item x="976"/>
        <item x="442"/>
        <item x="475"/>
        <item x="938"/>
        <item x="149"/>
        <item x="549"/>
        <item x="585"/>
        <item x="819"/>
        <item x="510"/>
        <item x="888"/>
        <item x="830"/>
        <item x="889"/>
        <item x="306"/>
        <item x="944"/>
        <item x="86"/>
        <item x="144"/>
        <item x="324"/>
        <item x="568"/>
        <item x="952"/>
        <item x="514"/>
        <item x="545"/>
        <item x="828"/>
        <item x="411"/>
        <item x="862"/>
        <item x="362"/>
        <item x="610"/>
        <item x="781"/>
        <item x="681"/>
        <item x="692"/>
        <item x="890"/>
        <item x="268"/>
        <item x="25"/>
        <item x="565"/>
        <item x="802"/>
        <item x="381"/>
        <item x="505"/>
        <item x="208"/>
        <item x="414"/>
        <item x="934"/>
        <item x="319"/>
        <item x="590"/>
        <item x="869"/>
        <item x="597"/>
        <item x="690"/>
        <item x="916"/>
        <item x="203"/>
        <item x="882"/>
        <item x="612"/>
        <item x="607"/>
        <item x="526"/>
        <item x="563"/>
        <item x="265"/>
        <item x="0"/>
        <item x="162"/>
        <item x="955"/>
        <item x="177"/>
        <item x="611"/>
        <item x="178"/>
        <item x="525"/>
        <item x="480"/>
        <item x="823"/>
        <item x="349"/>
        <item x="725"/>
        <item x="640"/>
        <item x="605"/>
        <item x="777"/>
        <item x="711"/>
        <item x="267"/>
        <item x="261"/>
        <item x="276"/>
        <item x="553"/>
        <item x="644"/>
        <item x="958"/>
        <item x="58"/>
        <item x="31"/>
        <item x="555"/>
        <item x="87"/>
        <item x="380"/>
        <item x="689"/>
        <item x="718"/>
        <item x="484"/>
        <item x="851"/>
        <item x="728"/>
        <item x="473"/>
        <item x="378"/>
        <item x="793"/>
        <item x="154"/>
        <item x="279"/>
        <item x="60"/>
        <item x="138"/>
        <item x="871"/>
        <item x="662"/>
        <item x="383"/>
        <item x="116"/>
        <item x="530"/>
        <item x="576"/>
        <item x="352"/>
        <item x="546"/>
        <item x="567"/>
        <item x="430"/>
        <item x="270"/>
        <item x="736"/>
        <item x="913"/>
        <item x="733"/>
        <item x="266"/>
        <item x="998"/>
        <item x="631"/>
        <item x="997"/>
        <item x="995"/>
        <item x="635"/>
        <item x="973"/>
        <item x="772"/>
        <item x="960"/>
        <item x="978"/>
        <item x="966"/>
        <item x="341"/>
        <item x="774"/>
        <item x="603"/>
        <item x="940"/>
        <item x="561"/>
        <item x="881"/>
        <item x="931"/>
        <item x="987"/>
        <item x="663"/>
        <item x="863"/>
        <item x="874"/>
        <item x="835"/>
        <item x="923"/>
        <item x="821"/>
        <item x="815"/>
        <item x="758"/>
        <item x="634"/>
        <item x="723"/>
        <item x="155"/>
        <item x="755"/>
        <item x="836"/>
        <item x="447"/>
        <item x="446"/>
        <item x="263"/>
        <item x="900"/>
        <item x="684"/>
        <item x="169"/>
        <item x="456"/>
        <item x="410"/>
        <item x="377"/>
        <item x="666"/>
        <item x="709"/>
        <item x="551"/>
        <item x="355"/>
        <item x="56"/>
        <item x="715"/>
        <item x="513"/>
        <item x="595"/>
        <item x="259"/>
        <item x="620"/>
        <item x="16"/>
        <item x="658"/>
        <item x="659"/>
        <item x="852"/>
        <item x="477"/>
        <item x="358"/>
        <item x="131"/>
        <item x="951"/>
        <item x="907"/>
        <item x="713"/>
        <item x="89"/>
        <item x="947"/>
        <item x="557"/>
        <item x="656"/>
        <item x="621"/>
        <item x="589"/>
        <item x="500"/>
        <item x="805"/>
        <item x="641"/>
        <item x="742"/>
        <item x="15"/>
        <item x="308"/>
        <item x="587"/>
        <item x="481"/>
        <item x="558"/>
        <item x="753"/>
        <item x="896"/>
        <item x="21"/>
        <item x="482"/>
        <item x="195"/>
        <item x="727"/>
        <item x="977"/>
        <item x="532"/>
        <item x="796"/>
        <item x="534"/>
        <item x="166"/>
        <item x="107"/>
        <item x="789"/>
        <item x="220"/>
        <item x="420"/>
        <item x="175"/>
        <item x="310"/>
        <item x="429"/>
        <item x="844"/>
        <item x="105"/>
        <item x="760"/>
        <item x="885"/>
        <item x="818"/>
        <item x="470"/>
        <item x="298"/>
        <item x="370"/>
        <item x="678"/>
        <item x="649"/>
        <item x="868"/>
        <item x="498"/>
        <item x="13"/>
        <item x="691"/>
        <item x="746"/>
        <item x="598"/>
        <item x="385"/>
        <item x="170"/>
        <item x="999"/>
        <item x="224"/>
        <item x="17"/>
        <item t="default"/>
      </items>
    </pivotField>
    <pivotField axis="axisRow" compact="0" outline="0" showAll="0" defaultSubtotal="0">
      <items count="1003">
        <item x="136"/>
        <item x="55"/>
        <item x="95"/>
        <item x="176"/>
        <item x="997"/>
        <item x="526"/>
        <item x="305"/>
        <item x="324"/>
        <item x="69"/>
        <item x="393"/>
        <item x="464"/>
        <item x="474"/>
        <item x="50"/>
        <item x="75"/>
        <item x="212"/>
        <item x="48"/>
        <item x="77"/>
        <item x="47"/>
        <item x="587"/>
        <item x="428"/>
        <item x="134"/>
        <item x="80"/>
        <item x="553"/>
        <item x="52"/>
        <item x="336"/>
        <item x="834"/>
        <item x="552"/>
        <item x="979"/>
        <item x="478"/>
        <item x="889"/>
        <item x="562"/>
        <item x="445"/>
        <item x="520"/>
        <item x="704"/>
        <item x="151"/>
        <item x="915"/>
        <item x="473"/>
        <item x="941"/>
        <item x="379"/>
        <item x="763"/>
        <item x="281"/>
        <item x="493"/>
        <item x="458"/>
        <item x="49"/>
        <item x="245"/>
        <item x="33"/>
        <item x="292"/>
        <item x="622"/>
        <item x="216"/>
        <item x="242"/>
        <item x="40"/>
        <item x="259"/>
        <item x="81"/>
        <item x="3"/>
        <item x="224"/>
        <item x="125"/>
        <item x="76"/>
        <item x="135"/>
        <item x="32"/>
        <item x="105"/>
        <item x="41"/>
        <item x="680"/>
        <item x="593"/>
        <item x="82"/>
        <item x="143"/>
        <item x="104"/>
        <item x="697"/>
        <item x="309"/>
        <item x="26"/>
        <item x="506"/>
        <item x="204"/>
        <item x="581"/>
        <item x="161"/>
        <item x="809"/>
        <item x="142"/>
        <item x="770"/>
        <item x="175"/>
        <item x="399"/>
        <item x="106"/>
        <item x="73"/>
        <item x="617"/>
        <item x="766"/>
        <item x="769"/>
        <item x="532"/>
        <item x="236"/>
        <item x="126"/>
        <item x="702"/>
        <item x="51"/>
        <item x="277"/>
        <item x="85"/>
        <item x="851"/>
        <item x="912"/>
        <item x="995"/>
        <item x="676"/>
        <item x="971"/>
        <item x="648"/>
        <item x="303"/>
        <item x="435"/>
        <item x="150"/>
        <item x="375"/>
        <item x="539"/>
        <item x="114"/>
        <item x="24"/>
        <item x="953"/>
        <item x="332"/>
        <item x="774"/>
        <item x="203"/>
        <item x="427"/>
        <item x="38"/>
        <item x="407"/>
        <item x="408"/>
        <item x="209"/>
        <item x="935"/>
        <item x="401"/>
        <item x="102"/>
        <item x="673"/>
        <item x="108"/>
        <item x="510"/>
        <item x="894"/>
        <item x="683"/>
        <item x="86"/>
        <item x="64"/>
        <item x="469"/>
        <item x="338"/>
        <item x="185"/>
        <item x="596"/>
        <item x="232"/>
        <item x="207"/>
        <item x="675"/>
        <item x="906"/>
        <item x="94"/>
        <item x="457"/>
        <item x="240"/>
        <item x="477"/>
        <item x="752"/>
        <item x="329"/>
        <item x="974"/>
        <item x="254"/>
        <item x="876"/>
        <item x="235"/>
        <item x="454"/>
        <item x="61"/>
        <item x="257"/>
        <item x="410"/>
        <item x="778"/>
        <item x="853"/>
        <item x="727"/>
        <item x="635"/>
        <item x="639"/>
        <item x="904"/>
        <item x="591"/>
        <item x="940"/>
        <item x="456"/>
        <item x="130"/>
        <item x="90"/>
        <item x="965"/>
        <item x="1"/>
        <item x="11"/>
        <item x="7"/>
        <item x="626"/>
        <item x="96"/>
        <item x="112"/>
        <item x="495"/>
        <item x="297"/>
        <item x="787"/>
        <item x="986"/>
        <item x="139"/>
        <item x="140"/>
        <item x="888"/>
        <item x="312"/>
        <item x="398"/>
        <item x="34"/>
        <item x="993"/>
        <item x="976"/>
        <item x="723"/>
        <item x="211"/>
        <item x="190"/>
        <item x="705"/>
        <item x="775"/>
        <item x="924"/>
        <item x="124"/>
        <item x="916"/>
        <item x="868"/>
        <item x="563"/>
        <item x="998"/>
        <item x="879"/>
        <item x="272"/>
        <item x="757"/>
        <item x="884"/>
        <item x="724"/>
        <item x="223"/>
        <item x="462"/>
        <item x="122"/>
        <item x="144"/>
        <item x="14"/>
        <item x="937"/>
        <item x="45"/>
        <item x="238"/>
        <item x="247"/>
        <item x="390"/>
        <item x="733"/>
        <item x="318"/>
        <item x="22"/>
        <item x="881"/>
        <item x="71"/>
        <item x="603"/>
        <item x="795"/>
        <item x="859"/>
        <item x="930"/>
        <item x="321"/>
        <item x="599"/>
        <item x="298"/>
        <item x="206"/>
        <item x="110"/>
        <item x="496"/>
        <item x="228"/>
        <item x="193"/>
        <item x="650"/>
        <item x="686"/>
        <item x="63"/>
        <item x="46"/>
        <item x="225"/>
        <item x="760"/>
        <item x="825"/>
        <item x="666"/>
        <item x="470"/>
        <item x="494"/>
        <item x="654"/>
        <item x="429"/>
        <item x="679"/>
        <item x="719"/>
        <item x="621"/>
        <item x="430"/>
        <item x="377"/>
        <item x="66"/>
        <item x="946"/>
        <item x="68"/>
        <item x="932"/>
        <item x="513"/>
        <item x="750"/>
        <item x="378"/>
        <item x="412"/>
        <item x="177"/>
        <item x="497"/>
        <item x="417"/>
        <item x="852"/>
        <item x="891"/>
        <item x="833"/>
        <item x="822"/>
        <item x="588"/>
        <item x="222"/>
        <item x="784"/>
        <item x="491"/>
        <item x="792"/>
        <item x="718"/>
        <item x="304"/>
        <item x="28"/>
        <item x="23"/>
        <item x="248"/>
        <item x="84"/>
        <item x="243"/>
        <item x="875"/>
        <item x="39"/>
        <item x="981"/>
        <item x="725"/>
        <item x="1001"/>
        <item x="838"/>
        <item x="776"/>
        <item x="440"/>
        <item x="287"/>
        <item x="651"/>
        <item x="465"/>
        <item x="414"/>
        <item x="365"/>
        <item x="831"/>
        <item x="548"/>
        <item x="865"/>
        <item x="512"/>
        <item x="613"/>
        <item x="978"/>
        <item x="67"/>
        <item x="840"/>
        <item x="803"/>
        <item x="97"/>
        <item x="27"/>
        <item x="422"/>
        <item x="249"/>
        <item x="696"/>
        <item x="669"/>
        <item x="290"/>
        <item x="798"/>
        <item x="227"/>
        <item x="642"/>
        <item x="368"/>
        <item x="461"/>
        <item x="385"/>
        <item x="812"/>
        <item x="299"/>
        <item x="320"/>
        <item x="815"/>
        <item x="806"/>
        <item x="938"/>
        <item x="460"/>
        <item x="618"/>
        <item x="583"/>
        <item x="985"/>
        <item x="294"/>
        <item x="817"/>
        <item x="53"/>
        <item x="62"/>
        <item x="237"/>
        <item x="234"/>
        <item x="174"/>
        <item x="289"/>
        <item x="886"/>
        <item x="692"/>
        <item x="601"/>
        <item x="279"/>
        <item x="541"/>
        <item x="334"/>
        <item x="9"/>
        <item x="357"/>
        <item x="796"/>
        <item x="502"/>
        <item x="546"/>
        <item x="731"/>
        <item x="647"/>
        <item x="936"/>
        <item x="540"/>
        <item x="60"/>
        <item x="616"/>
        <item x="373"/>
        <item x="341"/>
        <item x="905"/>
        <item x="197"/>
        <item x="594"/>
        <item x="301"/>
        <item x="765"/>
        <item x="874"/>
        <item x="681"/>
        <item x="413"/>
        <item x="43"/>
        <item x="409"/>
        <item x="992"/>
        <item x="996"/>
        <item x="964"/>
        <item x="579"/>
        <item x="533"/>
        <item x="386"/>
        <item x="57"/>
        <item x="800"/>
        <item x="56"/>
        <item x="615"/>
        <item x="231"/>
        <item x="674"/>
        <item x="307"/>
        <item x="241"/>
        <item x="554"/>
        <item x="323"/>
        <item x="156"/>
        <item x="199"/>
        <item x="961"/>
        <item x="835"/>
        <item x="326"/>
        <item x="302"/>
        <item x="159"/>
        <item x="627"/>
        <item x="438"/>
        <item x="882"/>
        <item x="356"/>
        <item x="35"/>
        <item x="172"/>
        <item x="699"/>
        <item x="771"/>
        <item x="788"/>
        <item x="592"/>
        <item x="479"/>
        <item x="844"/>
        <item x="605"/>
        <item x="870"/>
        <item x="266"/>
        <item x="313"/>
        <item x="819"/>
        <item x="423"/>
        <item x="100"/>
        <item x="517"/>
        <item x="252"/>
        <item x="372"/>
        <item x="555"/>
        <item x="489"/>
        <item x="246"/>
        <item x="709"/>
        <item x="636"/>
        <item x="917"/>
        <item x="157"/>
        <item x="687"/>
        <item x="196"/>
        <item x="374"/>
        <item x="20"/>
        <item x="276"/>
        <item x="359"/>
        <item x="807"/>
        <item x="467"/>
        <item x="88"/>
        <item x="170"/>
        <item x="710"/>
        <item x="565"/>
        <item x="658"/>
        <item x="267"/>
        <item x="575"/>
        <item x="434"/>
        <item x="695"/>
        <item x="376"/>
        <item x="208"/>
        <item x="481"/>
        <item x="887"/>
        <item x="484"/>
        <item x="779"/>
        <item x="866"/>
        <item x="101"/>
        <item x="578"/>
        <item x="606"/>
        <item x="877"/>
        <item x="758"/>
        <item x="839"/>
        <item x="111"/>
        <item x="192"/>
        <item x="396"/>
        <item x="619"/>
        <item x="308"/>
        <item x="152"/>
        <item x="315"/>
        <item x="582"/>
        <item x="145"/>
        <item x="973"/>
        <item x="907"/>
        <item x="952"/>
        <item x="790"/>
        <item x="640"/>
        <item x="452"/>
        <item x="349"/>
        <item x="521"/>
        <item x="712"/>
        <item x="740"/>
        <item x="158"/>
        <item x="921"/>
        <item x="909"/>
        <item x="213"/>
        <item x="741"/>
        <item x="570"/>
        <item x="657"/>
        <item x="898"/>
        <item x="944"/>
        <item x="883"/>
        <item x="604"/>
        <item x="664"/>
        <item x="804"/>
        <item x="948"/>
        <item x="444"/>
        <item x="989"/>
        <item x="970"/>
        <item x="17"/>
        <item x="550"/>
        <item x="364"/>
        <item x="661"/>
        <item x="662"/>
        <item x="325"/>
        <item x="818"/>
        <item x="449"/>
        <item x="824"/>
        <item x="934"/>
        <item x="504"/>
        <item x="827"/>
        <item x="777"/>
        <item x="856"/>
        <item x="962"/>
        <item x="759"/>
        <item x="339"/>
        <item x="878"/>
        <item x="269"/>
        <item x="820"/>
        <item x="956"/>
        <item x="201"/>
        <item x="707"/>
        <item x="265"/>
        <item x="611"/>
        <item x="928"/>
        <item x="845"/>
        <item x="895"/>
        <item x="531"/>
        <item x="421"/>
        <item x="443"/>
        <item x="8"/>
        <item x="830"/>
        <item x="652"/>
        <item x="300"/>
        <item x="44"/>
        <item x="382"/>
        <item x="801"/>
        <item x="286"/>
        <item x="351"/>
        <item x="843"/>
        <item x="173"/>
        <item x="74"/>
        <item x="217"/>
        <item x="169"/>
        <item x="772"/>
        <item x="901"/>
        <item x="453"/>
        <item x="892"/>
        <item x="200"/>
        <item x="384"/>
        <item x="672"/>
        <item x="786"/>
        <item x="880"/>
        <item x="743"/>
        <item x="437"/>
        <item x="749"/>
        <item x="538"/>
        <item x="914"/>
        <item x="165"/>
        <item x="109"/>
        <item x="505"/>
        <item x="360"/>
        <item x="218"/>
        <item x="947"/>
        <item x="694"/>
        <item x="715"/>
        <item x="29"/>
        <item x="415"/>
        <item x="660"/>
        <item x="813"/>
        <item x="87"/>
        <item x="742"/>
        <item x="551"/>
        <item x="931"/>
        <item x="476"/>
        <item x="584"/>
        <item x="10"/>
        <item x="166"/>
        <item x="280"/>
        <item x="500"/>
        <item x="381"/>
        <item x="854"/>
        <item x="945"/>
        <item x="509"/>
        <item x="738"/>
        <item x="492"/>
        <item x="781"/>
        <item x="358"/>
        <item x="310"/>
        <item x="518"/>
        <item x="322"/>
        <item x="275"/>
        <item x="189"/>
        <item x="425"/>
        <item x="205"/>
        <item x="107"/>
        <item x="847"/>
        <item x="432"/>
        <item x="13"/>
        <item x="625"/>
        <item x="149"/>
        <item x="919"/>
        <item x="261"/>
        <item x="72"/>
        <item x="873"/>
        <item x="354"/>
        <item x="963"/>
        <item x="634"/>
        <item x="154"/>
        <item x="340"/>
        <item x="293"/>
        <item x="649"/>
        <item x="198"/>
        <item x="383"/>
        <item x="735"/>
        <item x="544"/>
        <item x="547"/>
        <item x="693"/>
        <item x="501"/>
        <item x="370"/>
        <item x="829"/>
        <item x="295"/>
        <item x="182"/>
        <item x="350"/>
        <item x="543"/>
        <item x="226"/>
        <item x="595"/>
        <item x="337"/>
        <item x="127"/>
        <item x="471"/>
        <item x="960"/>
        <item x="896"/>
        <item x="146"/>
        <item x="524"/>
        <item x="344"/>
        <item x="943"/>
        <item x="722"/>
        <item x="739"/>
        <item x="395"/>
        <item x="221"/>
        <item x="885"/>
        <item x="168"/>
        <item x="933"/>
        <item x="991"/>
        <item x="688"/>
        <item x="1000"/>
        <item x="736"/>
        <item x="903"/>
        <item x="450"/>
        <item x="761"/>
        <item x="637"/>
        <item x="638"/>
        <item x="564"/>
        <item x="990"/>
        <item x="726"/>
        <item x="511"/>
        <item x="220"/>
        <item x="689"/>
        <item x="113"/>
        <item x="999"/>
        <item x="186"/>
        <item x="42"/>
        <item x="388"/>
        <item x="585"/>
        <item x="99"/>
        <item x="748"/>
        <item x="58"/>
        <item x="861"/>
        <item x="178"/>
        <item x="572"/>
        <item x="955"/>
        <item x="988"/>
        <item x="730"/>
        <item x="91"/>
        <item x="545"/>
        <item x="233"/>
        <item x="36"/>
        <item x="316"/>
        <item x="317"/>
        <item x="708"/>
        <item x="347"/>
        <item x="160"/>
        <item x="782"/>
        <item x="285"/>
        <item x="31"/>
        <item x="656"/>
        <item x="608"/>
        <item x="855"/>
        <item x="523"/>
        <item x="957"/>
        <item x="466"/>
        <item x="527"/>
        <item x="164"/>
        <item x="671"/>
        <item x="663"/>
        <item x="612"/>
        <item x="869"/>
        <item x="115"/>
        <item x="586"/>
        <item x="737"/>
        <item x="908"/>
        <item x="871"/>
        <item x="451"/>
        <item x="446"/>
        <item x="353"/>
        <item x="713"/>
        <item x="607"/>
        <item x="620"/>
        <item x="573"/>
        <item x="162"/>
        <item x="167"/>
        <item x="665"/>
        <item x="314"/>
        <item x="369"/>
        <item x="764"/>
        <item x="405"/>
        <item x="522"/>
        <item x="751"/>
        <item x="641"/>
        <item x="977"/>
        <item x="163"/>
        <item x="1002"/>
        <item x="270"/>
        <item x="780"/>
        <item x="0"/>
        <item x="529"/>
        <item x="610"/>
        <item x="728"/>
        <item x="643"/>
        <item x="958"/>
        <item x="614"/>
        <item x="566"/>
        <item x="528"/>
        <item x="268"/>
        <item x="714"/>
        <item x="264"/>
        <item x="352"/>
        <item x="179"/>
        <item x="690"/>
        <item x="568"/>
        <item x="857"/>
        <item x="567"/>
        <item x="436"/>
        <item x="793"/>
        <item x="975"/>
        <item x="805"/>
        <item x="342"/>
        <item x="406"/>
        <item x="691"/>
        <item x="348"/>
        <item x="447"/>
        <item x="418"/>
        <item x="263"/>
        <item x="846"/>
        <item x="925"/>
        <item x="609"/>
        <item x="969"/>
        <item x="345"/>
        <item x="926"/>
        <item x="867"/>
        <item x="645"/>
        <item x="327"/>
        <item x="556"/>
        <item x="487"/>
        <item x="363"/>
        <item x="899"/>
        <item x="732"/>
        <item x="128"/>
        <item x="498"/>
        <item x="721"/>
        <item x="459"/>
        <item x="183"/>
        <item x="93"/>
        <item x="366"/>
        <item x="155"/>
        <item x="214"/>
        <item x="959"/>
        <item x="488"/>
        <item x="387"/>
        <item x="59"/>
        <item x="490"/>
        <item x="191"/>
        <item x="274"/>
        <item x="897"/>
        <item x="239"/>
        <item x="810"/>
        <item x="328"/>
        <item x="426"/>
        <item x="630"/>
        <item x="404"/>
        <item x="215"/>
        <item x="841"/>
        <item x="646"/>
        <item x="920"/>
        <item x="814"/>
        <item x="116"/>
        <item x="138"/>
        <item x="6"/>
        <item x="117"/>
        <item x="561"/>
        <item x="441"/>
        <item x="717"/>
        <item x="210"/>
        <item x="534"/>
        <item x="863"/>
        <item x="371"/>
        <item x="923"/>
        <item x="542"/>
        <item x="698"/>
        <item x="118"/>
        <item x="83"/>
        <item x="734"/>
        <item x="767"/>
        <item x="918"/>
        <item x="253"/>
        <item x="589"/>
        <item x="153"/>
        <item x="890"/>
        <item x="346"/>
        <item x="972"/>
        <item x="569"/>
        <item x="574"/>
        <item x="747"/>
        <item x="296"/>
        <item x="535"/>
        <item x="482"/>
        <item x="983"/>
        <item x="442"/>
        <item x="251"/>
        <item x="678"/>
        <item x="785"/>
        <item x="951"/>
        <item x="682"/>
        <item x="21"/>
        <item x="832"/>
        <item x="893"/>
        <item x="463"/>
        <item x="667"/>
        <item x="549"/>
        <item x="419"/>
        <item x="180"/>
        <item x="439"/>
        <item x="483"/>
        <item x="826"/>
        <item x="448"/>
        <item x="685"/>
        <item x="202"/>
        <item x="828"/>
        <item x="392"/>
        <item x="799"/>
        <item x="137"/>
        <item x="670"/>
        <item x="720"/>
        <item x="411"/>
        <item x="773"/>
        <item x="700"/>
        <item x="864"/>
        <item x="783"/>
        <item x="525"/>
        <item x="306"/>
        <item x="367"/>
        <item x="536"/>
        <item x="361"/>
        <item x="5"/>
        <item x="910"/>
        <item x="653"/>
        <item x="966"/>
        <item x="468"/>
        <item x="982"/>
        <item x="701"/>
        <item x="65"/>
        <item x="514"/>
        <item x="842"/>
        <item x="70"/>
        <item x="424"/>
        <item x="30"/>
        <item x="256"/>
        <item x="872"/>
        <item x="508"/>
        <item x="219"/>
        <item x="559"/>
        <item x="754"/>
        <item x="284"/>
        <item x="860"/>
        <item x="849"/>
        <item x="133"/>
        <item x="808"/>
        <item x="862"/>
        <item x="706"/>
        <item x="927"/>
        <item x="789"/>
        <item x="762"/>
        <item x="942"/>
        <item x="949"/>
        <item x="129"/>
        <item x="18"/>
        <item x="537"/>
        <item x="288"/>
        <item x="797"/>
        <item x="913"/>
        <item x="485"/>
        <item x="590"/>
        <item x="503"/>
        <item x="558"/>
        <item x="631"/>
        <item x="147"/>
        <item x="900"/>
        <item x="602"/>
        <item x="37"/>
        <item x="184"/>
        <item x="278"/>
        <item x="668"/>
        <item x="623"/>
        <item x="255"/>
        <item x="472"/>
        <item x="816"/>
        <item x="939"/>
        <item x="516"/>
        <item x="729"/>
        <item x="394"/>
        <item x="823"/>
        <item x="89"/>
        <item x="968"/>
        <item x="994"/>
        <item x="343"/>
        <item x="850"/>
        <item x="929"/>
        <item x="755"/>
        <item x="967"/>
        <item x="271"/>
        <item x="922"/>
        <item x="987"/>
        <item x="744"/>
        <item x="794"/>
        <item x="580"/>
        <item x="4"/>
        <item x="282"/>
        <item x="79"/>
        <item x="837"/>
        <item x="431"/>
        <item x="331"/>
        <item x="433"/>
        <item x="577"/>
        <item x="711"/>
        <item x="632"/>
        <item x="848"/>
        <item x="746"/>
        <item x="291"/>
        <item x="768"/>
        <item x="420"/>
        <item x="54"/>
        <item x="624"/>
        <item x="984"/>
        <item x="362"/>
        <item x="330"/>
        <item x="576"/>
        <item x="677"/>
        <item x="633"/>
        <item x="400"/>
        <item x="745"/>
        <item x="560"/>
        <item x="950"/>
        <item x="980"/>
        <item x="644"/>
        <item x="954"/>
        <item x="416"/>
        <item x="756"/>
        <item x="311"/>
        <item x="15"/>
        <item x="811"/>
        <item x="858"/>
        <item x="171"/>
        <item x="25"/>
        <item x="273"/>
        <item x="480"/>
        <item x="716"/>
        <item x="530"/>
        <item x="16"/>
        <item x="402"/>
        <item x="571"/>
        <item x="355"/>
        <item x="283"/>
        <item x="507"/>
        <item x="791"/>
        <item x="380"/>
        <item x="659"/>
        <item x="78"/>
        <item x="141"/>
        <item x="486"/>
        <item x="403"/>
        <item x="753"/>
        <item x="821"/>
        <item x="902"/>
        <item x="262"/>
        <item x="802"/>
        <item x="684"/>
        <item x="597"/>
        <item x="391"/>
        <item x="120"/>
        <item x="629"/>
        <item x="519"/>
        <item x="187"/>
        <item x="260"/>
        <item x="121"/>
        <item x="19"/>
        <item x="119"/>
        <item x="188"/>
        <item x="258"/>
        <item x="181"/>
        <item x="103"/>
        <item x="12"/>
        <item x="250"/>
        <item x="132"/>
        <item x="655"/>
        <item x="319"/>
        <item x="703"/>
        <item x="455"/>
        <item x="389"/>
        <item x="194"/>
        <item x="229"/>
        <item x="195"/>
        <item x="557"/>
        <item x="335"/>
        <item x="628"/>
        <item x="123"/>
        <item x="230"/>
        <item x="397"/>
        <item x="92"/>
        <item x="475"/>
        <item x="836"/>
        <item x="131"/>
        <item x="244"/>
        <item x="98"/>
        <item x="2"/>
        <item x="148"/>
        <item x="499"/>
        <item x="333"/>
        <item x="598"/>
        <item x="515"/>
        <item x="600"/>
        <item x="911"/>
      </items>
    </pivotField>
    <pivotField axis="axisRow" compact="0" outline="0" showAll="0" defaultSubtotal="0">
      <items count="25">
        <item x="1"/>
        <item x="7"/>
        <item x="8"/>
        <item x="3"/>
        <item x="11"/>
        <item x="23"/>
        <item x="16"/>
        <item x="14"/>
        <item x="6"/>
        <item x="24"/>
        <item x="5"/>
        <item x="9"/>
        <item x="15"/>
        <item x="19"/>
        <item x="2"/>
        <item x="21"/>
        <item x="12"/>
        <item x="10"/>
        <item x="13"/>
        <item x="4"/>
        <item x="20"/>
        <item x="0"/>
        <item x="17"/>
        <item x="18"/>
        <item x="2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9"/>
    <field x="6"/>
    <field x="10"/>
    <field x="8"/>
  </rowFields>
  <rowItems count="1004">
    <i>
      <x/>
      <x v="11"/>
      <x v="17"/>
      <x v="490"/>
    </i>
    <i>
      <x v="1"/>
      <x v="46"/>
      <x v="17"/>
      <x v="489"/>
    </i>
    <i>
      <x v="2"/>
      <x v="1"/>
      <x v="10"/>
      <x v="87"/>
    </i>
    <i>
      <x v="3"/>
      <x v="67"/>
      <x v="18"/>
      <x v="718"/>
    </i>
    <i>
      <x v="4"/>
      <x v="5"/>
      <x v="10"/>
      <x v="413"/>
    </i>
    <i>
      <x v="5"/>
      <x v="341"/>
      <x v="14"/>
      <x v="31"/>
    </i>
    <i>
      <x v="6"/>
      <x v="341"/>
      <x v="18"/>
      <x v="30"/>
    </i>
    <i>
      <x v="7"/>
      <x v="341"/>
      <x v="6"/>
      <x v="58"/>
    </i>
    <i>
      <x v="8"/>
      <x v="341"/>
      <x v="7"/>
      <x v="48"/>
    </i>
    <i>
      <x v="9"/>
      <x v="341"/>
      <x v="4"/>
      <x v="53"/>
    </i>
    <i>
      <x v="10"/>
      <x v="341"/>
      <x v="17"/>
      <x v="42"/>
    </i>
    <i>
      <x v="11"/>
      <x v="341"/>
      <x v="10"/>
      <x v="44"/>
    </i>
    <i>
      <x v="12"/>
      <x v="341"/>
      <x v="3"/>
      <x v="50"/>
    </i>
    <i>
      <x v="13"/>
      <x v="341"/>
      <x v="18"/>
      <x v="41"/>
    </i>
    <i>
      <x v="14"/>
      <x v="341"/>
      <x v="16"/>
      <x v="57"/>
    </i>
    <i>
      <x v="15"/>
      <x v="341"/>
      <x v="3"/>
      <x v="59"/>
    </i>
    <i>
      <x v="16"/>
      <x v="341"/>
      <x v="19"/>
      <x v="49"/>
    </i>
    <i>
      <x v="17"/>
      <x v="341"/>
      <x v="3"/>
      <x v="61"/>
    </i>
    <i>
      <x v="18"/>
      <x v="130"/>
      <x v="3"/>
      <x v="724"/>
    </i>
    <i>
      <x v="19"/>
      <x v="341"/>
      <x v="2"/>
      <x v="52"/>
    </i>
    <i>
      <x v="20"/>
      <x v="341"/>
      <x v="16"/>
      <x v="46"/>
    </i>
    <i>
      <x v="21"/>
      <x v="341"/>
      <x v="10"/>
      <x v="36"/>
    </i>
    <i>
      <x v="22"/>
      <x v="341"/>
      <x v="10"/>
      <x v="34"/>
    </i>
    <i>
      <x v="23"/>
      <x v="341"/>
      <x v="8"/>
      <x v="62"/>
    </i>
    <i>
      <x v="24"/>
      <x v="341"/>
      <x v="10"/>
      <x v="60"/>
    </i>
    <i>
      <x v="25"/>
      <x v="48"/>
      <x v="3"/>
      <x v="778"/>
    </i>
    <i>
      <x v="26"/>
      <x v="48"/>
      <x v="6"/>
      <x v="786"/>
    </i>
    <i>
      <x v="27"/>
      <x v="48"/>
      <x v="3"/>
      <x v="781"/>
    </i>
    <i>
      <x v="28"/>
      <x v="48"/>
      <x v="6"/>
      <x v="783"/>
    </i>
    <i>
      <x v="29"/>
      <x v="48"/>
      <x v="3"/>
      <x v="779"/>
    </i>
    <i>
      <x v="30"/>
      <x v="48"/>
      <x v="3"/>
      <x v="231"/>
    </i>
    <i>
      <x v="31"/>
      <x v="48"/>
      <x v="3"/>
      <x v="782"/>
    </i>
    <i>
      <x v="32"/>
      <x v="48"/>
      <x v="3"/>
      <x v="780"/>
    </i>
    <i>
      <x v="33"/>
      <x v="48"/>
      <x v="3"/>
      <x v="740"/>
    </i>
    <i>
      <x v="34"/>
      <x v="48"/>
      <x v="3"/>
      <x v="785"/>
    </i>
    <i>
      <x v="35"/>
      <x v="48"/>
      <x v="6"/>
      <x v="741"/>
    </i>
    <i>
      <x v="36"/>
      <x v="48"/>
      <x v="3"/>
      <x v="984"/>
    </i>
    <i>
      <x v="37"/>
      <x v="48"/>
      <x v="3"/>
      <x v="784"/>
    </i>
    <i>
      <x v="38"/>
      <x v="341"/>
      <x v="18"/>
      <x v="56"/>
    </i>
    <i>
      <x v="39"/>
      <x v="88"/>
      <x/>
      <x v="981"/>
    </i>
    <i>
      <x v="40"/>
      <x v="89"/>
      <x/>
      <x v="383"/>
    </i>
    <i>
      <x v="41"/>
      <x v="1"/>
      <x v="18"/>
      <x v="100"/>
    </i>
    <i>
      <x v="42"/>
      <x v="93"/>
      <x/>
      <x v="657"/>
    </i>
    <i>
      <x v="43"/>
      <x v="341"/>
      <x/>
      <x v="24"/>
    </i>
    <i>
      <x v="44"/>
      <x v="94"/>
      <x/>
      <x v="435"/>
    </i>
    <i>
      <x v="45"/>
      <x v="1"/>
      <x/>
      <x v="694"/>
    </i>
    <i>
      <x v="46"/>
      <x v="98"/>
      <x/>
      <x v="714"/>
    </i>
    <i>
      <x v="47"/>
      <x v="99"/>
      <x/>
      <x v="218"/>
    </i>
    <i>
      <x v="48"/>
      <x v="341"/>
      <x v="10"/>
      <x v="38"/>
    </i>
    <i>
      <x v="49"/>
      <x v="341"/>
      <x v="21"/>
      <x v="63"/>
    </i>
    <i>
      <x v="50"/>
      <x v="100"/>
      <x/>
      <x v="700"/>
    </i>
    <i>
      <x v="51"/>
      <x v="5"/>
      <x v="18"/>
      <x v="425"/>
    </i>
    <i>
      <x v="52"/>
      <x v="1"/>
      <x v="14"/>
      <x v="82"/>
    </i>
    <i>
      <x v="53"/>
      <x v="340"/>
      <x v="14"/>
      <x v="664"/>
    </i>
    <i>
      <x v="54"/>
      <x v="341"/>
      <x v="3"/>
      <x v="28"/>
    </i>
    <i>
      <x v="55"/>
      <x v="83"/>
      <x v="16"/>
      <x v="270"/>
    </i>
    <i>
      <x v="56"/>
      <x v="94"/>
      <x v="7"/>
      <x v="435"/>
    </i>
    <i>
      <x v="57"/>
      <x v="159"/>
      <x v="18"/>
      <x v="480"/>
    </i>
    <i>
      <x v="58"/>
      <x v="1"/>
      <x/>
      <x v="694"/>
    </i>
    <i>
      <x v="59"/>
      <x v="47"/>
      <x/>
      <x v="249"/>
    </i>
    <i>
      <x v="60"/>
      <x v="103"/>
      <x/>
      <x v="658"/>
    </i>
    <i>
      <x v="61"/>
      <x v="32"/>
      <x v="12"/>
      <x v="245"/>
    </i>
    <i>
      <x v="62"/>
      <x v="34"/>
      <x v="6"/>
      <x v="821"/>
    </i>
    <i>
      <x v="63"/>
      <x v="157"/>
      <x v="6"/>
      <x v="244"/>
    </i>
    <i>
      <x v="64"/>
      <x v="5"/>
      <x v="7"/>
      <x v="419"/>
    </i>
    <i>
      <x v="65"/>
      <x v="35"/>
      <x v="18"/>
      <x v="226"/>
    </i>
    <i>
      <x v="66"/>
      <x v="221"/>
      <x v="18"/>
      <x v="247"/>
    </i>
    <i>
      <x v="67"/>
      <x v="222"/>
      <x v="18"/>
      <x v="793"/>
    </i>
    <i>
      <x v="68"/>
      <x v="165"/>
      <x v="18"/>
      <x v="285"/>
    </i>
    <i>
      <x v="69"/>
      <x v="161"/>
      <x v="7"/>
      <x v="357"/>
    </i>
    <i>
      <x v="70"/>
      <x v="1"/>
      <x v="7"/>
      <x v="94"/>
    </i>
    <i>
      <x v="71"/>
      <x v="83"/>
      <x v="7"/>
      <x v="271"/>
    </i>
    <i>
      <x v="72"/>
      <x v="7"/>
      <x v="7"/>
      <x v="698"/>
    </i>
    <i>
      <x v="73"/>
      <x v="83"/>
      <x v="3"/>
      <x v="277"/>
    </i>
    <i>
      <x v="74"/>
      <x v="5"/>
      <x v="3"/>
      <x v="428"/>
    </i>
    <i>
      <x v="75"/>
      <x v="167"/>
      <x v="3"/>
      <x v="21"/>
    </i>
    <i>
      <x v="76"/>
      <x v="1"/>
      <x v="18"/>
      <x v="81"/>
    </i>
    <i>
      <x v="77"/>
      <x v="5"/>
      <x v="6"/>
      <x v="427"/>
    </i>
    <i>
      <x v="78"/>
      <x v="171"/>
      <x v="18"/>
      <x v="3"/>
    </i>
    <i>
      <x v="79"/>
      <x v="1"/>
      <x v="3"/>
      <x v="89"/>
    </i>
    <i>
      <x v="80"/>
      <x v="83"/>
      <x v="3"/>
      <x v="267"/>
    </i>
    <i>
      <x v="81"/>
      <x v="140"/>
      <x v="3"/>
      <x v="656"/>
    </i>
    <i>
      <x v="82"/>
      <x v="1"/>
      <x v="6"/>
      <x v="102"/>
    </i>
    <i>
      <x v="83"/>
      <x v="140"/>
      <x v="3"/>
      <x v="655"/>
    </i>
    <i>
      <x v="84"/>
      <x v="1"/>
      <x v="3"/>
      <x v="103"/>
    </i>
    <i>
      <x v="85"/>
      <x v="171"/>
      <x v="18"/>
      <x v="2"/>
    </i>
    <i>
      <x v="86"/>
      <x v="172"/>
      <x v="3"/>
      <x v="500"/>
    </i>
    <i>
      <x v="87"/>
      <x v="341"/>
      <x v="3"/>
      <x v="47"/>
    </i>
    <i>
      <x v="88"/>
      <x v="12"/>
      <x v="10"/>
      <x v="620"/>
    </i>
    <i>
      <x v="89"/>
      <x v="12"/>
      <x v="10"/>
      <x v="619"/>
    </i>
    <i>
      <x v="90"/>
      <x v="173"/>
      <x v="3"/>
      <x v="755"/>
    </i>
    <i>
      <x v="91"/>
      <x v="173"/>
      <x v="3"/>
      <x v="752"/>
    </i>
    <i>
      <x v="92"/>
      <x v="173"/>
      <x v="3"/>
      <x v="750"/>
    </i>
    <i>
      <x v="93"/>
      <x v="5"/>
      <x v="14"/>
      <x v="406"/>
    </i>
    <i>
      <x v="94"/>
      <x v="174"/>
      <x v="7"/>
      <x v="233"/>
    </i>
    <i>
      <x v="95"/>
      <x v="175"/>
      <x v="3"/>
      <x v="377"/>
    </i>
    <i>
      <x v="96"/>
      <x v="173"/>
      <x v="3"/>
      <x v="761"/>
    </i>
    <i>
      <x v="97"/>
      <x v="176"/>
      <x v="23"/>
      <x v="121"/>
    </i>
    <i>
      <x v="98"/>
      <x v="5"/>
      <x v="18"/>
      <x v="405"/>
    </i>
    <i>
      <x v="99"/>
      <x v="12"/>
      <x v="10"/>
      <x v="621"/>
    </i>
    <i>
      <x v="100"/>
      <x v="1"/>
      <x v="3"/>
      <x v="78"/>
    </i>
    <i>
      <x v="101"/>
      <x v="176"/>
      <x v="23"/>
      <x v="122"/>
    </i>
    <i>
      <x v="102"/>
      <x v="340"/>
      <x v="3"/>
      <x v="661"/>
    </i>
    <i>
      <x v="103"/>
      <x v="83"/>
      <x v="3"/>
      <x v="258"/>
    </i>
    <i>
      <x v="104"/>
      <x/>
      <x v="3"/>
      <x v="651"/>
    </i>
    <i>
      <x v="105"/>
      <x v="5"/>
      <x v="3"/>
      <x v="403"/>
    </i>
    <i>
      <x v="106"/>
      <x v="179"/>
      <x v="3"/>
      <x v="225"/>
    </i>
    <i>
      <x v="107"/>
      <x v="173"/>
      <x v="3"/>
      <x v="756"/>
    </i>
    <i>
      <x v="108"/>
      <x v="1"/>
      <x v="18"/>
      <x v="117"/>
    </i>
    <i>
      <x v="109"/>
      <x v="340"/>
      <x v="6"/>
      <x v="682"/>
    </i>
    <i>
      <x v="110"/>
      <x v="340"/>
      <x v="18"/>
      <x v="668"/>
    </i>
    <i>
      <x v="111"/>
      <x v="340"/>
      <x v="18"/>
      <x v="663"/>
    </i>
    <i>
      <x v="112"/>
      <x v="54"/>
      <x v="8"/>
      <x v="329"/>
    </i>
    <i>
      <x v="113"/>
      <x v="5"/>
      <x v="3"/>
      <x v="418"/>
    </i>
    <i>
      <x v="114"/>
      <x v="1"/>
      <x v="3"/>
      <x v="93"/>
    </i>
    <i>
      <x v="115"/>
      <x v="340"/>
      <x v="3"/>
      <x v="676"/>
    </i>
    <i>
      <x v="116"/>
      <x v="385"/>
      <x v="4"/>
      <x v="597"/>
    </i>
    <i>
      <x v="117"/>
      <x v="340"/>
      <x v="3"/>
      <x v="684"/>
    </i>
    <i>
      <x v="118"/>
      <x v="5"/>
      <x v="3"/>
      <x v="430"/>
    </i>
    <i>
      <x v="119"/>
      <x v="5"/>
      <x v="21"/>
      <x v="432"/>
    </i>
    <i>
      <x v="120"/>
      <x v="1"/>
      <x v="21"/>
      <x v="107"/>
    </i>
    <i>
      <x v="121"/>
      <x v="1"/>
      <x v="4"/>
      <x v="596"/>
    </i>
    <i>
      <x v="122"/>
      <x v="341"/>
      <x v="4"/>
      <x v="27"/>
    </i>
    <i>
      <x v="123"/>
      <x v="5"/>
      <x v="8"/>
      <x v="431"/>
    </i>
    <i>
      <x v="124"/>
      <x v="1"/>
      <x v="8"/>
      <x v="106"/>
    </i>
    <i>
      <x v="125"/>
      <x v="5"/>
      <x v="3"/>
      <x v="421"/>
    </i>
    <i>
      <x v="126"/>
      <x v="1"/>
      <x v="3"/>
      <x v="96"/>
    </i>
    <i>
      <x v="127"/>
      <x v="138"/>
      <x v="8"/>
      <x v="685"/>
    </i>
    <i>
      <x v="128"/>
      <x v="83"/>
      <x v="21"/>
      <x v="280"/>
    </i>
    <i>
      <x v="129"/>
      <x v="5"/>
      <x v="10"/>
      <x v="429"/>
    </i>
    <i>
      <x v="130"/>
      <x v="1"/>
      <x v="10"/>
      <x v="104"/>
    </i>
    <i>
      <x v="131"/>
      <x v="340"/>
      <x v="10"/>
      <x v="683"/>
    </i>
    <i>
      <x v="132"/>
      <x v="340"/>
      <x v="10"/>
      <x v="688"/>
    </i>
    <i>
      <x v="133"/>
      <x v="5"/>
      <x v="10"/>
      <x v="434"/>
    </i>
    <i>
      <x v="134"/>
      <x v="5"/>
      <x v="16"/>
      <x v="426"/>
    </i>
    <i>
      <x v="135"/>
      <x v="1"/>
      <x v="16"/>
      <x v="101"/>
    </i>
    <i>
      <x v="136"/>
      <x v="340"/>
      <x v="16"/>
      <x v="681"/>
    </i>
    <i>
      <x v="137"/>
      <x v="5"/>
      <x v="17"/>
      <x v="411"/>
    </i>
    <i>
      <x v="138"/>
      <x v="5"/>
      <x v="19"/>
      <x v="420"/>
    </i>
    <i>
      <x v="139"/>
      <x v="1"/>
      <x v="17"/>
      <x v="86"/>
    </i>
    <i>
      <x v="140"/>
      <x v="340"/>
      <x v="10"/>
      <x v="672"/>
    </i>
    <i>
      <x v="141"/>
      <x v="1"/>
      <x v="19"/>
      <x v="95"/>
    </i>
    <i>
      <x v="142"/>
      <x v="139"/>
      <x v="10"/>
      <x v="240"/>
    </i>
    <i>
      <x v="143"/>
      <x v="146"/>
      <x v="10"/>
      <x v="195"/>
    </i>
    <i>
      <x v="144"/>
      <x v="49"/>
      <x v="10"/>
      <x v="204"/>
    </i>
    <i>
      <x v="145"/>
      <x v="49"/>
      <x v="10"/>
      <x v="205"/>
    </i>
    <i>
      <x v="146"/>
      <x v="49"/>
      <x v="10"/>
      <x v="213"/>
    </i>
    <i>
      <x v="147"/>
      <x v="49"/>
      <x v="10"/>
      <x v="212"/>
    </i>
    <i>
      <x v="148"/>
      <x v="49"/>
      <x v="10"/>
      <x v="215"/>
    </i>
    <i>
      <x v="149"/>
      <x v="49"/>
      <x v="10"/>
      <x v="214"/>
    </i>
    <i>
      <x v="150"/>
      <x v="340"/>
      <x v="3"/>
      <x v="679"/>
    </i>
    <i>
      <x v="151"/>
      <x v="83"/>
      <x v="19"/>
      <x v="272"/>
    </i>
    <i>
      <x v="152"/>
      <x v="36"/>
      <x v="8"/>
      <x v="647"/>
    </i>
    <i>
      <x v="153"/>
      <x v="83"/>
      <x v="10"/>
      <x v="278"/>
    </i>
    <i>
      <x v="154"/>
      <x v="182"/>
      <x v="10"/>
      <x v="648"/>
    </i>
    <i>
      <x v="155"/>
      <x v="340"/>
      <x v="16"/>
      <x v="675"/>
    </i>
    <i>
      <x v="156"/>
      <x v="127"/>
      <x v="21"/>
      <x v="18"/>
    </i>
    <i>
      <x v="157"/>
      <x v="183"/>
      <x v="21"/>
      <x v="118"/>
    </i>
    <i>
      <x v="158"/>
      <x v="83"/>
      <x v="10"/>
      <x v="255"/>
    </i>
    <i>
      <x v="159"/>
      <x v="5"/>
      <x v="16"/>
      <x v="417"/>
    </i>
    <i>
      <x v="160"/>
      <x v="1"/>
      <x v="3"/>
      <x v="105"/>
    </i>
    <i>
      <x v="161"/>
      <x v="76"/>
      <x v="10"/>
      <x v="731"/>
    </i>
    <i>
      <x v="162"/>
      <x v="139"/>
      <x v="10"/>
      <x v="238"/>
    </i>
    <i>
      <x v="163"/>
      <x v="149"/>
      <x v="4"/>
      <x v="715"/>
    </i>
    <i>
      <x v="164"/>
      <x v="5"/>
      <x v="4"/>
      <x v="433"/>
    </i>
    <i>
      <x v="165"/>
      <x v="111"/>
      <x v="1"/>
      <x v="320"/>
    </i>
    <i>
      <x v="166"/>
      <x v="166"/>
      <x v="16"/>
      <x v="717"/>
    </i>
    <i>
      <x v="167"/>
      <x v="82"/>
      <x v="2"/>
      <x v="870"/>
    </i>
    <i>
      <x v="168"/>
      <x v="96"/>
      <x v="16"/>
      <x v="982"/>
    </i>
    <i>
      <x v="169"/>
      <x v="1"/>
      <x v="4"/>
      <x v="75"/>
    </i>
    <i>
      <x v="170"/>
      <x v="84"/>
      <x v="2"/>
      <x v="371"/>
    </i>
    <i>
      <x v="171"/>
      <x v="96"/>
      <x v="16"/>
      <x v="616"/>
    </i>
    <i>
      <x v="172"/>
      <x v="5"/>
      <x v="4"/>
      <x v="422"/>
    </i>
    <i>
      <x v="173"/>
      <x v="112"/>
      <x v="1"/>
      <x v="891"/>
    </i>
    <i>
      <x v="174"/>
      <x v="111"/>
      <x v="1"/>
      <x v="318"/>
    </i>
    <i>
      <x v="175"/>
      <x v="341"/>
      <x v="4"/>
      <x v="64"/>
    </i>
    <i>
      <x v="176"/>
      <x v="86"/>
      <x v="2"/>
      <x v="712"/>
    </i>
    <i>
      <x v="177"/>
      <x v="111"/>
      <x v="1"/>
      <x v="324"/>
    </i>
    <i>
      <x v="178"/>
      <x v="112"/>
      <x v="1"/>
      <x v="892"/>
    </i>
    <i>
      <x v="179"/>
      <x v="111"/>
      <x v="1"/>
      <x v="322"/>
    </i>
    <i>
      <x v="180"/>
      <x v="386"/>
      <x v="4"/>
      <x v="727"/>
    </i>
    <i>
      <x v="181"/>
      <x v="101"/>
      <x v="1"/>
      <x v="883"/>
    </i>
    <i>
      <x v="182"/>
      <x v="111"/>
      <x v="1"/>
      <x v="315"/>
    </i>
    <i>
      <x v="183"/>
      <x v="111"/>
      <x v="1"/>
      <x v="314"/>
    </i>
    <i>
      <x v="184"/>
      <x v="112"/>
      <x v="1"/>
      <x v="889"/>
    </i>
    <i>
      <x v="185"/>
      <x v="111"/>
      <x v="1"/>
      <x v="311"/>
    </i>
    <i>
      <x v="186"/>
      <x v="111"/>
      <x v="1"/>
      <x v="312"/>
    </i>
    <i>
      <x v="187"/>
      <x v="111"/>
      <x v="1"/>
      <x v="313"/>
    </i>
    <i>
      <x v="188"/>
      <x v="112"/>
      <x v="1"/>
      <x v="901"/>
    </i>
    <i>
      <x v="189"/>
      <x v="111"/>
      <x v="1"/>
      <x v="321"/>
    </i>
    <i>
      <x v="190"/>
      <x v="341"/>
      <x v="4"/>
      <x v="51"/>
    </i>
    <i>
      <x v="191"/>
      <x v="1"/>
      <x v="4"/>
      <x v="69"/>
    </i>
    <i>
      <x v="192"/>
      <x v="37"/>
      <x v="2"/>
      <x v="364"/>
    </i>
    <i>
      <x v="193"/>
      <x v="38"/>
      <x v="2"/>
      <x v="366"/>
    </i>
    <i>
      <x v="194"/>
      <x v="85"/>
      <x v="2"/>
      <x v="152"/>
    </i>
    <i>
      <x v="195"/>
      <x v="46"/>
      <x v="16"/>
      <x v="819"/>
    </i>
    <i>
      <x v="196"/>
      <x v="341"/>
      <x v="1"/>
      <x v="23"/>
    </i>
    <i>
      <x v="197"/>
      <x v="94"/>
      <x v="1"/>
      <x v="67"/>
    </i>
    <i>
      <x v="198"/>
      <x v="105"/>
      <x v="1"/>
      <x v="251"/>
    </i>
    <i>
      <x v="199"/>
      <x v="114"/>
      <x v="1"/>
      <x v="508"/>
    </i>
    <i>
      <x v="200"/>
      <x v="188"/>
      <x v="10"/>
      <x v="361"/>
    </i>
    <i>
      <x v="201"/>
      <x v="141"/>
      <x v="10"/>
      <x v="254"/>
    </i>
    <i>
      <x v="202"/>
      <x v="1"/>
      <x v="3"/>
      <x v="92"/>
    </i>
    <i>
      <x v="203"/>
      <x v="292"/>
      <x v="16"/>
      <x v="506"/>
    </i>
    <i>
      <x v="204"/>
      <x v="341"/>
      <x v="10"/>
      <x v="66"/>
    </i>
    <i>
      <x v="205"/>
      <x v="340"/>
      <x v="17"/>
      <x v="670"/>
    </i>
    <i>
      <x v="206"/>
      <x v="1"/>
      <x v="2"/>
      <x v="97"/>
    </i>
    <i>
      <x v="207"/>
      <x v="190"/>
      <x v="2"/>
      <x v="747"/>
    </i>
    <i>
      <x v="208"/>
      <x v="190"/>
      <x v="2"/>
      <x v="743"/>
    </i>
    <i>
      <x v="209"/>
      <x v="5"/>
      <x v="2"/>
      <x v="416"/>
    </i>
    <i>
      <x v="210"/>
      <x v="83"/>
      <x v="2"/>
      <x v="269"/>
    </i>
    <i>
      <x v="211"/>
      <x v="340"/>
      <x v="2"/>
      <x v="674"/>
    </i>
    <i>
      <x v="212"/>
      <x v="1"/>
      <x v="2"/>
      <x v="90"/>
    </i>
    <i>
      <x v="213"/>
      <x v="340"/>
      <x v="7"/>
      <x v="677"/>
    </i>
    <i>
      <x v="214"/>
      <x v="117"/>
      <x v="16"/>
      <x v="481"/>
    </i>
    <i>
      <x v="215"/>
      <x v="340"/>
      <x v="21"/>
      <x v="686"/>
    </i>
    <i>
      <x v="216"/>
      <x v="281"/>
      <x v="21"/>
      <x v="170"/>
    </i>
    <i>
      <x v="217"/>
      <x v="187"/>
      <x v="21"/>
      <x v="171"/>
    </i>
    <i>
      <x v="218"/>
      <x v="187"/>
      <x v="21"/>
      <x v="172"/>
    </i>
    <i>
      <x v="219"/>
      <x v="341"/>
      <x v="10"/>
      <x v="35"/>
    </i>
    <i>
      <x v="220"/>
      <x v="341"/>
      <x v="10"/>
      <x v="39"/>
    </i>
    <i>
      <x v="221"/>
      <x v="340"/>
      <x v="19"/>
      <x v="678"/>
    </i>
    <i>
      <x v="222"/>
      <x v="49"/>
      <x v="10"/>
      <x v="203"/>
    </i>
    <i>
      <x v="223"/>
      <x v="192"/>
      <x v="3"/>
      <x v="145"/>
    </i>
    <i>
      <x v="224"/>
      <x v="112"/>
      <x v="1"/>
      <x v="904"/>
    </i>
    <i>
      <x v="225"/>
      <x v="94"/>
      <x v="7"/>
      <x v="456"/>
    </i>
    <i>
      <x v="226"/>
      <x v="193"/>
      <x v="7"/>
      <x v="451"/>
    </i>
    <i>
      <x v="227"/>
      <x v="341"/>
      <x v="10"/>
      <x v="40"/>
    </i>
    <i>
      <x v="228"/>
      <x v="94"/>
      <x v="7"/>
      <x v="453"/>
    </i>
    <i>
      <x v="229"/>
      <x v="94"/>
      <x v="7"/>
      <x v="449"/>
    </i>
    <i>
      <x v="230"/>
      <x v="94"/>
      <x v="7"/>
      <x v="454"/>
    </i>
    <i>
      <x v="231"/>
      <x v="94"/>
      <x v="7"/>
      <x v="440"/>
    </i>
    <i>
      <x v="232"/>
      <x v="94"/>
      <x v="7"/>
      <x v="442"/>
    </i>
    <i>
      <x v="233"/>
      <x v="94"/>
      <x v="7"/>
      <x v="445"/>
    </i>
    <i>
      <x v="234"/>
      <x v="94"/>
      <x v="7"/>
      <x v="457"/>
    </i>
    <i>
      <x v="235"/>
      <x v="128"/>
      <x v="7"/>
      <x v="234"/>
    </i>
    <i>
      <x v="236"/>
      <x v="94"/>
      <x v="7"/>
      <x v="437"/>
    </i>
    <i>
      <x v="237"/>
      <x v="94"/>
      <x v="7"/>
      <x v="455"/>
    </i>
    <i>
      <x v="238"/>
      <x v="178"/>
      <x v="7"/>
      <x v="789"/>
    </i>
    <i>
      <x v="239"/>
      <x v="368"/>
      <x v="8"/>
      <x v="644"/>
    </i>
    <i>
      <x v="240"/>
      <x v="94"/>
      <x v="7"/>
      <x v="458"/>
    </i>
    <i>
      <x v="241"/>
      <x v="14"/>
      <x v="16"/>
      <x v="155"/>
    </i>
    <i>
      <x v="242"/>
      <x v="366"/>
      <x v="6"/>
      <x v="976"/>
    </i>
    <i>
      <x v="243"/>
      <x v="156"/>
      <x v="6"/>
      <x v="598"/>
    </i>
    <i>
      <x v="244"/>
      <x v="369"/>
      <x v="10"/>
      <x v="818"/>
    </i>
    <i>
      <x v="245"/>
      <x v="83"/>
      <x v="17"/>
      <x v="265"/>
    </i>
    <i>
      <x v="246"/>
      <x v="178"/>
      <x v="7"/>
      <x v="790"/>
    </i>
    <i>
      <x v="247"/>
      <x v="178"/>
      <x v="7"/>
      <x v="791"/>
    </i>
    <i>
      <x v="248"/>
      <x v="178"/>
      <x v="7"/>
      <x v="788"/>
    </i>
    <i>
      <x v="249"/>
      <x v="178"/>
      <x v="7"/>
      <x v="787"/>
    </i>
    <i>
      <x v="250"/>
      <x v="95"/>
      <x v="7"/>
      <x v="974"/>
    </i>
    <i>
      <x v="251"/>
      <x v="196"/>
      <x v="10"/>
      <x v="807"/>
    </i>
    <i>
      <x v="252"/>
      <x v="199"/>
      <x v="10"/>
      <x v="370"/>
    </i>
    <i>
      <x v="253"/>
      <x v="95"/>
      <x v="7"/>
      <x v="973"/>
    </i>
    <i>
      <x v="254"/>
      <x v="412"/>
      <x v="24"/>
      <x v="931"/>
    </i>
    <i>
      <x v="255"/>
      <x v="173"/>
      <x v="3"/>
      <x v="754"/>
    </i>
    <i>
      <x v="256"/>
      <x v="39"/>
      <x v="2"/>
      <x v="699"/>
    </i>
    <i>
      <x v="257"/>
      <x v="204"/>
      <x v="16"/>
      <x v="482"/>
    </i>
    <i>
      <x v="258"/>
      <x v="163"/>
      <x v="16"/>
      <x v="732"/>
    </i>
    <i>
      <x v="259"/>
      <x v="77"/>
      <x v="10"/>
      <x v="120"/>
    </i>
    <i>
      <x v="260"/>
      <x v="155"/>
      <x v="21"/>
      <x v="510"/>
    </i>
    <i>
      <x v="261"/>
      <x v="173"/>
      <x v="3"/>
      <x v="758"/>
    </i>
    <i>
      <x v="262"/>
      <x v="140"/>
      <x v="3"/>
      <x v="654"/>
    </i>
    <i>
      <x v="263"/>
      <x v="112"/>
      <x v="1"/>
      <x v="894"/>
    </i>
    <i>
      <x v="264"/>
      <x v="111"/>
      <x v="1"/>
      <x v="323"/>
    </i>
    <i>
      <x v="265"/>
      <x v="112"/>
      <x v="1"/>
      <x v="886"/>
    </i>
    <i>
      <x v="266"/>
      <x v="112"/>
      <x v="1"/>
      <x v="907"/>
    </i>
    <i>
      <x v="267"/>
      <x v="111"/>
      <x v="1"/>
      <x v="310"/>
    </i>
    <i>
      <x v="268"/>
      <x v="3"/>
      <x v="1"/>
      <x v="578"/>
    </i>
    <i>
      <x v="269"/>
      <x v="205"/>
      <x v="16"/>
      <x v="399"/>
    </i>
    <i>
      <x v="270"/>
      <x v="136"/>
      <x v="8"/>
      <x v="13"/>
    </i>
    <i>
      <x v="271"/>
      <x v="139"/>
      <x v="10"/>
      <x v="237"/>
    </i>
    <i>
      <x v="272"/>
      <x v="206"/>
      <x v="12"/>
      <x v="803"/>
    </i>
    <i>
      <x v="273"/>
      <x v="206"/>
      <x v="12"/>
      <x v="805"/>
    </i>
    <i>
      <x v="274"/>
      <x v="206"/>
      <x v="12"/>
      <x v="802"/>
    </i>
    <i>
      <x v="275"/>
      <x v="206"/>
      <x v="12"/>
      <x v="801"/>
    </i>
    <i>
      <x v="276"/>
      <x v="206"/>
      <x v="12"/>
      <x v="804"/>
    </i>
    <i>
      <x v="277"/>
      <x v="294"/>
      <x v="12"/>
      <x v="229"/>
    </i>
    <i>
      <x v="278"/>
      <x v="206"/>
      <x v="12"/>
      <x v="806"/>
    </i>
    <i>
      <x v="279"/>
      <x v="209"/>
      <x v="12"/>
      <x v="349"/>
    </i>
    <i>
      <x v="280"/>
      <x v="341"/>
      <x v="12"/>
      <x v="55"/>
    </i>
    <i>
      <x v="281"/>
      <x v="1"/>
      <x v="12"/>
      <x v="99"/>
    </i>
    <i>
      <x v="282"/>
      <x v="5"/>
      <x v="12"/>
      <x v="424"/>
    </i>
    <i>
      <x v="283"/>
      <x v="138"/>
      <x v="3"/>
      <x v="91"/>
    </i>
    <i>
      <x v="284"/>
      <x v="1"/>
      <x v="10"/>
      <x v="110"/>
    </i>
    <i>
      <x v="285"/>
      <x v="211"/>
      <x v="12"/>
      <x v="515"/>
    </i>
    <i>
      <x v="286"/>
      <x v="207"/>
      <x v="12"/>
      <x v="590"/>
    </i>
    <i>
      <x v="287"/>
      <x v="212"/>
      <x v="12"/>
      <x v="472"/>
    </i>
    <i>
      <x v="288"/>
      <x v="151"/>
      <x v="12"/>
      <x v="926"/>
    </i>
    <i>
      <x v="289"/>
      <x v="340"/>
      <x v="12"/>
      <x v="680"/>
    </i>
    <i>
      <x v="290"/>
      <x v="408"/>
      <x v="3"/>
      <x v="503"/>
    </i>
    <i>
      <x v="291"/>
      <x v="293"/>
      <x v="3"/>
      <x v="504"/>
    </i>
    <i>
      <x v="292"/>
      <x v="151"/>
      <x v="3"/>
      <x v="200"/>
    </i>
    <i>
      <x v="293"/>
      <x v="135"/>
      <x v="6"/>
      <x v="176"/>
    </i>
    <i>
      <x v="294"/>
      <x v="213"/>
      <x v="18"/>
      <x v="177"/>
    </i>
    <i>
      <x v="295"/>
      <x v="289"/>
      <x v="10"/>
      <x v="186"/>
    </i>
    <i>
      <x v="296"/>
      <x v="214"/>
      <x v="3"/>
      <x v="158"/>
    </i>
    <i>
      <x v="297"/>
      <x v="216"/>
      <x v="4"/>
      <x v="183"/>
    </i>
    <i>
      <x v="298"/>
      <x v="216"/>
      <x v="6"/>
      <x v="181"/>
    </i>
    <i>
      <x v="299"/>
      <x v="216"/>
      <x v="6"/>
      <x v="184"/>
    </i>
    <i>
      <x v="300"/>
      <x v="63"/>
      <x v="2"/>
      <x v="216"/>
    </i>
    <i>
      <x v="301"/>
      <x v="218"/>
      <x v="11"/>
      <x v="185"/>
    </i>
    <i>
      <x v="302"/>
      <x v="215"/>
      <x v="13"/>
      <x v="217"/>
    </i>
    <i>
      <x v="303"/>
      <x v="219"/>
      <x v="14"/>
      <x v="188"/>
    </i>
    <i>
      <x v="304"/>
      <x v="213"/>
      <x v="15"/>
      <x v="175"/>
    </i>
    <i>
      <x v="305"/>
      <x v="220"/>
      <x v="19"/>
      <x v="350"/>
    </i>
    <i>
      <x v="306"/>
      <x v="225"/>
      <x v="21"/>
      <x v="169"/>
    </i>
    <i>
      <x v="307"/>
      <x v="226"/>
      <x v="22"/>
      <x v="178"/>
    </i>
    <i>
      <x v="308"/>
      <x v="341"/>
      <x/>
      <x v="24"/>
    </i>
    <i>
      <x v="309"/>
      <x v="104"/>
      <x/>
      <x v="869"/>
    </i>
    <i>
      <x v="310"/>
      <x v="365"/>
      <x v="8"/>
      <x v="380"/>
    </i>
    <i>
      <x v="311"/>
      <x v="365"/>
      <x v="8"/>
      <x v="381"/>
    </i>
    <i>
      <x v="312"/>
      <x v="401"/>
      <x v="8"/>
      <x v="643"/>
    </i>
    <i>
      <x v="313"/>
      <x v="367"/>
      <x v="8"/>
      <x v="7"/>
    </i>
    <i>
      <x v="314"/>
      <x v="234"/>
      <x v="18"/>
      <x v="615"/>
    </i>
    <i>
      <x v="315"/>
      <x v="296"/>
      <x v="8"/>
      <x v="859"/>
    </i>
    <i>
      <x v="316"/>
      <x v="356"/>
      <x v="18"/>
      <x v="994"/>
    </i>
    <i>
      <x v="317"/>
      <x v="40"/>
      <x v="8"/>
      <x v="850"/>
    </i>
    <i>
      <x v="318"/>
      <x v="297"/>
      <x v="8"/>
      <x v="15"/>
    </i>
    <i>
      <x v="319"/>
      <x v="235"/>
      <x v="18"/>
      <x v="630"/>
    </i>
    <i>
      <x v="320"/>
      <x v="227"/>
      <x v="8"/>
      <x v="652"/>
    </i>
    <i>
      <x v="321"/>
      <x v="364"/>
      <x v="8"/>
      <x v="650"/>
    </i>
    <i>
      <x v="322"/>
      <x v="363"/>
      <x v="8"/>
      <x v="866"/>
    </i>
    <i>
      <x v="323"/>
      <x v="358"/>
      <x v="8"/>
      <x v="8"/>
    </i>
    <i>
      <x v="324"/>
      <x v="357"/>
      <x v="18"/>
      <x v="479"/>
    </i>
    <i>
      <x v="325"/>
      <x v="164"/>
      <x v="8"/>
      <x v="863"/>
    </i>
    <i>
      <x v="326"/>
      <x v="238"/>
      <x v="8"/>
      <x v="852"/>
    </i>
    <i>
      <x v="327"/>
      <x v="184"/>
      <x v="8"/>
      <x v="649"/>
    </i>
    <i>
      <x v="328"/>
      <x v="353"/>
      <x v="18"/>
      <x v="290"/>
    </i>
    <i>
      <x v="329"/>
      <x v="133"/>
      <x v="8"/>
      <x v="854"/>
    </i>
    <i>
      <x v="330"/>
      <x v="15"/>
      <x v="18"/>
      <x v="157"/>
    </i>
    <i>
      <x v="331"/>
      <x v="353"/>
      <x v="18"/>
      <x v="986"/>
    </i>
    <i>
      <x v="332"/>
      <x v="102"/>
      <x v="3"/>
      <x v="16"/>
    </i>
    <i>
      <x v="333"/>
      <x v="13"/>
      <x v="18"/>
      <x v="163"/>
    </i>
    <i>
      <x v="334"/>
      <x v="240"/>
      <x v="3"/>
      <x v="965"/>
    </i>
    <i>
      <x v="335"/>
      <x v="83"/>
      <x v="3"/>
      <x v="279"/>
    </i>
    <i>
      <x v="336"/>
      <x v="353"/>
      <x v="18"/>
      <x v="985"/>
    </i>
    <i>
      <x v="337"/>
      <x v="353"/>
      <x v="18"/>
      <x v="632"/>
    </i>
    <i>
      <x v="338"/>
      <x v="354"/>
      <x v="18"/>
      <x v="871"/>
    </i>
    <i>
      <x v="339"/>
      <x v="243"/>
      <x v="18"/>
      <x v="987"/>
    </i>
    <i>
      <x v="340"/>
      <x v="244"/>
      <x v="18"/>
      <x v="924"/>
    </i>
    <i>
      <x v="341"/>
      <x v="342"/>
      <x v="3"/>
      <x v="527"/>
    </i>
    <i>
      <x v="342"/>
      <x v="245"/>
      <x v="18"/>
      <x v="153"/>
    </i>
    <i>
      <x v="343"/>
      <x v="243"/>
      <x v="18"/>
      <x v="291"/>
    </i>
    <i>
      <x v="344"/>
      <x v="200"/>
      <x v="8"/>
      <x v="505"/>
    </i>
    <i>
      <x v="345"/>
      <x v="223"/>
      <x v="8"/>
      <x v="494"/>
    </i>
    <i>
      <x v="346"/>
      <x v="407"/>
      <x v="8"/>
      <x v="876"/>
    </i>
    <i>
      <x v="347"/>
      <x v="349"/>
      <x v="8"/>
      <x v="875"/>
    </i>
    <i>
      <x v="348"/>
      <x v="381"/>
      <x v="8"/>
      <x v="873"/>
    </i>
    <i>
      <x v="349"/>
      <x v="350"/>
      <x v="8"/>
      <x v="646"/>
    </i>
    <i>
      <x v="350"/>
      <x v="41"/>
      <x v="8"/>
      <x v="645"/>
    </i>
    <i>
      <x v="351"/>
      <x v="217"/>
      <x v="17"/>
      <x v="493"/>
    </i>
    <i>
      <x v="352"/>
      <x v="360"/>
      <x v="8"/>
      <x v="828"/>
    </i>
    <i>
      <x v="353"/>
      <x v="202"/>
      <x v="17"/>
      <x v="288"/>
    </i>
    <i>
      <x v="354"/>
      <x v="42"/>
      <x v="8"/>
      <x v="521"/>
    </i>
    <i>
      <x v="355"/>
      <x v="130"/>
      <x v="3"/>
      <x v="748"/>
    </i>
    <i>
      <x v="356"/>
      <x v="172"/>
      <x v="3"/>
      <x v="749"/>
    </i>
    <i>
      <x v="357"/>
      <x v="380"/>
      <x v="8"/>
      <x v="928"/>
    </i>
    <i>
      <x v="358"/>
      <x v="362"/>
      <x v="8"/>
      <x v="228"/>
    </i>
    <i>
      <x v="359"/>
      <x v="43"/>
      <x v="8"/>
      <x v="867"/>
    </i>
    <i>
      <x v="360"/>
      <x v="138"/>
      <x v="8"/>
      <x v="653"/>
    </i>
    <i>
      <x v="361"/>
      <x v="133"/>
      <x v="8"/>
      <x v="853"/>
    </i>
    <i>
      <x v="362"/>
      <x v="300"/>
      <x v="8"/>
      <x v="625"/>
    </i>
    <i>
      <x v="363"/>
      <x v="380"/>
      <x v="8"/>
      <x v="623"/>
    </i>
    <i>
      <x v="364"/>
      <x v="250"/>
      <x v="10"/>
      <x v="347"/>
    </i>
    <i>
      <x v="365"/>
      <x v="250"/>
      <x v="10"/>
      <x v="346"/>
    </i>
    <i>
      <x v="366"/>
      <x v="380"/>
      <x v="8"/>
      <x v="627"/>
    </i>
    <i>
      <x v="367"/>
      <x v="380"/>
      <x v="8"/>
      <x v="622"/>
    </i>
    <i>
      <x v="368"/>
      <x v="251"/>
      <x v="10"/>
      <x v="187"/>
    </i>
    <i>
      <x v="369"/>
      <x v="106"/>
      <x v="10"/>
      <x v="253"/>
    </i>
    <i>
      <x v="370"/>
      <x v="76"/>
      <x v="10"/>
      <x v="730"/>
    </i>
    <i>
      <x v="371"/>
      <x v="75"/>
      <x v="10"/>
      <x v="996"/>
    </i>
    <i>
      <x v="372"/>
      <x v="145"/>
      <x v="3"/>
      <x v="528"/>
    </i>
    <i>
      <x v="373"/>
      <x v="177"/>
      <x v="3"/>
      <x v="585"/>
    </i>
    <i>
      <x v="374"/>
      <x v="90"/>
      <x v="3"/>
      <x v="243"/>
    </i>
    <i>
      <x v="375"/>
      <x v="240"/>
      <x v="3"/>
      <x v="951"/>
    </i>
    <i>
      <x v="376"/>
      <x v="111"/>
      <x v="1"/>
      <x v="316"/>
    </i>
    <i>
      <x v="377"/>
      <x v="111"/>
      <x v="1"/>
      <x v="326"/>
    </i>
    <i>
      <x v="378"/>
      <x v="111"/>
      <x v="1"/>
      <x v="325"/>
    </i>
    <i>
      <x v="379"/>
      <x v="111"/>
      <x v="1"/>
      <x v="308"/>
    </i>
    <i>
      <x v="380"/>
      <x v="112"/>
      <x v="1"/>
      <x v="919"/>
    </i>
    <i>
      <x v="381"/>
      <x v="288"/>
      <x v="10"/>
      <x v="977"/>
    </i>
    <i>
      <x v="382"/>
      <x v="290"/>
      <x v="10"/>
      <x v="345"/>
    </i>
    <i>
      <x v="383"/>
      <x v="301"/>
      <x v="6"/>
      <x v="975"/>
    </i>
    <i>
      <x v="384"/>
      <x v="34"/>
      <x v="6"/>
      <x v="358"/>
    </i>
    <i>
      <x v="385"/>
      <x v="406"/>
      <x v="10"/>
      <x v="800"/>
    </i>
    <i>
      <x v="386"/>
      <x v="13"/>
      <x v="16"/>
      <x v="164"/>
    </i>
    <i>
      <x v="387"/>
      <x v="13"/>
      <x v="16"/>
      <x v="168"/>
    </i>
    <i>
      <x v="388"/>
      <x v="2"/>
      <x v="16"/>
      <x v="738"/>
    </i>
    <i>
      <x v="389"/>
      <x v="141"/>
      <x v="10"/>
      <x v="248"/>
    </i>
    <i>
      <x v="390"/>
      <x v="387"/>
      <x v="10"/>
      <x v="224"/>
    </i>
    <i>
      <x v="391"/>
      <x v="115"/>
      <x v="1"/>
      <x v="125"/>
    </i>
    <i>
      <x v="392"/>
      <x v="115"/>
      <x v="1"/>
      <x v="128"/>
    </i>
    <i>
      <x v="393"/>
      <x v="115"/>
      <x v="1"/>
      <x v="135"/>
    </i>
    <i>
      <x v="394"/>
      <x v="112"/>
      <x v="1"/>
      <x v="914"/>
    </i>
    <i>
      <x v="395"/>
      <x v="101"/>
      <x v="1"/>
      <x v="921"/>
    </i>
    <i>
      <x v="396"/>
      <x v="131"/>
      <x v="19"/>
      <x v="189"/>
    </i>
    <i>
      <x v="397"/>
      <x v="388"/>
      <x v="4"/>
      <x v="633"/>
    </i>
    <i>
      <x v="398"/>
      <x v="254"/>
      <x v="4"/>
      <x v="502"/>
    </i>
    <i>
      <x v="399"/>
      <x v="254"/>
      <x v="4"/>
      <x v="501"/>
    </i>
    <i>
      <x v="400"/>
      <x v="254"/>
      <x v="4"/>
      <x v="634"/>
    </i>
    <i>
      <x v="401"/>
      <x v="277"/>
      <x v="4"/>
      <x v="339"/>
    </i>
    <i>
      <x v="402"/>
      <x v="389"/>
      <x v="4"/>
      <x v="728"/>
    </i>
    <i>
      <x v="403"/>
      <x v="390"/>
      <x v="4"/>
      <x v="795"/>
    </i>
    <i>
      <x v="404"/>
      <x v="2"/>
      <x v="16"/>
      <x v="737"/>
    </i>
    <i>
      <x v="405"/>
      <x v="123"/>
      <x v="4"/>
      <x v="340"/>
    </i>
    <i>
      <x v="406"/>
      <x v="391"/>
      <x v="4"/>
      <x v="338"/>
    </i>
    <i>
      <x v="407"/>
      <x v="392"/>
      <x v="4"/>
      <x v="723"/>
    </i>
    <i>
      <x v="408"/>
      <x v="255"/>
      <x v="4"/>
      <x v="692"/>
    </i>
    <i>
      <x v="409"/>
      <x v="122"/>
      <x v="4"/>
      <x v="12"/>
    </i>
    <i>
      <x v="410"/>
      <x v="378"/>
      <x v="4"/>
      <x v="729"/>
    </i>
    <i>
      <x v="411"/>
      <x v="259"/>
      <x v="4"/>
      <x v="809"/>
    </i>
    <i>
      <x v="412"/>
      <x v="260"/>
      <x v="4"/>
      <x v="587"/>
    </i>
    <i>
      <x v="413"/>
      <x v="249"/>
      <x v="4"/>
      <x v="584"/>
    </i>
    <i>
      <x v="414"/>
      <x v="111"/>
      <x v="1"/>
      <x v="327"/>
    </i>
    <i>
      <x v="415"/>
      <x v="83"/>
      <x v="12"/>
      <x v="275"/>
    </i>
    <i>
      <x v="416"/>
      <x v="394"/>
      <x v="4"/>
      <x v="959"/>
    </i>
    <i>
      <x v="417"/>
      <x v="51"/>
      <x v="8"/>
      <x v="144"/>
    </i>
    <i>
      <x v="418"/>
      <x v="112"/>
      <x v="1"/>
      <x v="905"/>
    </i>
    <i>
      <x v="419"/>
      <x v="80"/>
      <x v="3"/>
      <x v="735"/>
    </i>
    <i>
      <x v="420"/>
      <x v="167"/>
      <x v="3"/>
      <x v="20"/>
    </i>
    <i>
      <x v="421"/>
      <x v="112"/>
      <x v="1"/>
      <x v="898"/>
    </i>
    <i>
      <x v="422"/>
      <x v="112"/>
      <x v="1"/>
      <x v="906"/>
    </i>
    <i>
      <x v="423"/>
      <x v="112"/>
      <x v="1"/>
      <x v="915"/>
    </i>
    <i>
      <x v="424"/>
      <x v="112"/>
      <x v="1"/>
      <x v="916"/>
    </i>
    <i>
      <x v="425"/>
      <x v="108"/>
      <x v="1"/>
      <x v="695"/>
    </i>
    <i>
      <x v="426"/>
      <x v="198"/>
      <x v="10"/>
      <x v="691"/>
    </i>
    <i>
      <x v="427"/>
      <x v="16"/>
      <x v="6"/>
      <x v="517"/>
    </i>
    <i>
      <x v="428"/>
      <x v="295"/>
      <x v="12"/>
      <x v="179"/>
    </i>
    <i>
      <x v="429"/>
      <x v="341"/>
      <x v="12"/>
      <x v="33"/>
    </i>
    <i>
      <x v="430"/>
      <x v="1"/>
      <x v="12"/>
      <x v="84"/>
    </i>
    <i>
      <x v="431"/>
      <x v="340"/>
      <x v="12"/>
      <x v="666"/>
    </i>
    <i>
      <x v="432"/>
      <x v="5"/>
      <x v="12"/>
      <x v="409"/>
    </i>
    <i>
      <x v="433"/>
      <x v="116"/>
      <x v="12"/>
      <x v="142"/>
    </i>
    <i>
      <x v="434"/>
      <x v="256"/>
      <x v="12"/>
      <x v="331"/>
    </i>
    <i>
      <x v="435"/>
      <x v="256"/>
      <x v="12"/>
      <x v="332"/>
    </i>
    <i>
      <x v="436"/>
      <x v="51"/>
      <x v="8"/>
      <x v="138"/>
    </i>
    <i>
      <x v="437"/>
      <x v="51"/>
      <x v="8"/>
      <x v="146"/>
    </i>
    <i>
      <x v="438"/>
      <x v="51"/>
      <x v="8"/>
      <x v="139"/>
    </i>
    <i>
      <x v="439"/>
      <x v="265"/>
      <x v="8"/>
      <x v="468"/>
    </i>
    <i>
      <x v="440"/>
      <x v="262"/>
      <x v="8"/>
      <x v="199"/>
    </i>
    <i>
      <x v="441"/>
      <x v="51"/>
      <x v="8"/>
      <x v="140"/>
    </i>
    <i>
      <x v="442"/>
      <x v="355"/>
      <x v="4"/>
      <x v="927"/>
    </i>
    <i>
      <x v="443"/>
      <x v="263"/>
      <x v="4"/>
      <x v="713"/>
    </i>
    <i>
      <x v="444"/>
      <x v="257"/>
      <x v="4"/>
      <x v="341"/>
    </i>
    <i>
      <x v="445"/>
      <x v="173"/>
      <x v="3"/>
      <x v="751"/>
    </i>
    <i>
      <x v="446"/>
      <x v="64"/>
      <x v="21"/>
      <x v="17"/>
    </i>
    <i>
      <x v="447"/>
      <x v="109"/>
      <x v="1"/>
      <x v="477"/>
    </i>
    <i>
      <x v="448"/>
      <x v="109"/>
      <x v="1"/>
      <x v="478"/>
    </i>
    <i>
      <x v="449"/>
      <x v="282"/>
      <x v="10"/>
      <x v="879"/>
    </i>
    <i>
      <x v="450"/>
      <x v="33"/>
      <x v="12"/>
      <x v="166"/>
    </i>
    <i>
      <x v="451"/>
      <x v="185"/>
      <x v="8"/>
      <x v="470"/>
    </i>
    <i>
      <x v="452"/>
      <x v="210"/>
      <x v="10"/>
      <x v="211"/>
    </i>
    <i>
      <x v="453"/>
      <x v="87"/>
      <x v="2"/>
      <x v="303"/>
    </i>
    <i>
      <x v="454"/>
      <x v="52"/>
      <x v="2"/>
      <x v="306"/>
    </i>
    <i>
      <x v="455"/>
      <x v="52"/>
      <x v="2"/>
      <x v="304"/>
    </i>
    <i>
      <x v="456"/>
      <x v="52"/>
      <x v="2"/>
      <x v="305"/>
    </i>
    <i>
      <x v="457"/>
      <x v="256"/>
      <x v="12"/>
      <x v="302"/>
    </i>
    <i>
      <x v="458"/>
      <x v="48"/>
      <x v="6"/>
      <x v="742"/>
    </i>
    <i>
      <x v="459"/>
      <x v="410"/>
      <x v="3"/>
      <x v="342"/>
    </i>
    <i>
      <x v="460"/>
      <x v="267"/>
      <x v="3"/>
      <x v="193"/>
    </i>
    <i>
      <x v="461"/>
      <x v="302"/>
      <x v="10"/>
      <x v="999"/>
    </i>
    <i>
      <x v="462"/>
      <x v="46"/>
      <x v="10"/>
      <x v="618"/>
    </i>
    <i>
      <x v="463"/>
      <x v="13"/>
      <x v="10"/>
      <x v="174"/>
    </i>
    <i>
      <x v="464"/>
      <x v="278"/>
      <x v="10"/>
      <x v="937"/>
    </i>
    <i>
      <x v="465"/>
      <x v="278"/>
      <x v="10"/>
      <x v="938"/>
    </i>
    <i>
      <x v="466"/>
      <x v="203"/>
      <x v="10"/>
      <x v="239"/>
    </i>
    <i>
      <x v="467"/>
      <x v="112"/>
      <x v="1"/>
      <x v="910"/>
    </i>
    <i>
      <x v="468"/>
      <x v="112"/>
      <x v="1"/>
      <x v="918"/>
    </i>
    <i>
      <x v="469"/>
      <x v="112"/>
      <x v="1"/>
      <x v="909"/>
    </i>
    <i>
      <x v="470"/>
      <x v="112"/>
      <x v="1"/>
      <x v="902"/>
    </i>
    <i>
      <x v="471"/>
      <x v="111"/>
      <x v="1"/>
      <x v="309"/>
    </i>
    <i>
      <x v="472"/>
      <x v="111"/>
      <x v="1"/>
      <x v="319"/>
    </i>
    <i>
      <x v="473"/>
      <x v="112"/>
      <x v="1"/>
      <x v="897"/>
    </i>
    <i>
      <x v="474"/>
      <x v="115"/>
      <x v="1"/>
      <x v="129"/>
    </i>
    <i>
      <x v="475"/>
      <x v="111"/>
      <x v="1"/>
      <x v="307"/>
    </i>
    <i>
      <x v="476"/>
      <x v="111"/>
      <x v="1"/>
      <x v="328"/>
    </i>
    <i>
      <x v="477"/>
      <x v="115"/>
      <x v="1"/>
      <x v="127"/>
    </i>
    <i>
      <x v="478"/>
      <x v="115"/>
      <x v="1"/>
      <x v="136"/>
    </i>
    <i>
      <x v="479"/>
      <x v="112"/>
      <x v="1"/>
      <x v="885"/>
    </i>
    <i>
      <x v="480"/>
      <x v="108"/>
      <x v="1"/>
      <x v="696"/>
    </i>
    <i>
      <x v="481"/>
      <x v="83"/>
      <x v="3"/>
      <x v="273"/>
    </i>
    <i>
      <x v="482"/>
      <x v="110"/>
      <x v="1"/>
      <x v="115"/>
    </i>
    <i>
      <x v="483"/>
      <x v="8"/>
      <x v="21"/>
      <x v="609"/>
    </i>
    <i>
      <x v="484"/>
      <x v="8"/>
      <x v="21"/>
      <x v="703"/>
    </i>
    <i>
      <x v="485"/>
      <x v="68"/>
      <x v="21"/>
      <x v="396"/>
    </i>
    <i>
      <x v="486"/>
      <x v="68"/>
      <x v="21"/>
      <x v="394"/>
    </i>
    <i>
      <x v="487"/>
      <x v="68"/>
      <x v="21"/>
      <x v="395"/>
    </i>
    <i>
      <x v="488"/>
      <x v="291"/>
      <x v="21"/>
      <x v="612"/>
    </i>
    <i>
      <x v="489"/>
      <x v="303"/>
      <x v="18"/>
      <x v="263"/>
    </i>
    <i>
      <x v="490"/>
      <x v="83"/>
      <x v="3"/>
      <x v="268"/>
    </i>
    <i>
      <x v="491"/>
      <x v="5"/>
      <x v="3"/>
      <x v="415"/>
    </i>
    <i>
      <x v="492"/>
      <x v="167"/>
      <x v="3"/>
      <x v="112"/>
    </i>
    <i>
      <x v="493"/>
      <x v="83"/>
      <x v="18"/>
      <x v="260"/>
    </i>
    <i>
      <x v="494"/>
      <x v="248"/>
      <x v="3"/>
      <x v="988"/>
    </i>
    <i>
      <x v="495"/>
      <x v="236"/>
      <x v="8"/>
      <x v="196"/>
    </i>
    <i>
      <x v="496"/>
      <x v="237"/>
      <x v="8"/>
      <x v="149"/>
    </i>
    <i>
      <x v="497"/>
      <x v="2"/>
      <x v="16"/>
      <x v="736"/>
    </i>
    <i>
      <x v="498"/>
      <x v="13"/>
      <x v="17"/>
      <x v="495"/>
    </i>
    <i>
      <x v="499"/>
      <x v="81"/>
      <x v="17"/>
      <x v="473"/>
    </i>
    <i>
      <x v="500"/>
      <x v="384"/>
      <x v="19"/>
      <x v="162"/>
    </i>
    <i>
      <x v="501"/>
      <x v="383"/>
      <x v="17"/>
      <x v="156"/>
    </i>
    <i>
      <x v="502"/>
      <x v="268"/>
      <x v="10"/>
      <x v="611"/>
    </i>
    <i>
      <x v="503"/>
      <x v="190"/>
      <x v="7"/>
      <x v="459"/>
    </i>
    <i>
      <x v="504"/>
      <x v="341"/>
      <x v="3"/>
      <x v="25"/>
    </i>
    <i>
      <x v="505"/>
      <x v="1"/>
      <x v="3"/>
      <x v="77"/>
    </i>
    <i>
      <x v="506"/>
      <x v="83"/>
      <x v="3"/>
      <x v="257"/>
    </i>
    <i>
      <x v="507"/>
      <x v="5"/>
      <x v="3"/>
      <x v="402"/>
    </i>
    <i>
      <x v="508"/>
      <x v="340"/>
      <x v="3"/>
      <x v="660"/>
    </i>
    <i>
      <x v="509"/>
      <x v="178"/>
      <x v="7"/>
      <x v="792"/>
    </i>
    <i>
      <x v="510"/>
      <x v="167"/>
      <x v="3"/>
      <x v="111"/>
    </i>
    <i>
      <x v="511"/>
      <x v="287"/>
      <x v="10"/>
      <x v="815"/>
    </i>
    <i>
      <x v="512"/>
      <x v="189"/>
      <x v="15"/>
      <x v="486"/>
    </i>
    <i>
      <x v="513"/>
      <x v="113"/>
      <x v="20"/>
      <x v="484"/>
    </i>
    <i>
      <x v="514"/>
      <x v="113"/>
      <x v="20"/>
      <x v="483"/>
    </i>
    <i>
      <x v="515"/>
      <x v="118"/>
      <x v="12"/>
      <x v="573"/>
    </i>
    <i>
      <x v="516"/>
      <x v="83"/>
      <x v="3"/>
      <x v="276"/>
    </i>
    <i>
      <x v="517"/>
      <x v="377"/>
      <x v="4"/>
      <x v="993"/>
    </i>
    <i>
      <x v="518"/>
      <x v="152"/>
      <x v="4"/>
      <x v="601"/>
    </i>
    <i>
      <x v="519"/>
      <x v="376"/>
      <x v="4"/>
      <x v="467"/>
    </i>
    <i>
      <x v="520"/>
      <x v="395"/>
      <x v="4"/>
      <x v="576"/>
    </i>
    <i>
      <x v="521"/>
      <x v="396"/>
      <x v="4"/>
      <x v="972"/>
    </i>
    <i>
      <x v="522"/>
      <x v="271"/>
      <x v="4"/>
      <x v="524"/>
    </i>
    <i>
      <x v="523"/>
      <x v="397"/>
      <x v="4"/>
      <x v="635"/>
    </i>
    <i>
      <x v="524"/>
      <x v="379"/>
      <x v="4"/>
      <x v="520"/>
    </i>
    <i>
      <x v="525"/>
      <x v="304"/>
      <x v="4"/>
      <x v="794"/>
    </i>
    <i>
      <x v="526"/>
      <x v="305"/>
      <x v="4"/>
      <x v="992"/>
    </i>
    <i>
      <x v="527"/>
      <x v="113"/>
      <x v="16"/>
      <x v="485"/>
    </i>
    <i>
      <x v="528"/>
      <x v="132"/>
      <x v="4"/>
      <x v="574"/>
    </i>
    <i>
      <x v="529"/>
      <x v="152"/>
      <x v="4"/>
      <x v="600"/>
    </i>
    <i>
      <x v="530"/>
      <x v="145"/>
      <x v="4"/>
      <x v="589"/>
    </i>
    <i>
      <x v="531"/>
      <x v="119"/>
      <x v="4"/>
      <x v="583"/>
    </i>
    <i>
      <x v="532"/>
      <x v="143"/>
      <x v="4"/>
      <x v="525"/>
    </i>
    <i>
      <x v="533"/>
      <x v="143"/>
      <x v="4"/>
      <x v="526"/>
    </i>
    <i>
      <x v="534"/>
      <x v="137"/>
      <x v="4"/>
      <x v="523"/>
    </i>
    <i>
      <x v="535"/>
      <x v="398"/>
      <x v="4"/>
      <x v="143"/>
    </i>
    <i>
      <x v="536"/>
      <x v="136"/>
      <x v="10"/>
      <x v="864"/>
    </i>
    <i>
      <x v="537"/>
      <x v="140"/>
      <x v="4"/>
      <x v="519"/>
    </i>
    <i>
      <x v="538"/>
      <x v="352"/>
      <x v="8"/>
      <x v="150"/>
    </i>
    <i>
      <x v="539"/>
      <x v="275"/>
      <x v="8"/>
      <x v="198"/>
    </i>
    <i>
      <x v="540"/>
      <x v="351"/>
      <x v="8"/>
      <x v="9"/>
    </i>
    <i>
      <x v="541"/>
      <x v="380"/>
      <x v="8"/>
      <x v="626"/>
    </i>
    <i>
      <x v="542"/>
      <x v="276"/>
      <x v="8"/>
      <x v="865"/>
    </i>
    <i>
      <x v="543"/>
      <x v="195"/>
      <x v="8"/>
      <x v="862"/>
    </i>
    <i>
      <x v="544"/>
      <x v="147"/>
      <x v="8"/>
      <x v="119"/>
    </i>
    <i>
      <x v="545"/>
      <x v="349"/>
      <x v="8"/>
      <x v="1"/>
    </i>
    <i>
      <x v="546"/>
      <x v="123"/>
      <x v="12"/>
      <x v="141"/>
    </i>
    <i>
      <x v="547"/>
      <x v="175"/>
      <x v="3"/>
      <x v="378"/>
    </i>
    <i>
      <x v="548"/>
      <x v="151"/>
      <x v="8"/>
      <x v="201"/>
    </i>
    <i>
      <x v="549"/>
      <x v="21"/>
      <x v="8"/>
      <x v="929"/>
    </i>
    <i>
      <x v="550"/>
      <x v="344"/>
      <x v="1"/>
      <x v="704"/>
    </i>
    <i>
      <x v="551"/>
      <x v="105"/>
      <x v="1"/>
      <x v="373"/>
    </i>
    <i>
      <x v="552"/>
      <x v="110"/>
      <x v="1"/>
      <x v="820"/>
    </i>
    <i>
      <x v="553"/>
      <x v="345"/>
      <x v="1"/>
      <x v="375"/>
    </i>
    <i>
      <x v="554"/>
      <x v="343"/>
      <x v="1"/>
      <x v="631"/>
    </i>
    <i>
      <x v="555"/>
      <x v="343"/>
      <x v="1"/>
      <x v="471"/>
    </i>
    <i>
      <x v="556"/>
      <x v="403"/>
      <x v="1"/>
      <x v="826"/>
    </i>
    <i>
      <x v="557"/>
      <x v="343"/>
      <x v="1"/>
      <x v="980"/>
    </i>
    <i>
      <x v="558"/>
      <x v="343"/>
      <x v="1"/>
      <x v="979"/>
    </i>
    <i>
      <x v="559"/>
      <x v="343"/>
      <x v="1"/>
      <x v="978"/>
    </i>
    <i>
      <x v="560"/>
      <x v="343"/>
      <x v="1"/>
      <x v="991"/>
    </i>
    <i>
      <x v="561"/>
      <x v="343"/>
      <x v="1"/>
      <x v="581"/>
    </i>
    <i>
      <x v="562"/>
      <x v="343"/>
      <x v="1"/>
      <x v="570"/>
    </i>
    <i>
      <x v="563"/>
      <x v="343"/>
      <x v="1"/>
      <x v="825"/>
    </i>
    <i>
      <x v="564"/>
      <x v="110"/>
      <x v="1"/>
      <x v="113"/>
    </i>
    <i>
      <x v="565"/>
      <x v="341"/>
      <x v="1"/>
      <x v="529"/>
    </i>
    <i>
      <x v="566"/>
      <x v="22"/>
      <x v="10"/>
      <x v="283"/>
    </i>
    <i>
      <x v="567"/>
      <x v="25"/>
      <x v="4"/>
      <x v="522"/>
    </i>
    <i>
      <x v="568"/>
      <x v="112"/>
      <x v="1"/>
      <x v="893"/>
    </i>
    <i>
      <x v="569"/>
      <x v="112"/>
      <x v="1"/>
      <x v="887"/>
    </i>
    <i>
      <x v="570"/>
      <x v="26"/>
      <x v="2"/>
      <x v="219"/>
    </i>
    <i>
      <x v="571"/>
      <x v="26"/>
      <x v="2"/>
      <x v="223"/>
    </i>
    <i>
      <x v="572"/>
      <x v="26"/>
      <x v="2"/>
      <x v="222"/>
    </i>
    <i>
      <x v="573"/>
      <x v="26"/>
      <x v="2"/>
      <x v="220"/>
    </i>
    <i>
      <x v="574"/>
      <x v="307"/>
      <x v="2"/>
      <x v="365"/>
    </i>
    <i>
      <x v="575"/>
      <x v="348"/>
      <x v="8"/>
      <x v="858"/>
    </i>
    <i>
      <x v="576"/>
      <x v="300"/>
      <x v="8"/>
      <x v="624"/>
    </i>
    <i>
      <x v="577"/>
      <x v="30"/>
      <x v="3"/>
      <x v="151"/>
    </i>
    <i>
      <x v="578"/>
      <x v="173"/>
      <x v="3"/>
      <x v="762"/>
    </i>
    <i>
      <x v="579"/>
      <x v="343"/>
      <x v="1"/>
      <x v="824"/>
    </i>
    <i>
      <x v="580"/>
      <x v="343"/>
      <x v="1"/>
      <x v="990"/>
    </i>
    <i>
      <x v="581"/>
      <x v="3"/>
      <x v="1"/>
      <x v="572"/>
    </i>
    <i>
      <x v="582"/>
      <x v="3"/>
      <x v="1"/>
      <x v="577"/>
    </i>
    <i>
      <x v="583"/>
      <x v="3"/>
      <x v="1"/>
      <x v="579"/>
    </i>
    <i>
      <x v="584"/>
      <x v="3"/>
      <x v="1"/>
      <x v="580"/>
    </i>
    <i>
      <x v="585"/>
      <x v="3"/>
      <x v="1"/>
      <x v="571"/>
    </i>
    <i>
      <x v="586"/>
      <x v="3"/>
      <x v="1"/>
      <x v="602"/>
    </i>
    <i>
      <x v="587"/>
      <x v="346"/>
      <x v="12"/>
      <x v="998"/>
    </i>
    <i>
      <x v="588"/>
      <x v="370"/>
      <x v="10"/>
      <x v="363"/>
    </i>
    <i>
      <x v="589"/>
      <x v="372"/>
      <x v="10"/>
      <x v="720"/>
    </i>
    <i>
      <x v="590"/>
      <x v="345"/>
      <x v="1"/>
      <x v="286"/>
    </i>
    <i>
      <x v="591"/>
      <x v="341"/>
      <x v="1"/>
      <x v="22"/>
    </i>
    <i>
      <x v="592"/>
      <x v="110"/>
      <x v="1"/>
      <x v="114"/>
    </i>
    <i>
      <x v="593"/>
      <x v="148"/>
      <x v="8"/>
      <x v="469"/>
    </i>
    <i>
      <x v="594"/>
      <x v="399"/>
      <x v="4"/>
      <x v="796"/>
    </i>
    <i>
      <x v="595"/>
      <x v="347"/>
      <x v="1"/>
      <x v="230"/>
    </i>
    <i>
      <x v="596"/>
      <x v="112"/>
      <x v="1"/>
      <x v="896"/>
    </i>
    <i>
      <x v="597"/>
      <x v="112"/>
      <x v="1"/>
      <x v="899"/>
    </i>
    <i>
      <x v="598"/>
      <x v="26"/>
      <x v="3"/>
      <x v="221"/>
    </i>
    <i>
      <x v="599"/>
      <x v="101"/>
      <x v="3"/>
      <x v="882"/>
    </i>
    <i>
      <x v="600"/>
      <x v="16"/>
      <x v="14"/>
      <x v="518"/>
    </i>
    <i>
      <x v="601"/>
      <x v="402"/>
      <x v="10"/>
      <x v="588"/>
    </i>
    <i>
      <x v="602"/>
      <x v="404"/>
      <x v="3"/>
      <x v="827"/>
    </i>
    <i>
      <x v="603"/>
      <x v="3"/>
      <x v="1"/>
      <x v="971"/>
    </i>
    <i>
      <x v="604"/>
      <x v="115"/>
      <x v="1"/>
      <x v="124"/>
    </i>
    <i>
      <x v="605"/>
      <x v="115"/>
      <x v="1"/>
      <x v="133"/>
    </i>
    <i>
      <x v="606"/>
      <x v="115"/>
      <x v="1"/>
      <x v="126"/>
    </i>
    <i>
      <x v="607"/>
      <x v="112"/>
      <x v="1"/>
      <x v="888"/>
    </i>
    <i>
      <x v="608"/>
      <x v="112"/>
      <x v="1"/>
      <x v="884"/>
    </i>
    <i>
      <x v="609"/>
      <x v="112"/>
      <x v="1"/>
      <x v="920"/>
    </i>
    <i>
      <x v="610"/>
      <x v="112"/>
      <x v="1"/>
      <x v="917"/>
    </i>
    <i>
      <x v="611"/>
      <x v="112"/>
      <x v="1"/>
      <x v="911"/>
    </i>
    <i>
      <x v="612"/>
      <x v="112"/>
      <x v="1"/>
      <x v="912"/>
    </i>
    <i>
      <x v="613"/>
      <x v="112"/>
      <x v="1"/>
      <x v="890"/>
    </i>
    <i>
      <x v="614"/>
      <x v="112"/>
      <x v="1"/>
      <x v="900"/>
    </i>
    <i>
      <x v="615"/>
      <x v="112"/>
      <x v="1"/>
      <x v="903"/>
    </i>
    <i>
      <x v="616"/>
      <x v="112"/>
      <x v="1"/>
      <x v="913"/>
    </i>
    <i>
      <x v="617"/>
      <x v="404"/>
      <x v="10"/>
      <x v="400"/>
    </i>
    <i>
      <x v="618"/>
      <x v="94"/>
      <x v="7"/>
      <x v="439"/>
    </i>
    <i>
      <x v="619"/>
      <x v="405"/>
      <x v="8"/>
      <x v="330"/>
    </i>
    <i>
      <x v="620"/>
      <x v="190"/>
      <x v="8"/>
      <x v="465"/>
    </i>
    <i>
      <x v="621"/>
      <x v="90"/>
      <x v="10"/>
      <x v="241"/>
    </i>
    <i>
      <x v="622"/>
      <x v="44"/>
      <x v="8"/>
      <x v="4"/>
    </i>
    <i>
      <x v="623"/>
      <x v="269"/>
      <x v="3"/>
      <x v="708"/>
    </i>
    <i>
      <x v="624"/>
      <x v="411"/>
      <x v="23"/>
      <x v="995"/>
    </i>
    <i>
      <x v="625"/>
      <x v="404"/>
      <x v="8"/>
      <x v="401"/>
    </i>
    <i>
      <x v="626"/>
      <x v="157"/>
      <x v="12"/>
      <x v="246"/>
    </i>
    <i>
      <x v="627"/>
      <x v="13"/>
      <x v="12"/>
      <x v="165"/>
    </i>
    <i>
      <x v="628"/>
      <x v="409"/>
      <x v="8"/>
      <x v="930"/>
    </i>
    <i>
      <x v="629"/>
      <x v="107"/>
      <x v="23"/>
      <x v="460"/>
    </i>
    <i>
      <x v="630"/>
      <x v="107"/>
      <x v="8"/>
      <x v="462"/>
    </i>
    <i>
      <x v="631"/>
      <x v="107"/>
      <x v="10"/>
      <x v="461"/>
    </i>
    <i>
      <x v="632"/>
      <x v="308"/>
      <x v="1"/>
      <x v="799"/>
    </i>
    <i>
      <x v="633"/>
      <x v="190"/>
      <x v="10"/>
      <x v="466"/>
    </i>
    <i>
      <x v="634"/>
      <x v="240"/>
      <x v="10"/>
      <x v="966"/>
    </i>
    <i>
      <x v="635"/>
      <x v="240"/>
      <x v="10"/>
      <x v="946"/>
    </i>
    <i>
      <x v="636"/>
      <x v="341"/>
      <x v="10"/>
      <x v="26"/>
    </i>
    <i>
      <x v="637"/>
      <x v="45"/>
      <x v="10"/>
      <x v="733"/>
    </i>
    <i>
      <x v="638"/>
      <x v="309"/>
      <x v="10"/>
      <x v="734"/>
    </i>
    <i>
      <x v="639"/>
      <x v="198"/>
      <x v="10"/>
      <x v="693"/>
    </i>
    <i>
      <x v="640"/>
      <x v="310"/>
      <x v="10"/>
      <x v="250"/>
    </i>
    <i>
      <x v="641"/>
      <x v="53"/>
      <x v="21"/>
      <x v="344"/>
    </i>
    <i>
      <x v="642"/>
      <x v="53"/>
      <x v="21"/>
      <x v="343"/>
    </i>
    <i>
      <x v="643"/>
      <x v="55"/>
      <x v="21"/>
      <x v="636"/>
    </i>
    <i>
      <x v="644"/>
      <x v="170"/>
      <x v="21"/>
      <x v="697"/>
    </i>
    <i>
      <x v="645"/>
      <x v="181"/>
      <x v="21"/>
      <x v="746"/>
    </i>
    <i>
      <x v="646"/>
      <x v="71"/>
      <x v="21"/>
      <x v="855"/>
    </i>
    <i>
      <x v="647"/>
      <x v="298"/>
      <x v="21"/>
      <x v="73"/>
    </i>
    <i>
      <x v="648"/>
      <x v="121"/>
      <x v="21"/>
      <x v="845"/>
    </i>
    <i>
      <x v="649"/>
      <x v="65"/>
      <x v="21"/>
      <x v="939"/>
    </i>
    <i>
      <x v="650"/>
      <x v="8"/>
      <x v="21"/>
      <x v="610"/>
    </i>
    <i>
      <x v="651"/>
      <x v="8"/>
      <x v="21"/>
      <x v="768"/>
    </i>
    <i>
      <x v="652"/>
      <x v="158"/>
      <x v="21"/>
      <x v="292"/>
    </i>
    <i>
      <x v="653"/>
      <x v="8"/>
      <x v="21"/>
      <x v="774"/>
    </i>
    <i>
      <x v="654"/>
      <x v="17"/>
      <x v="21"/>
      <x v="834"/>
    </i>
    <i>
      <x v="655"/>
      <x v="8"/>
      <x v="21"/>
      <x v="766"/>
    </i>
    <i>
      <x v="656"/>
      <x v="8"/>
      <x v="21"/>
      <x v="605"/>
    </i>
    <i>
      <x v="657"/>
      <x v="17"/>
      <x v="21"/>
      <x v="659"/>
    </i>
    <i>
      <x v="658"/>
      <x v="61"/>
      <x v="21"/>
      <x v="705"/>
    </i>
    <i>
      <x v="659"/>
      <x v="313"/>
      <x v="21"/>
      <x v="513"/>
    </i>
    <i>
      <x v="660"/>
      <x v="74"/>
      <x v="21"/>
      <x v="701"/>
    </i>
    <i>
      <x v="661"/>
      <x v="8"/>
      <x v="21"/>
      <x v="772"/>
    </i>
    <i>
      <x v="662"/>
      <x v="9"/>
      <x v="21"/>
      <x v="351"/>
    </i>
    <i>
      <x v="663"/>
      <x v="180"/>
      <x v="21"/>
      <x v="989"/>
    </i>
    <i>
      <x v="664"/>
      <x v="8"/>
      <x v="21"/>
      <x v="771"/>
    </i>
    <i>
      <x v="665"/>
      <x v="8"/>
      <x v="21"/>
      <x v="775"/>
    </i>
    <i>
      <x v="666"/>
      <x v="8"/>
      <x v="21"/>
      <x v="765"/>
    </i>
    <i>
      <x v="667"/>
      <x v="8"/>
      <x v="21"/>
      <x v="769"/>
    </i>
    <i>
      <x v="668"/>
      <x v="8"/>
      <x v="21"/>
      <x v="770"/>
    </i>
    <i>
      <x v="669"/>
      <x v="73"/>
      <x v="21"/>
      <x v="372"/>
    </i>
    <i>
      <x v="670"/>
      <x v="8"/>
      <x v="21"/>
      <x v="764"/>
    </i>
    <i>
      <x v="671"/>
      <x v="8"/>
      <x v="21"/>
      <x v="767"/>
    </i>
    <i>
      <x v="672"/>
      <x v="19"/>
      <x v="4"/>
      <x v="70"/>
    </i>
    <i>
      <x v="673"/>
      <x v="9"/>
      <x v="21"/>
      <x v="872"/>
    </i>
    <i>
      <x v="674"/>
      <x v="10"/>
      <x v="21"/>
      <x v="296"/>
    </i>
    <i>
      <x v="675"/>
      <x v="18"/>
      <x v="21"/>
      <x v="725"/>
    </i>
    <i>
      <x v="676"/>
      <x v="10"/>
      <x v="21"/>
      <x v="295"/>
    </i>
    <i>
      <x v="677"/>
      <x v="53"/>
      <x v="21"/>
      <x v="337"/>
    </i>
    <i>
      <x v="678"/>
      <x v="50"/>
      <x v="21"/>
      <x v="604"/>
    </i>
    <i>
      <x v="679"/>
      <x v="6"/>
      <x v="21"/>
      <x v="194"/>
    </i>
    <i>
      <x v="680"/>
      <x v="66"/>
      <x v="21"/>
      <x v="707"/>
    </i>
    <i>
      <x v="681"/>
      <x v="53"/>
      <x v="21"/>
      <x v="336"/>
    </i>
    <i>
      <x v="682"/>
      <x v="59"/>
      <x v="21"/>
      <x v="476"/>
    </i>
    <i>
      <x v="683"/>
      <x v="9"/>
      <x v="21"/>
      <x v="997"/>
    </i>
    <i>
      <x v="684"/>
      <x v="121"/>
      <x v="21"/>
      <x v="848"/>
    </i>
    <i>
      <x v="685"/>
      <x v="121"/>
      <x v="21"/>
      <x v="846"/>
    </i>
    <i>
      <x v="686"/>
      <x v="121"/>
      <x v="21"/>
      <x v="833"/>
    </i>
    <i>
      <x v="687"/>
      <x v="121"/>
      <x v="21"/>
      <x v="830"/>
    </i>
    <i>
      <x v="688"/>
      <x v="121"/>
      <x v="21"/>
      <x v="829"/>
    </i>
    <i>
      <x v="689"/>
      <x v="121"/>
      <x v="21"/>
      <x v="843"/>
    </i>
    <i>
      <x v="690"/>
      <x v="121"/>
      <x v="21"/>
      <x v="844"/>
    </i>
    <i>
      <x v="691"/>
      <x v="121"/>
      <x v="21"/>
      <x v="835"/>
    </i>
    <i>
      <x v="692"/>
      <x v="121"/>
      <x v="21"/>
      <x v="837"/>
    </i>
    <i>
      <x v="693"/>
      <x v="121"/>
      <x v="21"/>
      <x v="831"/>
    </i>
    <i>
      <x v="694"/>
      <x v="121"/>
      <x v="21"/>
      <x v="839"/>
    </i>
    <i>
      <x v="695"/>
      <x v="121"/>
      <x v="21"/>
      <x v="832"/>
    </i>
    <i>
      <x v="696"/>
      <x v="121"/>
      <x v="21"/>
      <x v="847"/>
    </i>
    <i>
      <x v="697"/>
      <x v="121"/>
      <x v="21"/>
      <x v="849"/>
    </i>
    <i>
      <x v="698"/>
      <x v="121"/>
      <x v="21"/>
      <x v="842"/>
    </i>
    <i>
      <x v="699"/>
      <x v="121"/>
      <x v="21"/>
      <x v="836"/>
    </i>
    <i>
      <x v="700"/>
      <x v="68"/>
      <x v="21"/>
      <x v="397"/>
    </i>
    <i>
      <x v="701"/>
      <x v="69"/>
      <x v="21"/>
      <x v="813"/>
    </i>
    <i>
      <x v="702"/>
      <x v="70"/>
      <x v="21"/>
      <x v="638"/>
    </i>
    <i>
      <x v="703"/>
      <x v="70"/>
      <x v="16"/>
      <x v="640"/>
    </i>
    <i>
      <x v="704"/>
      <x v="20"/>
      <x v="21"/>
      <x v="352"/>
    </i>
    <i>
      <x v="705"/>
      <x v="72"/>
      <x v="21"/>
      <x v="353"/>
    </i>
    <i>
      <x v="706"/>
      <x v="70"/>
      <x v="21"/>
      <x v="639"/>
    </i>
    <i>
      <x v="707"/>
      <x v="69"/>
      <x v="21"/>
      <x v="814"/>
    </i>
    <i>
      <x v="708"/>
      <x v="57"/>
      <x v="16"/>
      <x v="702"/>
    </i>
    <i>
      <x v="709"/>
      <x v="56"/>
      <x v="16"/>
      <x v="297"/>
    </i>
    <i>
      <x v="710"/>
      <x v="56"/>
      <x v="16"/>
      <x v="384"/>
    </i>
    <i>
      <x v="711"/>
      <x v="56"/>
      <x v="16"/>
      <x v="721"/>
    </i>
    <i>
      <x v="712"/>
      <x v="56"/>
      <x v="21"/>
      <x v="301"/>
    </i>
    <i>
      <x v="713"/>
      <x v="4"/>
      <x v="21"/>
      <x v="71"/>
    </i>
    <i>
      <x v="714"/>
      <x v="115"/>
      <x v="1"/>
      <x v="130"/>
    </i>
    <i>
      <x v="715"/>
      <x v="115"/>
      <x v="1"/>
      <x v="132"/>
    </i>
    <i>
      <x v="716"/>
      <x v="115"/>
      <x v="1"/>
      <x v="134"/>
    </i>
    <i>
      <x v="717"/>
      <x v="115"/>
      <x v="1"/>
      <x v="131"/>
    </i>
    <i>
      <x v="718"/>
      <x v="112"/>
      <x v="1"/>
      <x v="895"/>
    </i>
    <i>
      <x v="719"/>
      <x v="115"/>
      <x v="1"/>
      <x v="137"/>
    </i>
    <i>
      <x v="720"/>
      <x v="112"/>
      <x v="1"/>
      <x v="908"/>
    </i>
    <i>
      <x v="721"/>
      <x v="111"/>
      <x v="1"/>
      <x v="317"/>
    </i>
    <i>
      <x v="722"/>
      <x v="228"/>
      <x v="19"/>
      <x v="382"/>
    </i>
    <i>
      <x v="723"/>
      <x v="142"/>
      <x v="19"/>
      <x v="797"/>
    </i>
    <i>
      <x v="724"/>
      <x v="91"/>
      <x v="19"/>
      <x v="851"/>
    </i>
    <i>
      <x v="725"/>
      <x v="224"/>
      <x v="19"/>
      <x v="861"/>
    </i>
    <i>
      <x v="726"/>
      <x v="314"/>
      <x v="18"/>
      <x v="159"/>
    </i>
    <i>
      <x v="727"/>
      <x v="240"/>
      <x v="3"/>
      <x v="962"/>
    </i>
    <i>
      <x v="728"/>
      <x v="246"/>
      <x v="19"/>
      <x v="154"/>
    </i>
    <i>
      <x v="729"/>
      <x v="71"/>
      <x v="19"/>
      <x v="393"/>
    </i>
    <i>
      <x v="730"/>
      <x v="169"/>
      <x v="19"/>
      <x v="509"/>
    </i>
    <i>
      <x v="731"/>
      <x v="153"/>
      <x v="19"/>
      <x v="860"/>
    </i>
    <i>
      <x v="732"/>
      <x v="266"/>
      <x v="16"/>
      <x v="923"/>
    </i>
    <i>
      <x v="733"/>
      <x v="239"/>
      <x v="19"/>
      <x v="498"/>
    </i>
    <i>
      <x v="734"/>
      <x v="126"/>
      <x v="4"/>
      <x v="147"/>
    </i>
    <i>
      <x v="735"/>
      <x v="270"/>
      <x v="19"/>
      <x v="376"/>
    </i>
    <i>
      <x v="736"/>
      <x v="258"/>
      <x v="4"/>
      <x v="148"/>
    </i>
    <i>
      <x v="737"/>
      <x v="229"/>
      <x v="16"/>
      <x v="14"/>
    </i>
    <i>
      <x v="738"/>
      <x v="230"/>
      <x v="4"/>
      <x v="355"/>
    </i>
    <i>
      <x v="739"/>
      <x v="231"/>
      <x v="4"/>
      <x v="6"/>
    </i>
    <i>
      <x v="740"/>
      <x v="371"/>
      <x v="19"/>
      <x v="512"/>
    </i>
    <i>
      <x v="741"/>
      <x v="353"/>
      <x v="18"/>
      <x v="180"/>
    </i>
    <i>
      <x v="742"/>
      <x v="13"/>
      <x v="18"/>
      <x v="182"/>
    </i>
    <i>
      <x v="743"/>
      <x v="232"/>
      <x v="19"/>
      <x v="628"/>
    </i>
    <i>
      <x v="744"/>
      <x v="220"/>
      <x v="19"/>
      <x v="298"/>
    </i>
    <i>
      <x v="745"/>
      <x v="29"/>
      <x v="19"/>
      <x v="335"/>
    </i>
    <i>
      <x v="746"/>
      <x v="371"/>
      <x v="19"/>
      <x v="511"/>
    </i>
    <i>
      <x v="747"/>
      <x v="242"/>
      <x v="19"/>
      <x v="606"/>
    </i>
    <i>
      <x v="748"/>
      <x v="311"/>
      <x v="10"/>
      <x v="374"/>
    </i>
    <i>
      <x v="749"/>
      <x v="341"/>
      <x v="4"/>
      <x v="32"/>
    </i>
    <i>
      <x v="750"/>
      <x v="5"/>
      <x v="4"/>
      <x v="407"/>
    </i>
    <i>
      <x v="751"/>
      <x v="5"/>
      <x v="19"/>
      <x v="423"/>
    </i>
    <i>
      <x v="752"/>
      <x v="173"/>
      <x v="3"/>
      <x v="753"/>
    </i>
    <i>
      <x v="753"/>
      <x v="173"/>
      <x v="3"/>
      <x v="757"/>
    </i>
    <i>
      <x v="754"/>
      <x v="83"/>
      <x v="4"/>
      <x v="261"/>
    </i>
    <i>
      <x v="755"/>
      <x v="173"/>
      <x v="3"/>
      <x v="759"/>
    </i>
    <i>
      <x v="756"/>
      <x v="173"/>
      <x v="3"/>
      <x v="760"/>
    </i>
    <i>
      <x v="757"/>
      <x v="83"/>
      <x v="19"/>
      <x v="274"/>
    </i>
    <i>
      <x v="758"/>
      <x v="341"/>
      <x v="19"/>
      <x v="54"/>
    </i>
    <i>
      <x v="759"/>
      <x v="1"/>
      <x v="19"/>
      <x v="98"/>
    </i>
    <i>
      <x v="760"/>
      <x v="284"/>
      <x v="19"/>
      <x v="689"/>
    </i>
    <i>
      <x v="761"/>
      <x v="240"/>
      <x v="3"/>
      <x v="960"/>
    </i>
    <i>
      <x v="762"/>
      <x v="316"/>
      <x v="18"/>
      <x v="391"/>
    </i>
    <i>
      <x v="763"/>
      <x v="241"/>
      <x v="3"/>
      <x v="642"/>
    </i>
    <i>
      <x v="764"/>
      <x v="317"/>
      <x v="4"/>
      <x v="817"/>
    </i>
    <i>
      <x v="765"/>
      <x v="319"/>
      <x v="8"/>
      <x v="356"/>
    </i>
    <i>
      <x v="766"/>
      <x v="279"/>
      <x v="8"/>
      <x v="629"/>
    </i>
    <i>
      <x v="767"/>
      <x v="97"/>
      <x v="4"/>
      <x v="202"/>
    </i>
    <i>
      <x v="768"/>
      <x v="191"/>
      <x v="7"/>
      <x v="591"/>
    </i>
    <i>
      <x v="769"/>
      <x v="233"/>
      <x v="4"/>
      <x v="5"/>
    </i>
    <i>
      <x v="770"/>
      <x v="132"/>
      <x v="7"/>
      <x v="68"/>
    </i>
    <i>
      <x v="771"/>
      <x v="129"/>
      <x v="8"/>
      <x v="874"/>
    </i>
    <i>
      <x v="772"/>
      <x v="1"/>
      <x v="4"/>
      <x v="83"/>
    </i>
    <i>
      <x v="773"/>
      <x v="340"/>
      <x v="4"/>
      <x v="665"/>
    </i>
    <i>
      <x v="774"/>
      <x v="269"/>
      <x v="3"/>
      <x v="709"/>
    </i>
    <i>
      <x v="775"/>
      <x v="267"/>
      <x v="3"/>
      <x v="191"/>
    </i>
    <i>
      <x v="776"/>
      <x v="28"/>
      <x v="4"/>
      <x v="74"/>
    </i>
    <i>
      <x v="777"/>
      <x v="320"/>
      <x v="10"/>
      <x v="256"/>
    </i>
    <i>
      <x v="778"/>
      <x v="10"/>
      <x v="21"/>
      <x v="294"/>
    </i>
    <i>
      <x v="779"/>
      <x v="71"/>
      <x v="21"/>
      <x v="398"/>
    </i>
    <i>
      <x v="780"/>
      <x v="59"/>
      <x v="21"/>
      <x v="475"/>
    </i>
    <i>
      <x v="781"/>
      <x v="58"/>
      <x v="21"/>
      <x v="299"/>
    </i>
    <i>
      <x v="782"/>
      <x v="8"/>
      <x v="21"/>
      <x v="773"/>
    </i>
    <i>
      <x v="783"/>
      <x v="393"/>
      <x v="12"/>
      <x v="197"/>
    </i>
    <i>
      <x v="784"/>
      <x v="382"/>
      <x v="3"/>
      <x v="354"/>
    </i>
    <i>
      <x v="785"/>
      <x v="269"/>
      <x v="3"/>
      <x v="711"/>
    </i>
    <i>
      <x v="786"/>
      <x v="394"/>
      <x v="8"/>
      <x v="968"/>
    </i>
    <i>
      <x v="787"/>
      <x v="62"/>
      <x v="21"/>
      <x v="613"/>
    </i>
    <i>
      <x v="788"/>
      <x v="60"/>
      <x v="21"/>
      <x v="607"/>
    </i>
    <i>
      <x v="789"/>
      <x v="11"/>
      <x v="10"/>
      <x v="491"/>
    </i>
    <i>
      <x v="790"/>
      <x v="46"/>
      <x v="10"/>
      <x v="488"/>
    </i>
    <i>
      <x v="791"/>
      <x v="217"/>
      <x v="10"/>
      <x v="492"/>
    </i>
    <i>
      <x v="792"/>
      <x v="139"/>
      <x v="10"/>
      <x v="289"/>
    </i>
    <i>
      <x v="793"/>
      <x v="27"/>
      <x v="10"/>
      <x v="641"/>
    </i>
    <i>
      <x v="794"/>
      <x v="120"/>
      <x v="12"/>
      <x v="594"/>
    </i>
    <i>
      <x v="795"/>
      <x v="240"/>
      <x v="3"/>
      <x v="963"/>
    </i>
    <i>
      <x v="796"/>
      <x v="315"/>
      <x v="9"/>
      <x v="161"/>
    </i>
    <i>
      <x v="797"/>
      <x v="186"/>
      <x v="13"/>
      <x v="810"/>
    </i>
    <i>
      <x v="798"/>
      <x v="269"/>
      <x v="3"/>
      <x v="710"/>
    </i>
    <i>
      <x v="799"/>
      <x v="267"/>
      <x v="3"/>
      <x v="192"/>
    </i>
    <i>
      <x v="800"/>
      <x v="129"/>
      <x v="8"/>
      <x v="878"/>
    </i>
    <i>
      <x v="801"/>
      <x v="252"/>
      <x v="12"/>
      <x v="487"/>
    </i>
    <i>
      <x v="802"/>
      <x v="121"/>
      <x v="21"/>
      <x v="838"/>
    </i>
    <i>
      <x v="803"/>
      <x v="280"/>
      <x v="8"/>
      <x v="614"/>
    </i>
    <i>
      <x v="804"/>
      <x v="121"/>
      <x v="21"/>
      <x v="840"/>
    </i>
    <i>
      <x v="805"/>
      <x v="121"/>
      <x v="21"/>
      <x v="841"/>
    </i>
    <i>
      <x v="806"/>
      <x v="56"/>
      <x v="16"/>
      <x v="608"/>
    </i>
    <i>
      <x v="807"/>
      <x v="266"/>
      <x v="16"/>
      <x v="19"/>
    </i>
    <i>
      <x v="808"/>
      <x v="23"/>
      <x v="4"/>
      <x v="582"/>
    </i>
    <i>
      <x v="809"/>
      <x v="56"/>
      <x v="16"/>
      <x v="722"/>
    </i>
    <i>
      <x v="810"/>
      <x v="247"/>
      <x v="4"/>
      <x v="586"/>
    </i>
    <i>
      <x v="811"/>
      <x v="240"/>
      <x v="3"/>
      <x v="969"/>
    </i>
    <i>
      <x v="812"/>
      <x v="341"/>
      <x v="3"/>
      <x v="29"/>
    </i>
    <i>
      <x v="813"/>
      <x v="306"/>
      <x v="4"/>
      <x v="514"/>
    </i>
    <i>
      <x v="814"/>
      <x v="321"/>
      <x v="7"/>
      <x v="507"/>
    </i>
    <i>
      <x v="815"/>
      <x v="361"/>
      <x v="4"/>
      <x v="284"/>
    </i>
    <i>
      <x v="816"/>
      <x v="5"/>
      <x v="3"/>
      <x v="404"/>
    </i>
    <i>
      <x v="817"/>
      <x v="178"/>
      <x v="7"/>
      <x v="776"/>
    </i>
    <i>
      <x v="818"/>
      <x v="83"/>
      <x v="3"/>
      <x v="259"/>
    </i>
    <i>
      <x v="819"/>
      <x v="178"/>
      <x v="7"/>
      <x v="777"/>
    </i>
    <i>
      <x v="820"/>
      <x v="340"/>
      <x v="3"/>
      <x v="662"/>
    </i>
    <i>
      <x v="821"/>
      <x v="322"/>
      <x v="7"/>
      <x v="436"/>
    </i>
    <i>
      <x v="822"/>
      <x v="1"/>
      <x v="3"/>
      <x v="80"/>
    </i>
    <i>
      <x v="823"/>
      <x v="13"/>
      <x v="20"/>
      <x v="167"/>
    </i>
    <i>
      <x v="824"/>
      <x v="394"/>
      <x v="3"/>
      <x v="941"/>
    </i>
    <i>
      <x v="825"/>
      <x v="323"/>
      <x v="3"/>
      <x v="739"/>
    </i>
    <i>
      <x v="826"/>
      <x v="194"/>
      <x v="3"/>
      <x v="944"/>
    </i>
    <i>
      <x v="827"/>
      <x v="322"/>
      <x v="7"/>
      <x v="443"/>
    </i>
    <i>
      <x v="828"/>
      <x v="322"/>
      <x v="7"/>
      <x v="438"/>
    </i>
    <i>
      <x v="829"/>
      <x v="322"/>
      <x v="7"/>
      <x v="448"/>
    </i>
    <i>
      <x v="830"/>
      <x v="322"/>
      <x v="7"/>
      <x v="441"/>
    </i>
    <i>
      <x v="831"/>
      <x v="322"/>
      <x v="7"/>
      <x v="446"/>
    </i>
    <i>
      <x v="832"/>
      <x v="322"/>
      <x v="7"/>
      <x v="447"/>
    </i>
    <i>
      <x v="833"/>
      <x v="322"/>
      <x v="7"/>
      <x v="450"/>
    </i>
    <i>
      <x v="834"/>
      <x v="322"/>
      <x v="7"/>
      <x v="452"/>
    </i>
    <i>
      <x v="835"/>
      <x v="322"/>
      <x v="7"/>
      <x v="444"/>
    </i>
    <i>
      <x v="836"/>
      <x v="272"/>
      <x v="4"/>
      <x v="595"/>
    </i>
    <i>
      <x v="837"/>
      <x v="274"/>
      <x v="4"/>
      <x v="599"/>
    </i>
    <i>
      <x v="838"/>
      <x v="24"/>
      <x v="4"/>
      <x v="516"/>
    </i>
    <i>
      <x v="839"/>
      <x v="373"/>
      <x v="4"/>
      <x v="822"/>
    </i>
    <i>
      <x v="840"/>
      <x v="253"/>
      <x v="4"/>
      <x v="816"/>
    </i>
    <i>
      <x v="841"/>
      <x v="162"/>
      <x v="4"/>
      <x v="76"/>
    </i>
    <i>
      <x v="842"/>
      <x v="341"/>
      <x v="4"/>
      <x v="116"/>
    </i>
    <i>
      <x v="843"/>
      <x v="5"/>
      <x v="4"/>
      <x v="408"/>
    </i>
    <i>
      <x v="844"/>
      <x v="83"/>
      <x v="4"/>
      <x v="252"/>
    </i>
    <i>
      <x v="845"/>
      <x v="92"/>
      <x v="4"/>
      <x v="287"/>
    </i>
    <i>
      <x v="846"/>
      <x v="400"/>
      <x v="4"/>
      <x v="716"/>
    </i>
    <i>
      <x v="847"/>
      <x v="394"/>
      <x v="4"/>
      <x v="942"/>
    </i>
    <i>
      <x v="848"/>
      <x v="240"/>
      <x v="3"/>
      <x v="953"/>
    </i>
    <i>
      <x v="849"/>
      <x v="201"/>
      <x v="10"/>
      <x v="232"/>
    </i>
    <i>
      <x v="850"/>
      <x v="49"/>
      <x v="10"/>
      <x v="209"/>
    </i>
    <i>
      <x v="851"/>
      <x v="49"/>
      <x v="10"/>
      <x v="210"/>
    </i>
    <i>
      <x v="852"/>
      <x v="49"/>
      <x v="10"/>
      <x v="207"/>
    </i>
    <i>
      <x v="853"/>
      <x v="49"/>
      <x v="10"/>
      <x v="206"/>
    </i>
    <i>
      <x v="854"/>
      <x v="49"/>
      <x v="10"/>
      <x v="208"/>
    </i>
    <i>
      <x v="855"/>
      <x v="49"/>
      <x v="10"/>
      <x v="190"/>
    </i>
    <i>
      <x v="856"/>
      <x v="359"/>
      <x v="10"/>
      <x v="392"/>
    </i>
    <i>
      <x v="857"/>
      <x v="12"/>
      <x v="17"/>
      <x v="617"/>
    </i>
    <i>
      <x v="858"/>
      <x v="374"/>
      <x v="3"/>
      <x v="970"/>
    </i>
    <i>
      <x v="859"/>
      <x v="138"/>
      <x v="3"/>
      <x v="592"/>
    </i>
    <i>
      <x v="860"/>
      <x v="190"/>
      <x v="10"/>
      <x v="744"/>
    </i>
    <i>
      <x v="861"/>
      <x v="190"/>
      <x v="8"/>
      <x v="745"/>
    </i>
    <i>
      <x v="862"/>
      <x v="394"/>
      <x v="6"/>
      <x v="964"/>
    </i>
    <i>
      <x v="863"/>
      <x v="240"/>
      <x v="2"/>
      <x v="958"/>
    </i>
    <i>
      <x v="864"/>
      <x v="240"/>
      <x v="2"/>
      <x v="952"/>
    </i>
    <i>
      <x v="865"/>
      <x v="46"/>
      <x v="10"/>
      <x v="856"/>
    </i>
    <i>
      <x v="866"/>
      <x v="286"/>
      <x v="3"/>
      <x v="368"/>
    </i>
    <i>
      <x v="867"/>
      <x v="286"/>
      <x v="3"/>
      <x v="369"/>
    </i>
    <i>
      <x v="868"/>
      <x v="125"/>
      <x v="3"/>
      <x v="706"/>
    </i>
    <i>
      <x v="869"/>
      <x v="318"/>
      <x v="3"/>
      <x v="496"/>
    </i>
    <i>
      <x v="870"/>
      <x v="324"/>
      <x v="11"/>
      <x v="293"/>
    </i>
    <i>
      <x v="871"/>
      <x v="283"/>
      <x v="17"/>
      <x v="497"/>
    </i>
    <i>
      <x v="872"/>
      <x v="327"/>
      <x v="3"/>
      <x v="719"/>
    </i>
    <i>
      <x v="873"/>
      <x v="144"/>
      <x v="11"/>
      <x v="379"/>
    </i>
    <i>
      <x v="874"/>
      <x v="328"/>
      <x v="11"/>
      <x v="935"/>
    </i>
    <i>
      <x v="875"/>
      <x v="329"/>
      <x v="10"/>
      <x v="236"/>
    </i>
    <i>
      <x v="876"/>
      <x v="78"/>
      <x v="10"/>
      <x v="10"/>
    </i>
    <i>
      <x v="877"/>
      <x v="31"/>
      <x v="6"/>
      <x v="235"/>
    </i>
    <i>
      <x v="878"/>
      <x v="78"/>
      <x v="10"/>
      <x v="11"/>
    </i>
    <i>
      <x v="879"/>
      <x v="325"/>
      <x v="10"/>
      <x v="932"/>
    </i>
    <i>
      <x v="880"/>
      <x v="197"/>
      <x v="10"/>
      <x v="348"/>
    </i>
    <i>
      <x v="881"/>
      <x v="326"/>
      <x v="17"/>
      <x v="637"/>
    </i>
    <i>
      <x v="882"/>
      <x v="142"/>
      <x v="22"/>
      <x v="499"/>
    </i>
    <i>
      <x v="883"/>
      <x v="46"/>
      <x v="22"/>
      <x v="857"/>
    </i>
    <i>
      <x v="884"/>
      <x v="123"/>
      <x v="12"/>
      <x v="334"/>
    </i>
    <i>
      <x v="885"/>
      <x v="123"/>
      <x v="12"/>
      <x v="333"/>
    </i>
    <i>
      <x v="886"/>
      <x v="123"/>
      <x v="12"/>
      <x v="300"/>
    </i>
    <i>
      <x v="887"/>
      <x v="264"/>
      <x v="22"/>
      <x v="160"/>
    </i>
    <i>
      <x v="888"/>
      <x v="123"/>
      <x v="12"/>
      <x v="123"/>
    </i>
    <i>
      <x v="889"/>
      <x v="329"/>
      <x v="22"/>
      <x v="173"/>
    </i>
    <i>
      <x v="890"/>
      <x v="330"/>
      <x v="22"/>
      <x v="79"/>
    </i>
    <i>
      <x v="891"/>
      <x v="124"/>
      <x v="12"/>
      <x v="811"/>
    </i>
    <i>
      <x v="892"/>
      <x v="134"/>
      <x v="22"/>
      <x v="109"/>
    </i>
    <i>
      <x v="893"/>
      <x v="160"/>
      <x v="12"/>
      <x v="726"/>
    </i>
    <i>
      <x v="894"/>
      <x v="138"/>
      <x v="3"/>
      <x v="593"/>
    </i>
    <i>
      <x v="895"/>
      <x v="150"/>
      <x v="5"/>
      <x v="367"/>
    </i>
    <i>
      <x v="896"/>
      <x v="46"/>
      <x v="3"/>
      <x v="763"/>
    </i>
    <i>
      <x v="897"/>
      <x v="91"/>
      <x v="3"/>
      <x v="242"/>
    </i>
    <i>
      <x v="898"/>
      <x v="168"/>
      <x v="3"/>
      <x v="868"/>
    </i>
    <i>
      <x v="899"/>
      <x v="341"/>
      <x v="10"/>
      <x v="45"/>
    </i>
    <i>
      <x v="900"/>
      <x v="5"/>
      <x v="3"/>
      <x v="414"/>
    </i>
    <i>
      <x v="901"/>
      <x v="341"/>
      <x v="3"/>
      <x v="37"/>
    </i>
    <i>
      <x v="902"/>
      <x v="1"/>
      <x v="3"/>
      <x v="88"/>
    </i>
    <i>
      <x v="903"/>
      <x v="299"/>
      <x v="8"/>
      <x v="880"/>
    </i>
    <i>
      <x v="904"/>
      <x v="83"/>
      <x v="3"/>
      <x v="262"/>
    </i>
    <i>
      <x v="905"/>
      <x v="269"/>
      <x v="3"/>
      <x v="669"/>
    </i>
    <i>
      <x v="906"/>
      <x v="5"/>
      <x v="3"/>
      <x v="410"/>
    </i>
    <i>
      <x v="907"/>
      <x v="83"/>
      <x v="3"/>
      <x v="264"/>
    </i>
    <i>
      <x v="908"/>
      <x v="340"/>
      <x v="3"/>
      <x v="667"/>
    </i>
    <i>
      <x v="909"/>
      <x v="1"/>
      <x v="3"/>
      <x v="85"/>
    </i>
    <i>
      <x v="910"/>
      <x v="340"/>
      <x v="3"/>
      <x v="673"/>
    </i>
    <i>
      <x v="911"/>
      <x v="285"/>
      <x v="3"/>
      <x v="690"/>
    </i>
    <i>
      <x v="912"/>
      <x v="341"/>
      <x v="3"/>
      <x v="65"/>
    </i>
    <i>
      <x v="913"/>
      <x v="240"/>
      <x v="22"/>
      <x v="950"/>
    </i>
    <i>
      <x v="914"/>
      <x v="83"/>
      <x v="3"/>
      <x v="281"/>
    </i>
    <i>
      <x v="915"/>
      <x v="340"/>
      <x v="3"/>
      <x v="687"/>
    </i>
    <i>
      <x v="916"/>
      <x v="1"/>
      <x v="3"/>
      <x v="108"/>
    </i>
    <i>
      <x v="917"/>
      <x v="273"/>
      <x v="10"/>
      <x v="362"/>
    </i>
    <i>
      <x v="918"/>
      <x v="79"/>
      <x v="10"/>
      <x/>
    </i>
    <i>
      <x v="919"/>
      <x v="34"/>
      <x v="6"/>
      <x v="359"/>
    </i>
    <i>
      <x v="920"/>
      <x v="34"/>
      <x v="6"/>
      <x v="360"/>
    </i>
    <i>
      <x v="921"/>
      <x v="394"/>
      <x v="7"/>
      <x v="955"/>
    </i>
    <i>
      <x v="922"/>
      <x v="240"/>
      <x v="3"/>
      <x v="948"/>
    </i>
    <i>
      <x v="923"/>
      <x v="240"/>
      <x v="3"/>
      <x v="947"/>
    </i>
    <i>
      <x v="924"/>
      <x v="240"/>
      <x v="3"/>
      <x v="967"/>
    </i>
    <i>
      <x v="925"/>
      <x v="240"/>
      <x v="3"/>
      <x v="954"/>
    </i>
    <i>
      <x v="926"/>
      <x v="240"/>
      <x v="3"/>
      <x v="943"/>
    </i>
    <i>
      <x v="927"/>
      <x v="375"/>
      <x v="10"/>
      <x v="388"/>
    </i>
    <i>
      <x v="928"/>
      <x v="240"/>
      <x v="12"/>
      <x v="961"/>
    </i>
    <i>
      <x v="929"/>
      <x v="240"/>
      <x v="4"/>
      <x v="957"/>
    </i>
    <i>
      <x v="930"/>
      <x v="240"/>
      <x v="3"/>
      <x v="956"/>
    </i>
    <i>
      <x v="931"/>
      <x v="208"/>
      <x v="10"/>
      <x v="389"/>
    </i>
    <i>
      <x v="932"/>
      <x v="208"/>
      <x v="10"/>
      <x v="390"/>
    </i>
    <i>
      <x v="933"/>
      <x v="261"/>
      <x v="11"/>
      <x v="922"/>
    </i>
    <i>
      <x v="934"/>
      <x v="331"/>
      <x v="11"/>
      <x v="812"/>
    </i>
    <i>
      <x v="935"/>
      <x v="261"/>
      <x v="10"/>
      <x v="881"/>
    </i>
    <i>
      <x v="936"/>
      <x v="261"/>
      <x v="11"/>
      <x v="940"/>
    </i>
    <i>
      <x v="937"/>
      <x v="240"/>
      <x v="3"/>
      <x v="945"/>
    </i>
    <i>
      <x v="938"/>
      <x v="331"/>
      <x v="11"/>
      <x v="474"/>
    </i>
    <i>
      <x v="939"/>
      <x v="261"/>
      <x v="11"/>
      <x v="936"/>
    </i>
    <i>
      <x v="940"/>
      <x v="331"/>
      <x v="11"/>
      <x v="386"/>
    </i>
    <i>
      <x v="941"/>
      <x v="261"/>
      <x v="11"/>
      <x v="798"/>
    </i>
    <i>
      <x v="942"/>
      <x v="261"/>
      <x v="11"/>
      <x v="877"/>
    </i>
    <i>
      <x v="943"/>
      <x v="331"/>
      <x v="11"/>
      <x v="387"/>
    </i>
    <i>
      <x v="944"/>
      <x v="312"/>
      <x v="10"/>
      <x v="282"/>
    </i>
    <i>
      <x v="945"/>
      <x v="331"/>
      <x v="11"/>
      <x v="385"/>
    </i>
    <i>
      <x v="946"/>
      <x v="154"/>
      <x v="11"/>
      <x v="925"/>
    </i>
    <i>
      <x v="947"/>
      <x v="240"/>
      <x v="11"/>
      <x v="949"/>
    </i>
    <i>
      <x v="948"/>
      <x v="341"/>
      <x v="11"/>
      <x v="43"/>
    </i>
    <i>
      <x v="949"/>
      <x v="1"/>
      <x v="11"/>
      <x v="72"/>
    </i>
    <i>
      <x v="950"/>
      <x v="340"/>
      <x v="11"/>
      <x v="671"/>
    </i>
    <i>
      <x v="951"/>
      <x v="83"/>
      <x v="11"/>
      <x v="266"/>
    </i>
    <i>
      <x v="952"/>
      <x v="5"/>
      <x v="11"/>
      <x v="412"/>
    </i>
    <i>
      <x v="953"/>
      <x v="332"/>
      <x v="4"/>
      <x v="983"/>
    </i>
    <i>
      <x v="954"/>
      <x v="333"/>
      <x v="10"/>
      <x v="603"/>
    </i>
    <i>
      <x v="955"/>
      <x v="334"/>
      <x v="10"/>
      <x v="934"/>
    </i>
    <i>
      <x v="956"/>
      <x v="334"/>
      <x v="10"/>
      <x v="463"/>
    </i>
    <i>
      <x v="957"/>
      <x v="335"/>
      <x v="16"/>
      <x v="808"/>
    </i>
    <i>
      <x v="958"/>
      <x v="190"/>
      <x v="10"/>
      <x v="464"/>
    </i>
    <i>
      <x v="959"/>
      <x v="338"/>
      <x/>
      <x v="530"/>
    </i>
    <i>
      <x v="960"/>
      <x v="338"/>
      <x/>
      <x v="531"/>
    </i>
    <i>
      <x v="961"/>
      <x v="338"/>
      <x/>
      <x v="532"/>
    </i>
    <i>
      <x v="962"/>
      <x v="338"/>
      <x/>
      <x v="533"/>
    </i>
    <i>
      <x v="963"/>
      <x v="338"/>
      <x/>
      <x v="534"/>
    </i>
    <i>
      <x v="964"/>
      <x v="338"/>
      <x/>
      <x v="535"/>
    </i>
    <i>
      <x v="965"/>
      <x v="338"/>
      <x/>
      <x v="536"/>
    </i>
    <i>
      <x v="966"/>
      <x v="338"/>
      <x/>
      <x v="537"/>
    </i>
    <i>
      <x v="967"/>
      <x v="338"/>
      <x/>
      <x v="538"/>
    </i>
    <i>
      <x v="968"/>
      <x v="338"/>
      <x/>
      <x v="539"/>
    </i>
    <i>
      <x v="969"/>
      <x v="338"/>
      <x/>
      <x v="540"/>
    </i>
    <i>
      <x v="970"/>
      <x v="338"/>
      <x/>
      <x v="541"/>
    </i>
    <i>
      <x v="971"/>
      <x v="338"/>
      <x/>
      <x v="542"/>
    </i>
    <i>
      <x v="972"/>
      <x v="338"/>
      <x/>
      <x v="543"/>
    </i>
    <i>
      <x v="973"/>
      <x v="338"/>
      <x/>
      <x v="544"/>
    </i>
    <i>
      <x v="974"/>
      <x v="338"/>
      <x/>
      <x v="545"/>
    </i>
    <i>
      <x v="975"/>
      <x v="338"/>
      <x/>
      <x v="546"/>
    </i>
    <i>
      <x v="976"/>
      <x v="338"/>
      <x/>
      <x v="547"/>
    </i>
    <i>
      <x v="977"/>
      <x v="338"/>
      <x/>
      <x v="548"/>
    </i>
    <i>
      <x v="978"/>
      <x v="338"/>
      <x/>
      <x v="549"/>
    </i>
    <i>
      <x v="979"/>
      <x v="338"/>
      <x/>
      <x v="550"/>
    </i>
    <i>
      <x v="980"/>
      <x v="338"/>
      <x/>
      <x v="551"/>
    </i>
    <i>
      <x v="981"/>
      <x v="338"/>
      <x/>
      <x v="552"/>
    </i>
    <i>
      <x v="982"/>
      <x v="338"/>
      <x/>
      <x v="553"/>
    </i>
    <i>
      <x v="983"/>
      <x v="338"/>
      <x/>
      <x v="554"/>
    </i>
    <i>
      <x v="984"/>
      <x v="338"/>
      <x/>
      <x v="555"/>
    </i>
    <i>
      <x v="985"/>
      <x v="338"/>
      <x/>
      <x v="556"/>
    </i>
    <i>
      <x v="986"/>
      <x v="338"/>
      <x/>
      <x v="557"/>
    </i>
    <i>
      <x v="987"/>
      <x v="338"/>
      <x/>
      <x v="558"/>
    </i>
    <i>
      <x v="988"/>
      <x v="338"/>
      <x/>
      <x v="559"/>
    </i>
    <i>
      <x v="989"/>
      <x v="338"/>
      <x/>
      <x v="560"/>
    </i>
    <i>
      <x v="990"/>
      <x v="338"/>
      <x/>
      <x v="561"/>
    </i>
    <i>
      <x v="991"/>
      <x v="338"/>
      <x/>
      <x v="562"/>
    </i>
    <i>
      <x v="992"/>
      <x v="338"/>
      <x/>
      <x v="563"/>
    </i>
    <i>
      <x v="993"/>
      <x v="338"/>
      <x/>
      <x v="564"/>
    </i>
    <i>
      <x v="994"/>
      <x v="338"/>
      <x/>
      <x v="565"/>
    </i>
    <i>
      <x v="995"/>
      <x v="338"/>
      <x/>
      <x v="566"/>
    </i>
    <i>
      <x v="996"/>
      <x v="338"/>
      <x/>
      <x v="567"/>
    </i>
    <i>
      <x v="997"/>
      <x v="338"/>
      <x/>
      <x v="568"/>
    </i>
    <i>
      <x v="998"/>
      <x v="338"/>
      <x/>
      <x v="569"/>
    </i>
    <i>
      <x v="999"/>
      <x v="334"/>
      <x v="10"/>
      <x v="933"/>
    </i>
    <i>
      <x v="1000"/>
      <x v="336"/>
      <x v="10"/>
      <x v="575"/>
    </i>
    <i>
      <x v="1001"/>
      <x v="337"/>
      <x v="18"/>
      <x v="823"/>
    </i>
    <i>
      <x v="1002"/>
      <x v="339"/>
      <x v="12"/>
      <x v="22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D8"/>
  <sheetViews>
    <sheetView showGridLines="0" tabSelected="1" view="pageBreakPreview" zoomScale="112" zoomScaleNormal="100" zoomScaleSheetLayoutView="112" workbookViewId="0">
      <selection activeCell="C14" sqref="C14"/>
    </sheetView>
  </sheetViews>
  <sheetFormatPr defaultRowHeight="15" x14ac:dyDescent="0.25"/>
  <cols>
    <col min="1" max="1" width="3" style="11" customWidth="1"/>
    <col min="2" max="2" width="54" style="11" customWidth="1"/>
    <col min="3" max="3" width="13.85546875" style="11" customWidth="1"/>
    <col min="4" max="4" width="95" style="11" customWidth="1"/>
    <col min="5" max="16384" width="9.140625" style="11"/>
  </cols>
  <sheetData>
    <row r="1" spans="1:4" ht="9.75" customHeight="1" x14ac:dyDescent="0.25">
      <c r="A1" s="8"/>
      <c r="B1" s="9"/>
      <c r="C1" s="9"/>
      <c r="D1" s="10"/>
    </row>
    <row r="2" spans="1:4" x14ac:dyDescent="0.25">
      <c r="A2" s="12"/>
      <c r="B2" s="13" t="s">
        <v>1811</v>
      </c>
      <c r="C2" s="6" t="s">
        <v>4998</v>
      </c>
      <c r="D2" s="27" t="str">
        <f>IFERROR(VLOOKUP(Apoio!B3,'Orçamento 2019'!A:D,4,FALSE),"")</f>
        <v/>
      </c>
    </row>
    <row r="3" spans="1:4" x14ac:dyDescent="0.25">
      <c r="A3" s="12"/>
      <c r="B3" s="13" t="s">
        <v>919</v>
      </c>
      <c r="C3" s="7">
        <v>44404202</v>
      </c>
      <c r="D3" s="33" t="str">
        <f>IFERROR(CONCATENATE("Nome do sublemento: ",VLOOKUP(C3,Subelementos_Nomes!A:B,2,FALSE)),"")</f>
        <v>Nome do sublemento: Desp. Transf. Municípios Despesa Capital</v>
      </c>
    </row>
    <row r="4" spans="1:4" ht="16.5" customHeight="1" x14ac:dyDescent="0.25">
      <c r="A4" s="12"/>
      <c r="B4" s="28" t="s">
        <v>961</v>
      </c>
      <c r="C4" s="16"/>
      <c r="D4" s="14"/>
    </row>
    <row r="5" spans="1:4" x14ac:dyDescent="0.25">
      <c r="A5" s="12"/>
      <c r="B5" s="15"/>
      <c r="C5" s="16"/>
      <c r="D5" s="14"/>
    </row>
    <row r="6" spans="1:4" x14ac:dyDescent="0.25">
      <c r="A6" s="12"/>
      <c r="B6" s="13" t="s">
        <v>928</v>
      </c>
      <c r="C6" s="26" t="str">
        <f>IF(C3="","",IF(C2="","",Cálculo!AR1))</f>
        <v>008</v>
      </c>
      <c r="D6" s="27" t="str">
        <f>IFERROR(VLOOKUP(C6,Cálculo!B4:D96,3,FALSE),"")</f>
        <v>Convênios e Subvenções Modalidade 40 - Despesas de capital</v>
      </c>
    </row>
    <row r="7" spans="1:4" x14ac:dyDescent="0.25">
      <c r="A7" s="12"/>
      <c r="B7" s="13"/>
      <c r="C7" s="15"/>
      <c r="D7" s="14"/>
    </row>
    <row r="8" spans="1:4" ht="8.25" customHeight="1" thickBot="1" x14ac:dyDescent="0.3">
      <c r="A8" s="17"/>
      <c r="B8" s="18"/>
      <c r="C8" s="18"/>
      <c r="D8" s="19"/>
    </row>
  </sheetData>
  <sheetProtection formatCells="0" formatColumns="0" formatRows="0" insertColumns="0" insertRows="0" insertHyperlinks="0" deleteColumns="0" deleteRows="0" selectLockedCells="1" sort="0" autoFilter="0" pivotTables="0" selectUnlockedCells="1"/>
  <dataValidations count="2">
    <dataValidation type="textLength" operator="lessThan" allowBlank="1" showInputMessage="1" showErrorMessage="1" error="Atenção: O campo deve conter no máximo 6 dígitos." sqref="C2">
      <formula1>7</formula1>
    </dataValidation>
    <dataValidation type="textLength" operator="equal" allowBlank="1" showInputMessage="1" showErrorMessage="1" error="Atenção: O campo deve conter 8 dígitos." sqref="C3">
      <formula1>8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26"/>
  <sheetViews>
    <sheetView workbookViewId="0">
      <selection activeCell="C31" sqref="C31"/>
    </sheetView>
  </sheetViews>
  <sheetFormatPr defaultRowHeight="15" x14ac:dyDescent="0.25"/>
  <cols>
    <col min="1" max="1" width="25" customWidth="1"/>
    <col min="2" max="2" width="13.28515625" style="1" customWidth="1"/>
    <col min="4" max="4" width="12.42578125" customWidth="1"/>
  </cols>
  <sheetData>
    <row r="1" spans="1:5" x14ac:dyDescent="0.25">
      <c r="E1" t="str">
        <f>IF(LEN(Formulário!C2)=6,Formulário!C2,IF(LEN(Formulário!C2)=5,CONCATENATE("0",Formulário!C2),IF(LEN(Formulário!C2)=4,CONCATENATE("00",Formulário!C2),IF(LEN(Formulário!C2)=3,CONCATENATE("000",Formulário!C2),IF(LEN(Formulário!C2)=2,CONCATENATE("0000",Formulário!C2),IF(LEN(Formulário!C2)=1,CONCATENATE("00000",Formulário!C2),""))))))</f>
        <v>014718</v>
      </c>
    </row>
    <row r="3" spans="1:5" x14ac:dyDescent="0.25">
      <c r="A3" s="4" t="s">
        <v>661</v>
      </c>
      <c r="B3" s="1">
        <f>+Formulário!C2*1</f>
        <v>14718</v>
      </c>
      <c r="C3" s="5"/>
    </row>
    <row r="4" spans="1:5" x14ac:dyDescent="0.25">
      <c r="A4" t="s">
        <v>662</v>
      </c>
      <c r="B4">
        <f>IFERROR(VLOOKUP(B3,'Orçamento 2019'!A:C,2,FALSE),0)</f>
        <v>0</v>
      </c>
    </row>
    <row r="5" spans="1:5" s="1" customFormat="1" x14ac:dyDescent="0.25">
      <c r="A5" s="1" t="s">
        <v>906</v>
      </c>
      <c r="B5" s="1">
        <f>IFERROR(VLOOKUP(B3,'Orçamento 2019'!A:C,3,FALSE),0)</f>
        <v>0</v>
      </c>
    </row>
    <row r="7" spans="1:5" x14ac:dyDescent="0.25">
      <c r="A7" s="4" t="s">
        <v>905</v>
      </c>
      <c r="B7" s="4">
        <f>Formulário!C3</f>
        <v>44404202</v>
      </c>
    </row>
    <row r="8" spans="1:5" s="1" customFormat="1" x14ac:dyDescent="0.25">
      <c r="A8" s="1" t="s">
        <v>911</v>
      </c>
      <c r="B8" s="1" t="str">
        <f>LEFT(B7,2)</f>
        <v>44</v>
      </c>
    </row>
    <row r="9" spans="1:5" s="1" customFormat="1" x14ac:dyDescent="0.25">
      <c r="A9" s="1" t="s">
        <v>912</v>
      </c>
      <c r="B9" s="1" t="str">
        <f>RIGHT(LEFT(B7,4),2)</f>
        <v>40</v>
      </c>
    </row>
    <row r="10" spans="1:5" s="1" customFormat="1" x14ac:dyDescent="0.25">
      <c r="A10" s="1" t="s">
        <v>913</v>
      </c>
      <c r="B10" s="1" t="str">
        <f>LEFT(RIGHT(B7,4),2)</f>
        <v>42</v>
      </c>
    </row>
    <row r="11" spans="1:5" s="1" customFormat="1" x14ac:dyDescent="0.25">
      <c r="A11" s="1" t="s">
        <v>914</v>
      </c>
      <c r="B11" s="1" t="str">
        <f>RIGHT(B7,2)</f>
        <v>02</v>
      </c>
    </row>
    <row r="12" spans="1:5" s="1" customFormat="1" x14ac:dyDescent="0.25"/>
    <row r="13" spans="1:5" s="1" customFormat="1" x14ac:dyDescent="0.25"/>
    <row r="14" spans="1:5" s="1" customFormat="1" x14ac:dyDescent="0.25"/>
    <row r="17" spans="3:5" x14ac:dyDescent="0.25">
      <c r="D17" s="1"/>
      <c r="E17" s="1"/>
    </row>
    <row r="18" spans="3:5" x14ac:dyDescent="0.25">
      <c r="D18" s="1"/>
      <c r="E18" s="1"/>
    </row>
    <row r="19" spans="3:5" x14ac:dyDescent="0.25">
      <c r="D19" s="1"/>
      <c r="E19" s="1"/>
    </row>
    <row r="20" spans="3:5" x14ac:dyDescent="0.25">
      <c r="D20" s="1"/>
      <c r="E20" s="1"/>
    </row>
    <row r="21" spans="3:5" x14ac:dyDescent="0.25">
      <c r="C21" s="1"/>
      <c r="D21" s="1"/>
      <c r="E21" s="1"/>
    </row>
    <row r="22" spans="3:5" x14ac:dyDescent="0.25">
      <c r="C22" s="1"/>
      <c r="D22" s="1"/>
      <c r="E22" s="1"/>
    </row>
    <row r="23" spans="3:5" x14ac:dyDescent="0.25">
      <c r="C23" s="1"/>
      <c r="D23" s="1"/>
      <c r="E23" s="1"/>
    </row>
    <row r="24" spans="3:5" x14ac:dyDescent="0.25">
      <c r="C24" s="1"/>
      <c r="D24" s="1"/>
      <c r="E24" s="1"/>
    </row>
    <row r="25" spans="3:5" x14ac:dyDescent="0.25">
      <c r="C25" s="1"/>
      <c r="D25" s="1"/>
      <c r="E25" s="1"/>
    </row>
    <row r="26" spans="3:5" x14ac:dyDescent="0.25">
      <c r="C26" s="1"/>
      <c r="D26" s="1"/>
      <c r="E26" s="1"/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1:AR218"/>
  <sheetViews>
    <sheetView workbookViewId="0">
      <selection activeCell="F5" sqref="F5"/>
    </sheetView>
  </sheetViews>
  <sheetFormatPr defaultRowHeight="13.5" customHeight="1" x14ac:dyDescent="0.25"/>
  <cols>
    <col min="3" max="3" width="8.28515625" customWidth="1"/>
    <col min="4" max="4" width="56.5703125" customWidth="1"/>
    <col min="5" max="5" width="22.140625" bestFit="1" customWidth="1"/>
    <col min="6" max="6" width="12.28515625" customWidth="1"/>
    <col min="9" max="9" width="14.5703125" customWidth="1"/>
    <col min="10" max="10" width="15.5703125" customWidth="1"/>
    <col min="11" max="12" width="14.5703125" style="1" customWidth="1"/>
    <col min="13" max="13" width="19.28515625" style="1" customWidth="1"/>
    <col min="14" max="14" width="15" customWidth="1"/>
    <col min="15" max="16" width="15" style="1" customWidth="1"/>
    <col min="17" max="17" width="11.85546875" customWidth="1"/>
    <col min="18" max="19" width="11.85546875" style="1" customWidth="1"/>
    <col min="21" max="21" width="14.5703125" style="1" customWidth="1"/>
    <col min="22" max="22" width="12.7109375" customWidth="1"/>
    <col min="24" max="24" width="22.140625" style="1" customWidth="1"/>
    <col min="25" max="25" width="12.7109375" customWidth="1"/>
    <col min="26" max="26" width="18.28515625" style="1" customWidth="1"/>
    <col min="27" max="27" width="11.140625" customWidth="1"/>
    <col min="28" max="28" width="21.5703125" style="1" customWidth="1"/>
    <col min="29" max="29" width="14.28515625" customWidth="1"/>
    <col min="32" max="32" width="12.140625" customWidth="1"/>
    <col min="33" max="33" width="13.85546875" customWidth="1"/>
    <col min="34" max="34" width="12.5703125" customWidth="1"/>
    <col min="35" max="35" width="14.5703125" customWidth="1"/>
    <col min="41" max="41" width="10.85546875" customWidth="1"/>
  </cols>
  <sheetData>
    <row r="1" spans="2:44" ht="13.5" customHeight="1" x14ac:dyDescent="0.25">
      <c r="AF1" s="4" t="s">
        <v>916</v>
      </c>
      <c r="AN1" s="4" t="s">
        <v>917</v>
      </c>
      <c r="AO1" s="4"/>
      <c r="AP1" s="4">
        <f>LARGE(AO4:AO181,1)</f>
        <v>0.8</v>
      </c>
      <c r="AQ1" s="4"/>
      <c r="AR1" s="4" t="str">
        <f>VLOOKUP(AP1,AO3:AP181,2,FALSE)</f>
        <v>008</v>
      </c>
    </row>
    <row r="3" spans="2:44" ht="13.5" customHeight="1" x14ac:dyDescent="0.25">
      <c r="F3" s="20"/>
      <c r="J3" t="s">
        <v>921</v>
      </c>
      <c r="K3" s="1" t="s">
        <v>907</v>
      </c>
      <c r="L3" s="1" t="s">
        <v>2</v>
      </c>
      <c r="M3" s="1" t="s">
        <v>920</v>
      </c>
      <c r="N3" t="s">
        <v>908</v>
      </c>
      <c r="O3" s="1" t="s">
        <v>2</v>
      </c>
      <c r="P3" s="1" t="s">
        <v>922</v>
      </c>
      <c r="Q3" t="s">
        <v>909</v>
      </c>
      <c r="R3" s="1" t="s">
        <v>2</v>
      </c>
      <c r="S3" s="1" t="s">
        <v>923</v>
      </c>
      <c r="T3" t="s">
        <v>910</v>
      </c>
      <c r="U3" s="1" t="s">
        <v>2</v>
      </c>
      <c r="V3" t="s">
        <v>924</v>
      </c>
      <c r="W3" t="s">
        <v>911</v>
      </c>
      <c r="X3" s="1" t="s">
        <v>925</v>
      </c>
      <c r="Y3" t="s">
        <v>912</v>
      </c>
      <c r="Z3" s="1" t="s">
        <v>926</v>
      </c>
      <c r="AA3" t="s">
        <v>913</v>
      </c>
      <c r="AB3" s="1" t="s">
        <v>927</v>
      </c>
      <c r="AC3" t="s">
        <v>914</v>
      </c>
      <c r="AD3" t="s">
        <v>2</v>
      </c>
      <c r="AF3" t="s">
        <v>911</v>
      </c>
      <c r="AG3" t="s">
        <v>912</v>
      </c>
      <c r="AH3" t="s">
        <v>913</v>
      </c>
      <c r="AI3" t="s">
        <v>914</v>
      </c>
      <c r="AK3" t="s">
        <v>907</v>
      </c>
      <c r="AL3" t="s">
        <v>910</v>
      </c>
      <c r="AM3" t="s">
        <v>909</v>
      </c>
      <c r="AO3" t="s">
        <v>915</v>
      </c>
      <c r="AP3" t="s">
        <v>918</v>
      </c>
    </row>
    <row r="4" spans="2:44" ht="13.5" customHeight="1" x14ac:dyDescent="0.25">
      <c r="B4" s="20" t="str">
        <f>Planilha1!C4</f>
        <v>001</v>
      </c>
      <c r="C4" s="21">
        <f>+H4*1</f>
        <v>247</v>
      </c>
      <c r="D4" s="22" t="str">
        <f>Planilha1!D4</f>
        <v>Estagiários 33903607</v>
      </c>
      <c r="E4" s="22" t="str">
        <f>IF(Planilha1!E4=0,"x",Planilha1!E4)</f>
        <v>x</v>
      </c>
      <c r="F4" s="22" t="str">
        <f>Planilha1!F4</f>
        <v>33.90.36.07</v>
      </c>
      <c r="G4" s="21"/>
      <c r="H4" s="23" t="str">
        <f>Planilha1!G4</f>
        <v>00247</v>
      </c>
      <c r="I4" s="2"/>
      <c r="J4" t="str">
        <f>IF(K4="00","x",K4)</f>
        <v>x</v>
      </c>
      <c r="K4" s="3" t="str">
        <f t="shared" ref="K4:K67" si="0">LEFT(E4,2)</f>
        <v>x</v>
      </c>
      <c r="L4" s="3" t="str">
        <f t="shared" ref="L4:L67" si="1">U4</f>
        <v>001</v>
      </c>
      <c r="M4" s="3" t="str">
        <f>IF(N4="000","x",N4)</f>
        <v>x</v>
      </c>
      <c r="N4" s="2" t="str">
        <f t="shared" ref="N4:N67" si="2">RIGHT(LEFT(E4,6),3)</f>
        <v>x</v>
      </c>
      <c r="O4" s="2" t="str">
        <f>TEXT(L4,0)</f>
        <v>1</v>
      </c>
      <c r="P4" s="2" t="str">
        <f>IF(Q4="000000","x",Q4)</f>
        <v>x</v>
      </c>
      <c r="Q4" t="str">
        <f>RIGHT(E4,6)</f>
        <v>x</v>
      </c>
      <c r="R4" s="1" t="str">
        <f>+O4</f>
        <v>1</v>
      </c>
      <c r="S4" s="1" t="str">
        <f>IF(T4="0000","x",T4)</f>
        <v>x</v>
      </c>
      <c r="T4" t="str">
        <f>LEFT(RIGHT(E4,11),4)</f>
        <v>x</v>
      </c>
      <c r="U4" s="2" t="str">
        <f t="shared" ref="U4:U67" si="3">+B4</f>
        <v>001</v>
      </c>
      <c r="V4" s="1" t="str">
        <f t="shared" ref="V4:V67" si="4">IF((IF(W4="00","x",W4))="30","33",(IF(W4="00","x",W4)))</f>
        <v>33</v>
      </c>
      <c r="W4" t="str">
        <f>LEFT(F4,2)</f>
        <v>33</v>
      </c>
      <c r="X4" s="1" t="str">
        <f>IF(Y4="00","x",Y4)</f>
        <v>90</v>
      </c>
      <c r="Y4" t="str">
        <f>RIGHT(LEFT(F4,5),2)</f>
        <v>90</v>
      </c>
      <c r="Z4" s="1" t="str">
        <f>IF(AA4="00","x",AA4)</f>
        <v>36</v>
      </c>
      <c r="AA4" t="str">
        <f>LEFT(RIGHT(F4,5),2)</f>
        <v>36</v>
      </c>
      <c r="AB4" s="1" t="str">
        <f>IF(AC4="00","x",AC4)</f>
        <v>07</v>
      </c>
      <c r="AC4" t="str">
        <f>RIGHT(F4,2)</f>
        <v>07</v>
      </c>
      <c r="AD4" t="str">
        <f>+U4</f>
        <v>001</v>
      </c>
      <c r="AF4" s="1">
        <f>IFERROR(IF(((LEFT(Apoio!$B$7,2)=V4)),0.7,IF(V4&lt;&gt;"x",-10,0)),0)</f>
        <v>-10</v>
      </c>
      <c r="AG4" s="1">
        <f>IFERROR(IF((RIGHT(LEFT(Apoio!$B$7,4),2)-X4)=0,0.8,IF(X4&lt;&gt;"x",-10,0)),0)</f>
        <v>-10</v>
      </c>
      <c r="AH4">
        <f>IFERROR(IF((LEFT(RIGHT(Apoio!$B$7,4),2)-Z4)=0,0.9,IF(Z4&lt;&gt;"x",-10,0)),0)</f>
        <v>-10</v>
      </c>
      <c r="AI4">
        <f>IFERROR(IF((RIGHT(Apoio!$B$7,2)-AB4)=0,1,IF(AB4&lt;&gt;"x",-10,0)),0)</f>
        <v>-10</v>
      </c>
      <c r="AK4">
        <f>IFERROR(IF(Apoio!$B$5-Cálculo!J4=0,5,IF(J4&lt;&gt;"x",-10,0)),0)</f>
        <v>0</v>
      </c>
      <c r="AL4">
        <f>IFERROR(IF(Apoio!$B$4-Cálculo!S4=0,5,IF(S4&lt;&gt;"x",-10,0)),0)</f>
        <v>0</v>
      </c>
      <c r="AM4" s="1">
        <f>IFERROR(IF(Apoio!$B$3-Cálculo!P4=0,5,IF(P4&lt;&gt;"x",-10,0)),0)</f>
        <v>0</v>
      </c>
      <c r="AO4">
        <f>SUM(AF4:AM4)</f>
        <v>-40</v>
      </c>
      <c r="AP4" t="str">
        <f>+AD4</f>
        <v>001</v>
      </c>
    </row>
    <row r="5" spans="2:44" ht="13.5" customHeight="1" x14ac:dyDescent="0.25">
      <c r="B5" s="20" t="str">
        <f>Planilha1!C5</f>
        <v>002</v>
      </c>
      <c r="C5" s="21">
        <f t="shared" ref="C5:C69" si="5">+H5*1</f>
        <v>249</v>
      </c>
      <c r="D5" s="22" t="str">
        <f>Planilha1!D5</f>
        <v>Aluguel de Imóveis 33903910</v>
      </c>
      <c r="E5" s="22" t="str">
        <f>IF(Planilha1!E5=0,"x",Planilha1!E5)</f>
        <v>x</v>
      </c>
      <c r="F5" s="22" t="str">
        <f>Planilha1!F5</f>
        <v>33.90.39.10</v>
      </c>
      <c r="G5" s="21"/>
      <c r="H5" s="23" t="str">
        <f>Planilha1!G5</f>
        <v>00249</v>
      </c>
      <c r="I5" s="2"/>
      <c r="J5" s="1" t="str">
        <f t="shared" ref="J5:J68" si="6">IF(K5="00","x",K5)</f>
        <v>x</v>
      </c>
      <c r="K5" s="3" t="str">
        <f t="shared" si="0"/>
        <v>x</v>
      </c>
      <c r="L5" s="3" t="str">
        <f t="shared" si="1"/>
        <v>002</v>
      </c>
      <c r="M5" s="3" t="str">
        <f t="shared" ref="M5:M68" si="7">IF(N5="000","x",N5)</f>
        <v>x</v>
      </c>
      <c r="N5" s="2" t="str">
        <f t="shared" si="2"/>
        <v>x</v>
      </c>
      <c r="O5" s="2" t="str">
        <f t="shared" ref="O5:O68" si="8">TEXT(L5,0)</f>
        <v>2</v>
      </c>
      <c r="P5" s="2" t="str">
        <f t="shared" ref="P5:P68" si="9">IF(Q5="000000","x",Q5)</f>
        <v>x</v>
      </c>
      <c r="Q5" s="1" t="str">
        <f t="shared" ref="Q5:Q68" si="10">RIGHT(E5,6)</f>
        <v>x</v>
      </c>
      <c r="R5" s="1" t="str">
        <f t="shared" ref="R5:R68" si="11">+O5</f>
        <v>2</v>
      </c>
      <c r="S5" s="1" t="str">
        <f t="shared" ref="S5:S68" si="12">IF(T5="0000","x",T5)</f>
        <v>x</v>
      </c>
      <c r="T5" s="1" t="str">
        <f t="shared" ref="T5:T68" si="13">LEFT(RIGHT(E5,11),4)</f>
        <v>x</v>
      </c>
      <c r="U5" s="2" t="str">
        <f t="shared" si="3"/>
        <v>002</v>
      </c>
      <c r="V5" s="1" t="str">
        <f t="shared" si="4"/>
        <v>33</v>
      </c>
      <c r="W5" s="1" t="str">
        <f t="shared" ref="W5:W68" si="14">LEFT(F5,2)</f>
        <v>33</v>
      </c>
      <c r="X5" s="1" t="str">
        <f t="shared" ref="X5:X68" si="15">IF(Y5="00","x",Y5)</f>
        <v>90</v>
      </c>
      <c r="Y5" s="1" t="str">
        <f t="shared" ref="Y5:Y68" si="16">RIGHT(LEFT(F5,5),2)</f>
        <v>90</v>
      </c>
      <c r="Z5" s="1" t="str">
        <f t="shared" ref="Z5:Z68" si="17">IF(AA5="00","x",AA5)</f>
        <v>39</v>
      </c>
      <c r="AA5" s="1" t="str">
        <f t="shared" ref="AA5:AA68" si="18">LEFT(RIGHT(F5,5),2)</f>
        <v>39</v>
      </c>
      <c r="AB5" s="1" t="str">
        <f t="shared" ref="AB5:AB68" si="19">IF(AC5="00","x",AC5)</f>
        <v>10</v>
      </c>
      <c r="AC5" s="1" t="str">
        <f t="shared" ref="AC5:AC68" si="20">RIGHT(F5,2)</f>
        <v>10</v>
      </c>
      <c r="AD5" s="1" t="str">
        <f t="shared" ref="AD5:AD68" si="21">+U5</f>
        <v>002</v>
      </c>
      <c r="AF5" s="1">
        <f>IFERROR(IF(((LEFT(Apoio!$B$7,2)=V5)),0.7,IF(V5&lt;&gt;"x",-10,0)),0)</f>
        <v>-10</v>
      </c>
      <c r="AG5" s="1">
        <f>IFERROR(IF((RIGHT(LEFT(Apoio!$B$7,4),2)-X5)=0,0.8,IF(X5&lt;&gt;"x",-10,0)),0)</f>
        <v>-10</v>
      </c>
      <c r="AH5" s="1">
        <f>IFERROR(IF((LEFT(RIGHT(Apoio!$B$7,4),2)-Z5)=0,0.9,IF(Z5&lt;&gt;"x",-10,0)),0)</f>
        <v>-10</v>
      </c>
      <c r="AI5" s="1">
        <f>IFERROR(IF((RIGHT(Apoio!$B$7,2)-AB5)=0,1,IF(AB5&lt;&gt;"x",-10,0)),0)</f>
        <v>-10</v>
      </c>
      <c r="AK5" s="1">
        <f>IFERROR(IF(Apoio!$B$5-Cálculo!J5=0,5,IF(J5&lt;&gt;"x",-10,0)),0)</f>
        <v>0</v>
      </c>
      <c r="AL5" s="1">
        <f>IFERROR(IF(Apoio!$B$4-Cálculo!S5=0,5,IF(S5&lt;&gt;"x",-10,0)),0)</f>
        <v>0</v>
      </c>
      <c r="AM5" s="1">
        <f>IFERROR(IF(Apoio!$B$3-Cálculo!P5=0,5,IF(P5&lt;&gt;"x",-10,0)),0)</f>
        <v>0</v>
      </c>
      <c r="AO5" s="1">
        <f t="shared" ref="AO5:AO68" si="22">SUM(AF5:AM5)</f>
        <v>-40</v>
      </c>
      <c r="AP5" s="1" t="str">
        <f t="shared" ref="AP5:AP68" si="23">+AD5</f>
        <v>002</v>
      </c>
    </row>
    <row r="6" spans="2:44" ht="13.5" customHeight="1" x14ac:dyDescent="0.25">
      <c r="B6" s="20" t="str">
        <f>Planilha1!C6</f>
        <v>003</v>
      </c>
      <c r="C6" s="21">
        <f t="shared" si="5"/>
        <v>250</v>
      </c>
      <c r="D6" s="22" t="str">
        <f>Planilha1!D6</f>
        <v>Aluguel de Imóveis II 33903615</v>
      </c>
      <c r="E6" s="22" t="str">
        <f>IF(Planilha1!E6=0,"x",Planilha1!E6)</f>
        <v>x</v>
      </c>
      <c r="F6" s="22" t="str">
        <f>Planilha1!F6</f>
        <v>33.90.36.15</v>
      </c>
      <c r="G6" s="21"/>
      <c r="H6" s="23" t="str">
        <f>Planilha1!G6</f>
        <v>00250</v>
      </c>
      <c r="I6" s="2"/>
      <c r="J6" s="1" t="str">
        <f t="shared" si="6"/>
        <v>x</v>
      </c>
      <c r="K6" s="3" t="str">
        <f t="shared" si="0"/>
        <v>x</v>
      </c>
      <c r="L6" s="3" t="str">
        <f t="shared" si="1"/>
        <v>003</v>
      </c>
      <c r="M6" s="3" t="str">
        <f t="shared" si="7"/>
        <v>x</v>
      </c>
      <c r="N6" s="2" t="str">
        <f t="shared" si="2"/>
        <v>x</v>
      </c>
      <c r="O6" s="2" t="str">
        <f t="shared" si="8"/>
        <v>3</v>
      </c>
      <c r="P6" s="2" t="str">
        <f t="shared" si="9"/>
        <v>x</v>
      </c>
      <c r="Q6" s="1" t="str">
        <f t="shared" si="10"/>
        <v>x</v>
      </c>
      <c r="R6" s="1" t="str">
        <f t="shared" si="11"/>
        <v>3</v>
      </c>
      <c r="S6" s="1" t="str">
        <f t="shared" si="12"/>
        <v>x</v>
      </c>
      <c r="T6" s="1" t="str">
        <f t="shared" si="13"/>
        <v>x</v>
      </c>
      <c r="U6" s="2" t="str">
        <f t="shared" si="3"/>
        <v>003</v>
      </c>
      <c r="V6" s="1" t="str">
        <f t="shared" si="4"/>
        <v>33</v>
      </c>
      <c r="W6" s="1" t="str">
        <f t="shared" si="14"/>
        <v>33</v>
      </c>
      <c r="X6" s="1" t="str">
        <f t="shared" si="15"/>
        <v>90</v>
      </c>
      <c r="Y6" s="1" t="str">
        <f t="shared" si="16"/>
        <v>90</v>
      </c>
      <c r="Z6" s="1" t="str">
        <f t="shared" si="17"/>
        <v>36</v>
      </c>
      <c r="AA6" s="1" t="str">
        <f t="shared" si="18"/>
        <v>36</v>
      </c>
      <c r="AB6" s="1" t="str">
        <f t="shared" si="19"/>
        <v>15</v>
      </c>
      <c r="AC6" s="1" t="str">
        <f t="shared" si="20"/>
        <v>15</v>
      </c>
      <c r="AD6" s="1" t="str">
        <f t="shared" si="21"/>
        <v>003</v>
      </c>
      <c r="AF6" s="1">
        <f>IFERROR(IF(((LEFT(Apoio!$B$7,2)=V6)),0.7,IF(V6&lt;&gt;"x",-10,0)),0)</f>
        <v>-10</v>
      </c>
      <c r="AG6" s="1">
        <f>IFERROR(IF((RIGHT(LEFT(Apoio!$B$7,4),2)-X6)=0,0.8,IF(X6&lt;&gt;"x",-10,0)),0)</f>
        <v>-10</v>
      </c>
      <c r="AH6" s="1">
        <f>IFERROR(IF((LEFT(RIGHT(Apoio!$B$7,4),2)-Z6)=0,0.9,IF(Z6&lt;&gt;"x",-10,0)),0)</f>
        <v>-10</v>
      </c>
      <c r="AI6" s="1">
        <f>IFERROR(IF((RIGHT(Apoio!$B$7,2)-AB6)=0,1,IF(AB6&lt;&gt;"x",-10,0)),0)</f>
        <v>-10</v>
      </c>
      <c r="AK6" s="1">
        <f>IFERROR(IF(Apoio!$B$5-Cálculo!J6=0,5,IF(J6&lt;&gt;"x",-10,0)),0)</f>
        <v>0</v>
      </c>
      <c r="AL6" s="1">
        <f>IFERROR(IF(Apoio!$B$4-Cálculo!S6=0,5,IF(S6&lt;&gt;"x",-10,0)),0)</f>
        <v>0</v>
      </c>
      <c r="AM6" s="1">
        <f>IFERROR(IF(Apoio!$B$3-Cálculo!P6=0,5,IF(P6&lt;&gt;"x",-10,0)),0)</f>
        <v>0</v>
      </c>
      <c r="AO6" s="1">
        <f t="shared" si="22"/>
        <v>-40</v>
      </c>
      <c r="AP6" s="1" t="str">
        <f t="shared" si="23"/>
        <v>003</v>
      </c>
    </row>
    <row r="7" spans="2:44" ht="13.5" customHeight="1" x14ac:dyDescent="0.25">
      <c r="B7" s="20" t="str">
        <f>Planilha1!C7</f>
        <v>004</v>
      </c>
      <c r="C7" s="21">
        <f t="shared" si="5"/>
        <v>76</v>
      </c>
      <c r="D7" s="22" t="str">
        <f>Planilha1!D7</f>
        <v>Diárias Civil 339014</v>
      </c>
      <c r="E7" s="22" t="str">
        <f>IF(Planilha1!E7=0,"x",Planilha1!E7)</f>
        <v>x</v>
      </c>
      <c r="F7" s="22" t="str">
        <f>Planilha1!F7</f>
        <v>33.90.14.00</v>
      </c>
      <c r="G7" s="21"/>
      <c r="H7" s="23" t="str">
        <f>Planilha1!G7</f>
        <v>00076</v>
      </c>
      <c r="I7" s="2"/>
      <c r="J7" s="1" t="str">
        <f t="shared" si="6"/>
        <v>x</v>
      </c>
      <c r="K7" s="3" t="str">
        <f t="shared" si="0"/>
        <v>x</v>
      </c>
      <c r="L7" s="3" t="str">
        <f t="shared" si="1"/>
        <v>004</v>
      </c>
      <c r="M7" s="3" t="str">
        <f t="shared" si="7"/>
        <v>x</v>
      </c>
      <c r="N7" s="2" t="str">
        <f t="shared" si="2"/>
        <v>x</v>
      </c>
      <c r="O7" s="2" t="str">
        <f t="shared" si="8"/>
        <v>4</v>
      </c>
      <c r="P7" s="2" t="str">
        <f t="shared" si="9"/>
        <v>x</v>
      </c>
      <c r="Q7" s="1" t="str">
        <f t="shared" si="10"/>
        <v>x</v>
      </c>
      <c r="R7" s="1" t="str">
        <f t="shared" si="11"/>
        <v>4</v>
      </c>
      <c r="S7" s="1" t="str">
        <f t="shared" si="12"/>
        <v>x</v>
      </c>
      <c r="T7" s="1" t="str">
        <f t="shared" si="13"/>
        <v>x</v>
      </c>
      <c r="U7" s="2" t="str">
        <f t="shared" si="3"/>
        <v>004</v>
      </c>
      <c r="V7" s="1" t="str">
        <f t="shared" si="4"/>
        <v>33</v>
      </c>
      <c r="W7" s="1" t="str">
        <f t="shared" si="14"/>
        <v>33</v>
      </c>
      <c r="X7" s="1" t="str">
        <f t="shared" si="15"/>
        <v>90</v>
      </c>
      <c r="Y7" s="1" t="str">
        <f t="shared" si="16"/>
        <v>90</v>
      </c>
      <c r="Z7" s="1" t="str">
        <f t="shared" si="17"/>
        <v>14</v>
      </c>
      <c r="AA7" s="1" t="str">
        <f t="shared" si="18"/>
        <v>14</v>
      </c>
      <c r="AB7" s="1" t="str">
        <f t="shared" si="19"/>
        <v>x</v>
      </c>
      <c r="AC7" s="1" t="str">
        <f t="shared" si="20"/>
        <v>00</v>
      </c>
      <c r="AD7" s="1" t="str">
        <f t="shared" si="21"/>
        <v>004</v>
      </c>
      <c r="AF7" s="1">
        <f>IFERROR(IF(((LEFT(Apoio!$B$7,2)=V7)),0.7,IF(V7&lt;&gt;"x",-10,0)),0)</f>
        <v>-10</v>
      </c>
      <c r="AG7" s="1">
        <f>IFERROR(IF((RIGHT(LEFT(Apoio!$B$7,4),2)-X7)=0,0.8,IF(X7&lt;&gt;"x",-10,0)),0)</f>
        <v>-10</v>
      </c>
      <c r="AH7" s="1">
        <f>IFERROR(IF((LEFT(RIGHT(Apoio!$B$7,4),2)-Z7)=0,0.9,IF(Z7&lt;&gt;"x",-10,0)),0)</f>
        <v>-10</v>
      </c>
      <c r="AI7" s="1">
        <f>IFERROR(IF((RIGHT(Apoio!$B$7,2)-AB7)=0,1,IF(AB7&lt;&gt;"x",-10,0)),0)</f>
        <v>0</v>
      </c>
      <c r="AK7" s="1">
        <f>IFERROR(IF(Apoio!$B$5-Cálculo!J7=0,5,IF(J7&lt;&gt;"x",-10,0)),0)</f>
        <v>0</v>
      </c>
      <c r="AL7" s="1">
        <f>IFERROR(IF(Apoio!$B$4-Cálculo!S7=0,5,IF(S7&lt;&gt;"x",-10,0)),0)</f>
        <v>0</v>
      </c>
      <c r="AM7" s="1">
        <f>IFERROR(IF(Apoio!$B$3-Cálculo!P7=0,5,IF(P7&lt;&gt;"x",-10,0)),0)</f>
        <v>0</v>
      </c>
      <c r="AO7" s="1">
        <f t="shared" si="22"/>
        <v>-30</v>
      </c>
      <c r="AP7" s="1" t="str">
        <f t="shared" si="23"/>
        <v>004</v>
      </c>
    </row>
    <row r="8" spans="2:44" ht="13.5" customHeight="1" x14ac:dyDescent="0.25">
      <c r="B8" s="20" t="str">
        <f>Planilha1!C8</f>
        <v>005</v>
      </c>
      <c r="C8" s="21">
        <f t="shared" si="5"/>
        <v>77</v>
      </c>
      <c r="D8" s="22" t="str">
        <f>Planilha1!D8</f>
        <v>Diárias Militar 339015</v>
      </c>
      <c r="E8" s="22" t="str">
        <f>IF(Planilha1!E8=0,"x",Planilha1!E8)</f>
        <v>x</v>
      </c>
      <c r="F8" s="22" t="str">
        <f>Planilha1!F8</f>
        <v>33.90.15.00</v>
      </c>
      <c r="G8" s="21"/>
      <c r="H8" s="23" t="str">
        <f>Planilha1!G8</f>
        <v>00077</v>
      </c>
      <c r="J8" s="1" t="str">
        <f t="shared" si="6"/>
        <v>x</v>
      </c>
      <c r="K8" s="3" t="str">
        <f t="shared" si="0"/>
        <v>x</v>
      </c>
      <c r="L8" s="3" t="str">
        <f t="shared" si="1"/>
        <v>005</v>
      </c>
      <c r="M8" s="3" t="str">
        <f t="shared" si="7"/>
        <v>x</v>
      </c>
      <c r="N8" s="2" t="str">
        <f t="shared" si="2"/>
        <v>x</v>
      </c>
      <c r="O8" s="2" t="str">
        <f t="shared" si="8"/>
        <v>5</v>
      </c>
      <c r="P8" s="2" t="str">
        <f t="shared" si="9"/>
        <v>x</v>
      </c>
      <c r="Q8" s="1" t="str">
        <f t="shared" si="10"/>
        <v>x</v>
      </c>
      <c r="R8" s="1" t="str">
        <f t="shared" si="11"/>
        <v>5</v>
      </c>
      <c r="S8" s="1" t="str">
        <f t="shared" si="12"/>
        <v>x</v>
      </c>
      <c r="T8" s="1" t="str">
        <f t="shared" si="13"/>
        <v>x</v>
      </c>
      <c r="U8" s="2" t="str">
        <f t="shared" si="3"/>
        <v>005</v>
      </c>
      <c r="V8" s="1" t="str">
        <f t="shared" si="4"/>
        <v>33</v>
      </c>
      <c r="W8" s="1" t="str">
        <f t="shared" si="14"/>
        <v>33</v>
      </c>
      <c r="X8" s="1" t="str">
        <f t="shared" si="15"/>
        <v>90</v>
      </c>
      <c r="Y8" s="1" t="str">
        <f t="shared" si="16"/>
        <v>90</v>
      </c>
      <c r="Z8" s="1" t="str">
        <f t="shared" si="17"/>
        <v>15</v>
      </c>
      <c r="AA8" s="1" t="str">
        <f t="shared" si="18"/>
        <v>15</v>
      </c>
      <c r="AB8" s="1" t="str">
        <f t="shared" si="19"/>
        <v>x</v>
      </c>
      <c r="AC8" s="1" t="str">
        <f t="shared" si="20"/>
        <v>00</v>
      </c>
      <c r="AD8" s="1" t="str">
        <f t="shared" si="21"/>
        <v>005</v>
      </c>
      <c r="AF8" s="1">
        <f>IFERROR(IF(((LEFT(Apoio!$B$7,2)=V8)),0.7,IF(V8&lt;&gt;"x",-10,0)),0)</f>
        <v>-10</v>
      </c>
      <c r="AG8" s="1">
        <f>IFERROR(IF((RIGHT(LEFT(Apoio!$B$7,4),2)-X8)=0,0.8,IF(X8&lt;&gt;"x",-10,0)),0)</f>
        <v>-10</v>
      </c>
      <c r="AH8" s="1">
        <f>IFERROR(IF((LEFT(RIGHT(Apoio!$B$7,4),2)-Z8)=0,0.9,IF(Z8&lt;&gt;"x",-10,0)),0)</f>
        <v>-10</v>
      </c>
      <c r="AI8" s="1">
        <f>IFERROR(IF((RIGHT(Apoio!$B$7,2)-AB8)=0,1,IF(AB8&lt;&gt;"x",-10,0)),0)</f>
        <v>0</v>
      </c>
      <c r="AK8" s="1">
        <f>IFERROR(IF(Apoio!$B$5-Cálculo!J8=0,5,IF(J8&lt;&gt;"x",-10,0)),0)</f>
        <v>0</v>
      </c>
      <c r="AL8" s="1">
        <f>IFERROR(IF(Apoio!$B$4-Cálculo!S8=0,5,IF(S8&lt;&gt;"x",-10,0)),0)</f>
        <v>0</v>
      </c>
      <c r="AM8" s="1">
        <f>IFERROR(IF(Apoio!$B$3-Cálculo!P8=0,5,IF(P8&lt;&gt;"x",-10,0)),0)</f>
        <v>0</v>
      </c>
      <c r="AO8" s="1">
        <f t="shared" si="22"/>
        <v>-30</v>
      </c>
      <c r="AP8" s="1" t="str">
        <f t="shared" si="23"/>
        <v>005</v>
      </c>
    </row>
    <row r="9" spans="2:44" ht="13.5" customHeight="1" x14ac:dyDescent="0.25">
      <c r="B9" s="20" t="str">
        <f>Planilha1!C9</f>
        <v>006</v>
      </c>
      <c r="C9" s="21">
        <f t="shared" si="5"/>
        <v>288</v>
      </c>
      <c r="D9" s="22" t="str">
        <f>Planilha1!D9</f>
        <v>Demais Custeios</v>
      </c>
      <c r="E9" s="22" t="str">
        <f>IF(Planilha1!E9=0,"x",Planilha1!E9)</f>
        <v>x</v>
      </c>
      <c r="F9" s="22" t="str">
        <f>Planilha1!F9</f>
        <v>33.00.00.00</v>
      </c>
      <c r="G9" s="21"/>
      <c r="H9" s="23" t="str">
        <f>Planilha1!G9</f>
        <v>00288</v>
      </c>
      <c r="J9" s="1" t="str">
        <f t="shared" si="6"/>
        <v>x</v>
      </c>
      <c r="K9" s="3" t="str">
        <f t="shared" si="0"/>
        <v>x</v>
      </c>
      <c r="L9" s="3" t="str">
        <f t="shared" si="1"/>
        <v>006</v>
      </c>
      <c r="M9" s="3" t="str">
        <f t="shared" si="7"/>
        <v>x</v>
      </c>
      <c r="N9" s="2" t="str">
        <f t="shared" si="2"/>
        <v>x</v>
      </c>
      <c r="O9" s="2" t="str">
        <f t="shared" si="8"/>
        <v>6</v>
      </c>
      <c r="P9" s="2" t="str">
        <f t="shared" si="9"/>
        <v>x</v>
      </c>
      <c r="Q9" s="1" t="str">
        <f t="shared" si="10"/>
        <v>x</v>
      </c>
      <c r="R9" s="1" t="str">
        <f t="shared" si="11"/>
        <v>6</v>
      </c>
      <c r="S9" s="1" t="str">
        <f t="shared" si="12"/>
        <v>x</v>
      </c>
      <c r="T9" s="1" t="str">
        <f t="shared" si="13"/>
        <v>x</v>
      </c>
      <c r="U9" s="2" t="str">
        <f t="shared" si="3"/>
        <v>006</v>
      </c>
      <c r="V9" s="1" t="str">
        <f t="shared" si="4"/>
        <v>33</v>
      </c>
      <c r="W9" s="1" t="str">
        <f t="shared" si="14"/>
        <v>33</v>
      </c>
      <c r="X9" s="1" t="str">
        <f t="shared" si="15"/>
        <v>x</v>
      </c>
      <c r="Y9" s="1" t="str">
        <f t="shared" si="16"/>
        <v>00</v>
      </c>
      <c r="Z9" s="1" t="str">
        <f t="shared" si="17"/>
        <v>x</v>
      </c>
      <c r="AA9" s="1" t="str">
        <f t="shared" si="18"/>
        <v>00</v>
      </c>
      <c r="AB9" s="1" t="str">
        <f t="shared" si="19"/>
        <v>x</v>
      </c>
      <c r="AC9" s="1" t="str">
        <f t="shared" si="20"/>
        <v>00</v>
      </c>
      <c r="AD9" s="1" t="str">
        <f t="shared" si="21"/>
        <v>006</v>
      </c>
      <c r="AF9" s="1">
        <f>IFERROR(IF(((LEFT(Apoio!$B$7,2)=V9)),0.7,IF(V9&lt;&gt;"x",-10,0)),0)</f>
        <v>-10</v>
      </c>
      <c r="AG9" s="1">
        <f>IFERROR(IF((RIGHT(LEFT(Apoio!$B$7,4),2)-X9)=0,0.8,IF(X9&lt;&gt;"x",-10,0)),0)</f>
        <v>0</v>
      </c>
      <c r="AH9" s="1">
        <f>IFERROR(IF((LEFT(RIGHT(Apoio!$B$7,4),2)-Z9)=0,0.9,IF(Z9&lt;&gt;"x",-10,0)),0)</f>
        <v>0</v>
      </c>
      <c r="AI9" s="1">
        <f>IFERROR(IF((RIGHT(Apoio!$B$7,2)-AB9)=0,1,IF(AB9&lt;&gt;"x",-10,0)),0)</f>
        <v>0</v>
      </c>
      <c r="AK9" s="1">
        <f>IFERROR(IF(Apoio!$B$5-Cálculo!J9=0,5,IF(J9&lt;&gt;"x",-10,0)),0)</f>
        <v>0</v>
      </c>
      <c r="AL9" s="1">
        <f>IFERROR(IF(Apoio!$B$4-Cálculo!S9=0,5,IF(S9&lt;&gt;"x",-10,0)),0)</f>
        <v>0</v>
      </c>
      <c r="AM9" s="1">
        <f>IFERROR(IF(Apoio!$B$3-Cálculo!P9=0,5,IF(P9&lt;&gt;"x",-10,0)),0)</f>
        <v>0</v>
      </c>
      <c r="AO9" s="1">
        <f t="shared" si="22"/>
        <v>-10</v>
      </c>
      <c r="AP9" s="1" t="str">
        <f t="shared" si="23"/>
        <v>006</v>
      </c>
    </row>
    <row r="10" spans="2:44" ht="13.5" customHeight="1" x14ac:dyDescent="0.25">
      <c r="B10" s="20" t="str">
        <f>Planilha1!C10</f>
        <v>007</v>
      </c>
      <c r="C10" s="21">
        <f t="shared" si="5"/>
        <v>294</v>
      </c>
      <c r="D10" s="22" t="str">
        <f>Planilha1!D10</f>
        <v>Consultoria em Obras 319034</v>
      </c>
      <c r="E10" s="22" t="str">
        <f>IF(Planilha1!E10=0,"x",Planilha1!E10)</f>
        <v>x</v>
      </c>
      <c r="F10" s="22" t="str">
        <f>Planilha1!F10</f>
        <v>31.90.34.00</v>
      </c>
      <c r="G10" s="21"/>
      <c r="H10" s="23" t="str">
        <f>Planilha1!G10</f>
        <v>00294</v>
      </c>
      <c r="J10" s="1" t="str">
        <f t="shared" si="6"/>
        <v>x</v>
      </c>
      <c r="K10" s="3" t="str">
        <f t="shared" si="0"/>
        <v>x</v>
      </c>
      <c r="L10" s="3" t="str">
        <f t="shared" si="1"/>
        <v>007</v>
      </c>
      <c r="M10" s="3" t="str">
        <f t="shared" si="7"/>
        <v>x</v>
      </c>
      <c r="N10" s="2" t="str">
        <f t="shared" si="2"/>
        <v>x</v>
      </c>
      <c r="O10" s="2" t="str">
        <f t="shared" si="8"/>
        <v>7</v>
      </c>
      <c r="P10" s="2" t="str">
        <f t="shared" si="9"/>
        <v>x</v>
      </c>
      <c r="Q10" s="1" t="str">
        <f t="shared" si="10"/>
        <v>x</v>
      </c>
      <c r="R10" s="1" t="str">
        <f t="shared" si="11"/>
        <v>7</v>
      </c>
      <c r="S10" s="1" t="str">
        <f t="shared" si="12"/>
        <v>x</v>
      </c>
      <c r="T10" s="1" t="str">
        <f t="shared" si="13"/>
        <v>x</v>
      </c>
      <c r="U10" s="2" t="str">
        <f t="shared" si="3"/>
        <v>007</v>
      </c>
      <c r="V10" s="1" t="str">
        <f t="shared" si="4"/>
        <v>31</v>
      </c>
      <c r="W10" s="1" t="str">
        <f t="shared" si="14"/>
        <v>31</v>
      </c>
      <c r="X10" s="1" t="str">
        <f t="shared" si="15"/>
        <v>90</v>
      </c>
      <c r="Y10" s="1" t="str">
        <f t="shared" si="16"/>
        <v>90</v>
      </c>
      <c r="Z10" s="1" t="str">
        <f t="shared" si="17"/>
        <v>34</v>
      </c>
      <c r="AA10" s="1" t="str">
        <f t="shared" si="18"/>
        <v>34</v>
      </c>
      <c r="AB10" s="1" t="str">
        <f t="shared" si="19"/>
        <v>x</v>
      </c>
      <c r="AC10" s="1" t="str">
        <f t="shared" si="20"/>
        <v>00</v>
      </c>
      <c r="AD10" s="1" t="str">
        <f t="shared" si="21"/>
        <v>007</v>
      </c>
      <c r="AF10" s="1">
        <f>IFERROR(IF(((LEFT(Apoio!$B$7,2)=V10)),0.7,IF(V10&lt;&gt;"x",-10,0)),0)</f>
        <v>-10</v>
      </c>
      <c r="AG10" s="1">
        <f>IFERROR(IF((RIGHT(LEFT(Apoio!$B$7,4),2)-X10)=0,0.8,IF(X10&lt;&gt;"x",-10,0)),0)</f>
        <v>-10</v>
      </c>
      <c r="AH10" s="1">
        <f>IFERROR(IF((LEFT(RIGHT(Apoio!$B$7,4),2)-Z10)=0,0.9,IF(Z10&lt;&gt;"x",-10,0)),0)</f>
        <v>-10</v>
      </c>
      <c r="AI10" s="1">
        <f>IFERROR(IF((RIGHT(Apoio!$B$7,2)-AB10)=0,1,IF(AB10&lt;&gt;"x",-10,0)),0)</f>
        <v>0</v>
      </c>
      <c r="AK10" s="1">
        <f>IFERROR(IF(Apoio!$B$5-Cálculo!J10=0,5,IF(J10&lt;&gt;"x",-10,0)),0)</f>
        <v>0</v>
      </c>
      <c r="AL10" s="1">
        <f>IFERROR(IF(Apoio!$B$4-Cálculo!S10=0,5,IF(S10&lt;&gt;"x",-10,0)),0)</f>
        <v>0</v>
      </c>
      <c r="AM10" s="1">
        <f>IFERROR(IF(Apoio!$B$3-Cálculo!P10=0,5,IF(P10&lt;&gt;"x",-10,0)),0)</f>
        <v>0</v>
      </c>
      <c r="AO10" s="1">
        <f t="shared" si="22"/>
        <v>-30</v>
      </c>
      <c r="AP10" s="1" t="str">
        <f t="shared" si="23"/>
        <v>007</v>
      </c>
    </row>
    <row r="11" spans="2:44" ht="13.5" customHeight="1" x14ac:dyDescent="0.25">
      <c r="B11" s="20" t="str">
        <f>Planilha1!C11</f>
        <v>008</v>
      </c>
      <c r="C11" s="21">
        <f t="shared" si="5"/>
        <v>270</v>
      </c>
      <c r="D11" s="22" t="str">
        <f>Planilha1!D11</f>
        <v>Convênios e Subvenções Modalidade 40 - Despesas de capital</v>
      </c>
      <c r="E11" s="22" t="str">
        <f>IF(Planilha1!E11=0,"x",Planilha1!E11)</f>
        <v>x</v>
      </c>
      <c r="F11" s="22" t="str">
        <f>Planilha1!F11</f>
        <v>00.40.00.00</v>
      </c>
      <c r="G11" s="21"/>
      <c r="H11" s="23" t="str">
        <f>Planilha1!G11</f>
        <v>00270</v>
      </c>
      <c r="J11" s="1" t="str">
        <f t="shared" si="6"/>
        <v>x</v>
      </c>
      <c r="K11" s="3" t="str">
        <f t="shared" si="0"/>
        <v>x</v>
      </c>
      <c r="L11" s="3" t="str">
        <f t="shared" si="1"/>
        <v>008</v>
      </c>
      <c r="M11" s="3" t="str">
        <f t="shared" si="7"/>
        <v>x</v>
      </c>
      <c r="N11" s="2" t="str">
        <f t="shared" si="2"/>
        <v>x</v>
      </c>
      <c r="O11" s="2" t="str">
        <f t="shared" si="8"/>
        <v>8</v>
      </c>
      <c r="P11" s="2" t="str">
        <f t="shared" si="9"/>
        <v>x</v>
      </c>
      <c r="Q11" s="1" t="str">
        <f t="shared" si="10"/>
        <v>x</v>
      </c>
      <c r="R11" s="1" t="str">
        <f t="shared" si="11"/>
        <v>8</v>
      </c>
      <c r="S11" s="1" t="str">
        <f t="shared" si="12"/>
        <v>x</v>
      </c>
      <c r="T11" s="1" t="str">
        <f t="shared" si="13"/>
        <v>x</v>
      </c>
      <c r="U11" s="2" t="str">
        <f t="shared" si="3"/>
        <v>008</v>
      </c>
      <c r="V11" s="1" t="str">
        <f t="shared" si="4"/>
        <v>x</v>
      </c>
      <c r="W11" s="1" t="str">
        <f t="shared" si="14"/>
        <v>00</v>
      </c>
      <c r="X11" s="1" t="str">
        <f t="shared" si="15"/>
        <v>40</v>
      </c>
      <c r="Y11" s="1" t="str">
        <f t="shared" si="16"/>
        <v>40</v>
      </c>
      <c r="Z11" s="1" t="str">
        <f t="shared" si="17"/>
        <v>x</v>
      </c>
      <c r="AA11" s="1" t="str">
        <f t="shared" si="18"/>
        <v>00</v>
      </c>
      <c r="AB11" s="1" t="str">
        <f t="shared" si="19"/>
        <v>x</v>
      </c>
      <c r="AC11" s="1" t="str">
        <f t="shared" si="20"/>
        <v>00</v>
      </c>
      <c r="AD11" s="1" t="str">
        <f t="shared" si="21"/>
        <v>008</v>
      </c>
      <c r="AF11" s="1">
        <f>IFERROR(IF(((LEFT(Apoio!$B$7,2)=V11)),0.7,IF(V11&lt;&gt;"x",-10,0)),0)</f>
        <v>0</v>
      </c>
      <c r="AG11" s="1">
        <f>IFERROR(IF((RIGHT(LEFT(Apoio!$B$7,4),2)-X11)=0,0.8,IF(X11&lt;&gt;"x",-10,0)),0)</f>
        <v>0.8</v>
      </c>
      <c r="AH11" s="1">
        <f>IFERROR(IF((LEFT(RIGHT(Apoio!$B$7,4),2)-Z11)=0,0.9,IF(Z11&lt;&gt;"x",-10,0)),0)</f>
        <v>0</v>
      </c>
      <c r="AI11" s="1">
        <f>IFERROR(IF((RIGHT(Apoio!$B$7,2)-AB11)=0,1,IF(AB11&lt;&gt;"x",-10,0)),0)</f>
        <v>0</v>
      </c>
      <c r="AK11" s="1">
        <f>IFERROR(IF(Apoio!$B$5-Cálculo!J11=0,5,IF(J11&lt;&gt;"x",-10,0)),0)</f>
        <v>0</v>
      </c>
      <c r="AL11" s="1">
        <f>IFERROR(IF(Apoio!$B$4-Cálculo!S11=0,5,IF(S11&lt;&gt;"x",-10,0)),0)</f>
        <v>0</v>
      </c>
      <c r="AM11" s="1">
        <f>IFERROR(IF(Apoio!$B$3-Cálculo!P11=0,5,IF(P11&lt;&gt;"x",-10,0)),0)</f>
        <v>0</v>
      </c>
      <c r="AO11" s="1">
        <f t="shared" si="22"/>
        <v>0.8</v>
      </c>
      <c r="AP11" s="1" t="str">
        <f t="shared" si="23"/>
        <v>008</v>
      </c>
    </row>
    <row r="12" spans="2:44" ht="13.5" customHeight="1" x14ac:dyDescent="0.25">
      <c r="B12" s="20" t="str">
        <f>Planilha1!C12</f>
        <v>009</v>
      </c>
      <c r="C12" s="21">
        <f t="shared" si="5"/>
        <v>273</v>
      </c>
      <c r="D12" s="22" t="str">
        <f>Planilha1!D12</f>
        <v>Convênios e Subvenções Modalidade 50 - Despesas de capital</v>
      </c>
      <c r="E12" s="22" t="str">
        <f>IF(Planilha1!E12=0,"x",Planilha1!E12)</f>
        <v>x</v>
      </c>
      <c r="F12" s="22" t="str">
        <f>Planilha1!F12</f>
        <v>00.50.00.00</v>
      </c>
      <c r="G12" s="21"/>
      <c r="H12" s="23" t="str">
        <f>Planilha1!G12</f>
        <v>00273</v>
      </c>
      <c r="J12" s="1" t="str">
        <f t="shared" si="6"/>
        <v>x</v>
      </c>
      <c r="K12" s="3" t="str">
        <f t="shared" si="0"/>
        <v>x</v>
      </c>
      <c r="L12" s="3" t="str">
        <f t="shared" si="1"/>
        <v>009</v>
      </c>
      <c r="M12" s="3" t="str">
        <f t="shared" si="7"/>
        <v>x</v>
      </c>
      <c r="N12" s="2" t="str">
        <f t="shared" si="2"/>
        <v>x</v>
      </c>
      <c r="O12" s="2" t="str">
        <f t="shared" si="8"/>
        <v>9</v>
      </c>
      <c r="P12" s="2" t="str">
        <f t="shared" si="9"/>
        <v>x</v>
      </c>
      <c r="Q12" s="1" t="str">
        <f t="shared" si="10"/>
        <v>x</v>
      </c>
      <c r="R12" s="1" t="str">
        <f t="shared" si="11"/>
        <v>9</v>
      </c>
      <c r="S12" s="1" t="str">
        <f t="shared" si="12"/>
        <v>x</v>
      </c>
      <c r="T12" s="1" t="str">
        <f t="shared" si="13"/>
        <v>x</v>
      </c>
      <c r="U12" s="2" t="str">
        <f t="shared" si="3"/>
        <v>009</v>
      </c>
      <c r="V12" s="1" t="str">
        <f t="shared" si="4"/>
        <v>x</v>
      </c>
      <c r="W12" s="1" t="str">
        <f t="shared" si="14"/>
        <v>00</v>
      </c>
      <c r="X12" s="1" t="str">
        <f t="shared" si="15"/>
        <v>50</v>
      </c>
      <c r="Y12" s="1" t="str">
        <f t="shared" si="16"/>
        <v>50</v>
      </c>
      <c r="Z12" s="1" t="str">
        <f t="shared" si="17"/>
        <v>x</v>
      </c>
      <c r="AA12" s="1" t="str">
        <f t="shared" si="18"/>
        <v>00</v>
      </c>
      <c r="AB12" s="1" t="str">
        <f t="shared" si="19"/>
        <v>x</v>
      </c>
      <c r="AC12" s="1" t="str">
        <f t="shared" si="20"/>
        <v>00</v>
      </c>
      <c r="AD12" s="1" t="str">
        <f t="shared" si="21"/>
        <v>009</v>
      </c>
      <c r="AF12" s="1">
        <f>IFERROR(IF(((LEFT(Apoio!$B$7,2)=V12)),0.7,IF(V12&lt;&gt;"x",-10,0)),0)</f>
        <v>0</v>
      </c>
      <c r="AG12" s="1">
        <f>IFERROR(IF((RIGHT(LEFT(Apoio!$B$7,4),2)-X12)=0,0.8,IF(X12&lt;&gt;"x",-10,0)),0)</f>
        <v>-10</v>
      </c>
      <c r="AH12" s="1">
        <f>IFERROR(IF((LEFT(RIGHT(Apoio!$B$7,4),2)-Z12)=0,0.9,IF(Z12&lt;&gt;"x",-10,0)),0)</f>
        <v>0</v>
      </c>
      <c r="AI12" s="1">
        <f>IFERROR(IF((RIGHT(Apoio!$B$7,2)-AB12)=0,1,IF(AB12&lt;&gt;"x",-10,0)),0)</f>
        <v>0</v>
      </c>
      <c r="AK12" s="1">
        <f>IFERROR(IF(Apoio!$B$5-Cálculo!J12=0,5,IF(J12&lt;&gt;"x",-10,0)),0)</f>
        <v>0</v>
      </c>
      <c r="AL12" s="1">
        <f>IFERROR(IF(Apoio!$B$4-Cálculo!S12=0,5,IF(S12&lt;&gt;"x",-10,0)),0)</f>
        <v>0</v>
      </c>
      <c r="AM12" s="1">
        <f>IFERROR(IF(Apoio!$B$3-Cálculo!P12=0,5,IF(P12&lt;&gt;"x",-10,0)),0)</f>
        <v>0</v>
      </c>
      <c r="AO12" s="1">
        <f t="shared" si="22"/>
        <v>-10</v>
      </c>
      <c r="AP12" s="1" t="str">
        <f t="shared" si="23"/>
        <v>009</v>
      </c>
    </row>
    <row r="13" spans="2:44" ht="13.5" customHeight="1" x14ac:dyDescent="0.25">
      <c r="B13" s="20" t="str">
        <f>Planilha1!C13</f>
        <v>010</v>
      </c>
      <c r="C13" s="21">
        <f t="shared" si="5"/>
        <v>290</v>
      </c>
      <c r="D13" s="22" t="str">
        <f>Planilha1!D13</f>
        <v>Outros Investimentos 44000000</v>
      </c>
      <c r="E13" s="22" t="str">
        <f>IF(Planilha1!E13=0,"x",Planilha1!E13)</f>
        <v>x</v>
      </c>
      <c r="F13" s="22" t="str">
        <f>Planilha1!F13</f>
        <v>44.00.00.00</v>
      </c>
      <c r="G13" s="21"/>
      <c r="H13" s="23" t="str">
        <f>Planilha1!G13</f>
        <v>00290</v>
      </c>
      <c r="J13" s="1" t="str">
        <f t="shared" si="6"/>
        <v>x</v>
      </c>
      <c r="K13" s="3" t="str">
        <f t="shared" si="0"/>
        <v>x</v>
      </c>
      <c r="L13" s="3" t="str">
        <f t="shared" si="1"/>
        <v>010</v>
      </c>
      <c r="M13" s="3" t="str">
        <f t="shared" si="7"/>
        <v>x</v>
      </c>
      <c r="N13" s="2" t="str">
        <f t="shared" si="2"/>
        <v>x</v>
      </c>
      <c r="O13" s="2" t="str">
        <f t="shared" si="8"/>
        <v>10</v>
      </c>
      <c r="P13" s="2" t="str">
        <f t="shared" si="9"/>
        <v>x</v>
      </c>
      <c r="Q13" s="1" t="str">
        <f t="shared" si="10"/>
        <v>x</v>
      </c>
      <c r="R13" s="1" t="str">
        <f t="shared" si="11"/>
        <v>10</v>
      </c>
      <c r="S13" s="1" t="str">
        <f t="shared" si="12"/>
        <v>x</v>
      </c>
      <c r="T13" s="1" t="str">
        <f t="shared" si="13"/>
        <v>x</v>
      </c>
      <c r="U13" s="2" t="str">
        <f t="shared" si="3"/>
        <v>010</v>
      </c>
      <c r="V13" s="1" t="str">
        <f t="shared" si="4"/>
        <v>44</v>
      </c>
      <c r="W13" s="1" t="str">
        <f t="shared" si="14"/>
        <v>44</v>
      </c>
      <c r="X13" s="1" t="str">
        <f t="shared" si="15"/>
        <v>x</v>
      </c>
      <c r="Y13" s="1" t="str">
        <f t="shared" si="16"/>
        <v>00</v>
      </c>
      <c r="Z13" s="1" t="str">
        <f t="shared" si="17"/>
        <v>x</v>
      </c>
      <c r="AA13" s="1" t="str">
        <f t="shared" si="18"/>
        <v>00</v>
      </c>
      <c r="AB13" s="1" t="str">
        <f t="shared" si="19"/>
        <v>x</v>
      </c>
      <c r="AC13" s="1" t="str">
        <f t="shared" si="20"/>
        <v>00</v>
      </c>
      <c r="AD13" s="1" t="str">
        <f t="shared" si="21"/>
        <v>010</v>
      </c>
      <c r="AF13" s="1">
        <f>IFERROR(IF(((LEFT(Apoio!$B$7,2)=V13)),0.7,IF(V13&lt;&gt;"x",-10,0)),0)</f>
        <v>0.7</v>
      </c>
      <c r="AG13" s="1">
        <f>IFERROR(IF((RIGHT(LEFT(Apoio!$B$7,4),2)-X13)=0,0.8,IF(X13&lt;&gt;"x",-10,0)),0)</f>
        <v>0</v>
      </c>
      <c r="AH13" s="1">
        <f>IFERROR(IF((LEFT(RIGHT(Apoio!$B$7,4),2)-Z13)=0,0.9,IF(Z13&lt;&gt;"x",-10,0)),0)</f>
        <v>0</v>
      </c>
      <c r="AI13" s="1">
        <f>IFERROR(IF((RIGHT(Apoio!$B$7,2)-AB13)=0,1,IF(AB13&lt;&gt;"x",-10,0)),0)</f>
        <v>0</v>
      </c>
      <c r="AK13" s="1">
        <f>IFERROR(IF(Apoio!$B$5-Cálculo!J13=0,5,IF(J13&lt;&gt;"x",-10,0)),0)</f>
        <v>0</v>
      </c>
      <c r="AL13" s="1">
        <f>IFERROR(IF(Apoio!$B$4-Cálculo!S13=0,5,IF(S13&lt;&gt;"x",-10,0)),0)</f>
        <v>0</v>
      </c>
      <c r="AM13" s="1">
        <f>IFERROR(IF(Apoio!$B$3-Cálculo!P13=0,5,IF(P13&lt;&gt;"x",-10,0)),0)</f>
        <v>0</v>
      </c>
      <c r="AO13" s="1">
        <f t="shared" si="22"/>
        <v>0.7</v>
      </c>
      <c r="AP13" s="1" t="str">
        <f t="shared" si="23"/>
        <v>010</v>
      </c>
    </row>
    <row r="14" spans="2:44" ht="13.5" customHeight="1" x14ac:dyDescent="0.25">
      <c r="B14" s="20" t="str">
        <f>Planilha1!C14</f>
        <v>011</v>
      </c>
      <c r="C14" s="21">
        <f t="shared" si="5"/>
        <v>209</v>
      </c>
      <c r="D14" s="22" t="str">
        <f>Planilha1!D14</f>
        <v>Excluido</v>
      </c>
      <c r="E14" s="22" t="str">
        <f>IF(Planilha1!E14=0,"x",Planilha1!E14)</f>
        <v>x</v>
      </c>
      <c r="F14" s="22" t="str">
        <f>Planilha1!F14</f>
        <v>45.90.00.00</v>
      </c>
      <c r="G14" s="21"/>
      <c r="H14" s="23" t="str">
        <f>Planilha1!G14</f>
        <v>00209</v>
      </c>
      <c r="J14" s="1" t="str">
        <f t="shared" si="6"/>
        <v>x</v>
      </c>
      <c r="K14" s="3" t="str">
        <f t="shared" si="0"/>
        <v>x</v>
      </c>
      <c r="L14" s="3" t="str">
        <f t="shared" si="1"/>
        <v>011</v>
      </c>
      <c r="M14" s="3" t="str">
        <f t="shared" si="7"/>
        <v>x</v>
      </c>
      <c r="N14" s="2" t="str">
        <f t="shared" si="2"/>
        <v>x</v>
      </c>
      <c r="O14" s="2" t="str">
        <f t="shared" si="8"/>
        <v>11</v>
      </c>
      <c r="P14" s="2" t="str">
        <f t="shared" si="9"/>
        <v>x</v>
      </c>
      <c r="Q14" s="1" t="str">
        <f t="shared" si="10"/>
        <v>x</v>
      </c>
      <c r="R14" s="1" t="str">
        <f t="shared" si="11"/>
        <v>11</v>
      </c>
      <c r="S14" s="1" t="str">
        <f t="shared" si="12"/>
        <v>x</v>
      </c>
      <c r="T14" s="1" t="str">
        <f t="shared" si="13"/>
        <v>x</v>
      </c>
      <c r="U14" s="2" t="str">
        <f t="shared" si="3"/>
        <v>011</v>
      </c>
      <c r="V14" s="1" t="str">
        <f t="shared" si="4"/>
        <v>45</v>
      </c>
      <c r="W14" s="1" t="str">
        <f t="shared" si="14"/>
        <v>45</v>
      </c>
      <c r="X14" s="1" t="str">
        <f t="shared" si="15"/>
        <v>90</v>
      </c>
      <c r="Y14" s="1" t="str">
        <f t="shared" si="16"/>
        <v>90</v>
      </c>
      <c r="Z14" s="1" t="str">
        <f t="shared" si="17"/>
        <v>x</v>
      </c>
      <c r="AA14" s="1" t="str">
        <f t="shared" si="18"/>
        <v>00</v>
      </c>
      <c r="AB14" s="1" t="str">
        <f t="shared" si="19"/>
        <v>x</v>
      </c>
      <c r="AC14" s="1" t="str">
        <f t="shared" si="20"/>
        <v>00</v>
      </c>
      <c r="AD14" s="1" t="str">
        <f t="shared" si="21"/>
        <v>011</v>
      </c>
      <c r="AF14" s="1">
        <f>IFERROR(IF(((LEFT(Apoio!$B$7,2)=V14)),0.7,IF(V14&lt;&gt;"x",-10,0)),0)</f>
        <v>-10</v>
      </c>
      <c r="AG14" s="1">
        <f>IFERROR(IF((RIGHT(LEFT(Apoio!$B$7,4),2)-X14)=0,0.8,IF(X14&lt;&gt;"x",-10,0)),0)</f>
        <v>-10</v>
      </c>
      <c r="AH14" s="1">
        <f>IFERROR(IF((LEFT(RIGHT(Apoio!$B$7,4),2)-Z14)=0,0.9,IF(Z14&lt;&gt;"x",-10,0)),0)</f>
        <v>0</v>
      </c>
      <c r="AI14" s="1">
        <f>IFERROR(IF((RIGHT(Apoio!$B$7,2)-AB14)=0,1,IF(AB14&lt;&gt;"x",-10,0)),0)</f>
        <v>0</v>
      </c>
      <c r="AK14" s="1">
        <f>IFERROR(IF(Apoio!$B$5-Cálculo!J14=0,5,IF(J14&lt;&gt;"x",-10,0)),0)</f>
        <v>0</v>
      </c>
      <c r="AL14" s="1">
        <f>IFERROR(IF(Apoio!$B$4-Cálculo!S14=0,5,IF(S14&lt;&gt;"x",-10,0)),0)</f>
        <v>0</v>
      </c>
      <c r="AM14" s="1">
        <f>IFERROR(IF(Apoio!$B$3-Cálculo!P14=0,5,IF(P14&lt;&gt;"x",-10,0)),0)</f>
        <v>0</v>
      </c>
      <c r="AO14" s="1">
        <f t="shared" si="22"/>
        <v>-20</v>
      </c>
      <c r="AP14" s="1" t="str">
        <f t="shared" si="23"/>
        <v>011</v>
      </c>
    </row>
    <row r="15" spans="2:44" ht="13.5" customHeight="1" x14ac:dyDescent="0.25">
      <c r="B15" s="20" t="str">
        <f>Planilha1!C15</f>
        <v>012</v>
      </c>
      <c r="C15" s="21">
        <f t="shared" si="5"/>
        <v>253</v>
      </c>
      <c r="D15" s="22" t="str">
        <f>Planilha1!D15</f>
        <v>Programa de Alimentação do Trabalhador (Vale Alimentação) 339046</v>
      </c>
      <c r="E15" s="22" t="str">
        <f>IF(Planilha1!E15=0,"x",Planilha1!E15)</f>
        <v>x</v>
      </c>
      <c r="F15" s="22" t="str">
        <f>Planilha1!F15</f>
        <v>33.90.46.00</v>
      </c>
      <c r="G15" s="21"/>
      <c r="H15" s="23" t="str">
        <f>Planilha1!G15</f>
        <v>00253</v>
      </c>
      <c r="J15" s="1" t="str">
        <f t="shared" si="6"/>
        <v>x</v>
      </c>
      <c r="K15" s="3" t="str">
        <f t="shared" si="0"/>
        <v>x</v>
      </c>
      <c r="L15" s="3" t="str">
        <f t="shared" si="1"/>
        <v>012</v>
      </c>
      <c r="M15" s="3" t="str">
        <f t="shared" si="7"/>
        <v>x</v>
      </c>
      <c r="N15" s="2" t="str">
        <f t="shared" si="2"/>
        <v>x</v>
      </c>
      <c r="O15" s="2" t="str">
        <f t="shared" si="8"/>
        <v>12</v>
      </c>
      <c r="P15" s="2" t="str">
        <f t="shared" si="9"/>
        <v>x</v>
      </c>
      <c r="Q15" s="1" t="str">
        <f t="shared" si="10"/>
        <v>x</v>
      </c>
      <c r="R15" s="1" t="str">
        <f t="shared" si="11"/>
        <v>12</v>
      </c>
      <c r="S15" s="1" t="str">
        <f t="shared" si="12"/>
        <v>x</v>
      </c>
      <c r="T15" s="1" t="str">
        <f t="shared" si="13"/>
        <v>x</v>
      </c>
      <c r="U15" s="2" t="str">
        <f t="shared" si="3"/>
        <v>012</v>
      </c>
      <c r="V15" s="1" t="str">
        <f t="shared" si="4"/>
        <v>33</v>
      </c>
      <c r="W15" s="1" t="str">
        <f t="shared" si="14"/>
        <v>33</v>
      </c>
      <c r="X15" s="1" t="str">
        <f t="shared" si="15"/>
        <v>90</v>
      </c>
      <c r="Y15" s="1" t="str">
        <f t="shared" si="16"/>
        <v>90</v>
      </c>
      <c r="Z15" s="1" t="str">
        <f t="shared" si="17"/>
        <v>46</v>
      </c>
      <c r="AA15" s="1" t="str">
        <f t="shared" si="18"/>
        <v>46</v>
      </c>
      <c r="AB15" s="1" t="str">
        <f t="shared" si="19"/>
        <v>x</v>
      </c>
      <c r="AC15" s="1" t="str">
        <f t="shared" si="20"/>
        <v>00</v>
      </c>
      <c r="AD15" s="1" t="str">
        <f t="shared" si="21"/>
        <v>012</v>
      </c>
      <c r="AF15" s="1">
        <f>IFERROR(IF(((LEFT(Apoio!$B$7,2)=V15)),0.7,IF(V15&lt;&gt;"x",-10,0)),0)</f>
        <v>-10</v>
      </c>
      <c r="AG15" s="1">
        <f>IFERROR(IF((RIGHT(LEFT(Apoio!$B$7,4),2)-X15)=0,0.8,IF(X15&lt;&gt;"x",-10,0)),0)</f>
        <v>-10</v>
      </c>
      <c r="AH15" s="1">
        <f>IFERROR(IF((LEFT(RIGHT(Apoio!$B$7,4),2)-Z15)=0,0.9,IF(Z15&lt;&gt;"x",-10,0)),0)</f>
        <v>-10</v>
      </c>
      <c r="AI15" s="1">
        <f>IFERROR(IF((RIGHT(Apoio!$B$7,2)-AB15)=0,1,IF(AB15&lt;&gt;"x",-10,0)),0)</f>
        <v>0</v>
      </c>
      <c r="AK15" s="1">
        <f>IFERROR(IF(Apoio!$B$5-Cálculo!J15=0,5,IF(J15&lt;&gt;"x",-10,0)),0)</f>
        <v>0</v>
      </c>
      <c r="AL15" s="1">
        <f>IFERROR(IF(Apoio!$B$4-Cálculo!S15=0,5,IF(S15&lt;&gt;"x",-10,0)),0)</f>
        <v>0</v>
      </c>
      <c r="AM15" s="1">
        <f>IFERROR(IF(Apoio!$B$3-Cálculo!P15=0,5,IF(P15&lt;&gt;"x",-10,0)),0)</f>
        <v>0</v>
      </c>
      <c r="AO15" s="1">
        <f t="shared" si="22"/>
        <v>-30</v>
      </c>
      <c r="AP15" s="1" t="str">
        <f t="shared" si="23"/>
        <v>012</v>
      </c>
    </row>
    <row r="16" spans="2:44" ht="13.5" customHeight="1" x14ac:dyDescent="0.25">
      <c r="B16" s="20" t="str">
        <f>Planilha1!C16</f>
        <v>013</v>
      </c>
      <c r="C16" s="21">
        <f t="shared" si="5"/>
        <v>259</v>
      </c>
      <c r="D16" s="22" t="str">
        <f>Planilha1!D16</f>
        <v>Obras</v>
      </c>
      <c r="E16" s="22" t="str">
        <f>IF(Planilha1!E16=0,"x",Planilha1!E16)</f>
        <v>x</v>
      </c>
      <c r="F16" s="22" t="str">
        <f>Planilha1!F16</f>
        <v>44.90.51.00</v>
      </c>
      <c r="G16" s="21"/>
      <c r="H16" s="23" t="str">
        <f>Planilha1!G16</f>
        <v>00259</v>
      </c>
      <c r="J16" s="1" t="str">
        <f t="shared" si="6"/>
        <v>x</v>
      </c>
      <c r="K16" s="3" t="str">
        <f t="shared" si="0"/>
        <v>x</v>
      </c>
      <c r="L16" s="3" t="str">
        <f t="shared" si="1"/>
        <v>013</v>
      </c>
      <c r="M16" s="3" t="str">
        <f t="shared" si="7"/>
        <v>x</v>
      </c>
      <c r="N16" s="2" t="str">
        <f t="shared" si="2"/>
        <v>x</v>
      </c>
      <c r="O16" s="2" t="str">
        <f t="shared" si="8"/>
        <v>13</v>
      </c>
      <c r="P16" s="2" t="str">
        <f t="shared" si="9"/>
        <v>x</v>
      </c>
      <c r="Q16" s="1" t="str">
        <f t="shared" si="10"/>
        <v>x</v>
      </c>
      <c r="R16" s="1" t="str">
        <f t="shared" si="11"/>
        <v>13</v>
      </c>
      <c r="S16" s="1" t="str">
        <f t="shared" si="12"/>
        <v>x</v>
      </c>
      <c r="T16" s="1" t="str">
        <f t="shared" si="13"/>
        <v>x</v>
      </c>
      <c r="U16" s="2" t="str">
        <f t="shared" si="3"/>
        <v>013</v>
      </c>
      <c r="V16" s="1" t="str">
        <f t="shared" si="4"/>
        <v>44</v>
      </c>
      <c r="W16" s="1" t="str">
        <f t="shared" si="14"/>
        <v>44</v>
      </c>
      <c r="X16" s="1" t="str">
        <f t="shared" si="15"/>
        <v>90</v>
      </c>
      <c r="Y16" s="1" t="str">
        <f t="shared" si="16"/>
        <v>90</v>
      </c>
      <c r="Z16" s="1" t="str">
        <f t="shared" si="17"/>
        <v>51</v>
      </c>
      <c r="AA16" s="1" t="str">
        <f t="shared" si="18"/>
        <v>51</v>
      </c>
      <c r="AB16" s="1" t="str">
        <f t="shared" si="19"/>
        <v>x</v>
      </c>
      <c r="AC16" s="1" t="str">
        <f t="shared" si="20"/>
        <v>00</v>
      </c>
      <c r="AD16" s="1" t="str">
        <f t="shared" si="21"/>
        <v>013</v>
      </c>
      <c r="AF16" s="1">
        <f>IFERROR(IF(((LEFT(Apoio!$B$7,2)=V16)),0.7,IF(V16&lt;&gt;"x",-10,0)),0)</f>
        <v>0.7</v>
      </c>
      <c r="AG16" s="1">
        <f>IFERROR(IF((RIGHT(LEFT(Apoio!$B$7,4),2)-X16)=0,0.8,IF(X16&lt;&gt;"x",-10,0)),0)</f>
        <v>-10</v>
      </c>
      <c r="AH16" s="1">
        <f>IFERROR(IF((LEFT(RIGHT(Apoio!$B$7,4),2)-Z16)=0,0.9,IF(Z16&lt;&gt;"x",-10,0)),0)</f>
        <v>-10</v>
      </c>
      <c r="AI16" s="1">
        <f>IFERROR(IF((RIGHT(Apoio!$B$7,2)-AB16)=0,1,IF(AB16&lt;&gt;"x",-10,0)),0)</f>
        <v>0</v>
      </c>
      <c r="AK16" s="1">
        <f>IFERROR(IF(Apoio!$B$5-Cálculo!J16=0,5,IF(J16&lt;&gt;"x",-10,0)),0)</f>
        <v>0</v>
      </c>
      <c r="AL16" s="1">
        <f>IFERROR(IF(Apoio!$B$4-Cálculo!S16=0,5,IF(S16&lt;&gt;"x",-10,0)),0)</f>
        <v>0</v>
      </c>
      <c r="AM16" s="1">
        <f>IFERROR(IF(Apoio!$B$3-Cálculo!P16=0,5,IF(P16&lt;&gt;"x",-10,0)),0)</f>
        <v>0</v>
      </c>
      <c r="AO16" s="1">
        <f t="shared" si="22"/>
        <v>-19.3</v>
      </c>
      <c r="AP16" s="1" t="str">
        <f t="shared" si="23"/>
        <v>013</v>
      </c>
    </row>
    <row r="17" spans="2:42" ht="13.5" customHeight="1" x14ac:dyDescent="0.25">
      <c r="B17" s="20" t="str">
        <f>Planilha1!C17</f>
        <v>014</v>
      </c>
      <c r="C17" s="21">
        <f t="shared" si="5"/>
        <v>261</v>
      </c>
      <c r="D17" s="22" t="str">
        <f>Planilha1!D17</f>
        <v>Material Permanente 449052</v>
      </c>
      <c r="E17" s="22" t="str">
        <f>IF(Planilha1!E17=0,"x",Planilha1!E17)</f>
        <v>x</v>
      </c>
      <c r="F17" s="22" t="str">
        <f>Planilha1!F17</f>
        <v>44.90.52.00</v>
      </c>
      <c r="G17" s="21"/>
      <c r="H17" s="23" t="str">
        <f>Planilha1!G17</f>
        <v>00261</v>
      </c>
      <c r="J17" s="1" t="str">
        <f t="shared" si="6"/>
        <v>x</v>
      </c>
      <c r="K17" s="3" t="str">
        <f t="shared" si="0"/>
        <v>x</v>
      </c>
      <c r="L17" s="3" t="str">
        <f t="shared" si="1"/>
        <v>014</v>
      </c>
      <c r="M17" s="3" t="str">
        <f t="shared" si="7"/>
        <v>x</v>
      </c>
      <c r="N17" s="2" t="str">
        <f t="shared" si="2"/>
        <v>x</v>
      </c>
      <c r="O17" s="2" t="str">
        <f t="shared" si="8"/>
        <v>14</v>
      </c>
      <c r="P17" s="2" t="str">
        <f t="shared" si="9"/>
        <v>x</v>
      </c>
      <c r="Q17" s="1" t="str">
        <f t="shared" si="10"/>
        <v>x</v>
      </c>
      <c r="R17" s="1" t="str">
        <f t="shared" si="11"/>
        <v>14</v>
      </c>
      <c r="S17" s="1" t="str">
        <f t="shared" si="12"/>
        <v>x</v>
      </c>
      <c r="T17" s="1" t="str">
        <f t="shared" si="13"/>
        <v>x</v>
      </c>
      <c r="U17" s="2" t="str">
        <f t="shared" si="3"/>
        <v>014</v>
      </c>
      <c r="V17" s="1" t="str">
        <f t="shared" si="4"/>
        <v>44</v>
      </c>
      <c r="W17" s="1" t="str">
        <f t="shared" si="14"/>
        <v>44</v>
      </c>
      <c r="X17" s="1" t="str">
        <f t="shared" si="15"/>
        <v>90</v>
      </c>
      <c r="Y17" s="1" t="str">
        <f t="shared" si="16"/>
        <v>90</v>
      </c>
      <c r="Z17" s="1" t="str">
        <f t="shared" si="17"/>
        <v>52</v>
      </c>
      <c r="AA17" s="1" t="str">
        <f t="shared" si="18"/>
        <v>52</v>
      </c>
      <c r="AB17" s="1" t="str">
        <f t="shared" si="19"/>
        <v>x</v>
      </c>
      <c r="AC17" s="1" t="str">
        <f t="shared" si="20"/>
        <v>00</v>
      </c>
      <c r="AD17" s="1" t="str">
        <f t="shared" si="21"/>
        <v>014</v>
      </c>
      <c r="AF17" s="1">
        <f>IFERROR(IF(((LEFT(Apoio!$B$7,2)=V17)),0.7,IF(V17&lt;&gt;"x",-10,0)),0)</f>
        <v>0.7</v>
      </c>
      <c r="AG17" s="1">
        <f>IFERROR(IF((RIGHT(LEFT(Apoio!$B$7,4),2)-X17)=0,0.8,IF(X17&lt;&gt;"x",-10,0)),0)</f>
        <v>-10</v>
      </c>
      <c r="AH17" s="1">
        <f>IFERROR(IF((LEFT(RIGHT(Apoio!$B$7,4),2)-Z17)=0,0.9,IF(Z17&lt;&gt;"x",-10,0)),0)</f>
        <v>-10</v>
      </c>
      <c r="AI17" s="1">
        <f>IFERROR(IF((RIGHT(Apoio!$B$7,2)-AB17)=0,1,IF(AB17&lt;&gt;"x",-10,0)),0)</f>
        <v>0</v>
      </c>
      <c r="AK17" s="1">
        <f>IFERROR(IF(Apoio!$B$5-Cálculo!J17=0,5,IF(J17&lt;&gt;"x",-10,0)),0)</f>
        <v>0</v>
      </c>
      <c r="AL17" s="1">
        <f>IFERROR(IF(Apoio!$B$4-Cálculo!S17=0,5,IF(S17&lt;&gt;"x",-10,0)),0)</f>
        <v>0</v>
      </c>
      <c r="AM17" s="1">
        <f>IFERROR(IF(Apoio!$B$3-Cálculo!P17=0,5,IF(P17&lt;&gt;"x",-10,0)),0)</f>
        <v>0</v>
      </c>
      <c r="AO17" s="1">
        <f t="shared" si="22"/>
        <v>-19.3</v>
      </c>
      <c r="AP17" s="1" t="str">
        <f t="shared" si="23"/>
        <v>014</v>
      </c>
    </row>
    <row r="18" spans="2:42" ht="13.5" customHeight="1" x14ac:dyDescent="0.25">
      <c r="B18" s="20" t="str">
        <f>Planilha1!C18</f>
        <v>015</v>
      </c>
      <c r="C18" s="21">
        <f t="shared" si="5"/>
        <v>248</v>
      </c>
      <c r="D18" s="22" t="str">
        <f>Planilha1!D18</f>
        <v>Vale Transporte 33903972</v>
      </c>
      <c r="E18" s="22" t="str">
        <f>IF(Planilha1!E18=0,"x",Planilha1!E18)</f>
        <v>x</v>
      </c>
      <c r="F18" s="22" t="str">
        <f>Planilha1!F18</f>
        <v>33.90.39.72</v>
      </c>
      <c r="G18" s="21"/>
      <c r="H18" s="23" t="str">
        <f>Planilha1!G18</f>
        <v>00248</v>
      </c>
      <c r="J18" s="1" t="str">
        <f t="shared" si="6"/>
        <v>x</v>
      </c>
      <c r="K18" s="3" t="str">
        <f t="shared" si="0"/>
        <v>x</v>
      </c>
      <c r="L18" s="3" t="str">
        <f t="shared" si="1"/>
        <v>015</v>
      </c>
      <c r="M18" s="3" t="str">
        <f t="shared" si="7"/>
        <v>x</v>
      </c>
      <c r="N18" s="2" t="str">
        <f t="shared" si="2"/>
        <v>x</v>
      </c>
      <c r="O18" s="2" t="str">
        <f t="shared" si="8"/>
        <v>15</v>
      </c>
      <c r="P18" s="2" t="str">
        <f t="shared" si="9"/>
        <v>x</v>
      </c>
      <c r="Q18" s="1" t="str">
        <f t="shared" si="10"/>
        <v>x</v>
      </c>
      <c r="R18" s="1" t="str">
        <f t="shared" si="11"/>
        <v>15</v>
      </c>
      <c r="S18" s="1" t="str">
        <f t="shared" si="12"/>
        <v>x</v>
      </c>
      <c r="T18" s="1" t="str">
        <f t="shared" si="13"/>
        <v>x</v>
      </c>
      <c r="U18" s="2" t="str">
        <f t="shared" si="3"/>
        <v>015</v>
      </c>
      <c r="V18" s="1" t="str">
        <f t="shared" si="4"/>
        <v>33</v>
      </c>
      <c r="W18" s="1" t="str">
        <f t="shared" si="14"/>
        <v>33</v>
      </c>
      <c r="X18" s="1" t="str">
        <f t="shared" si="15"/>
        <v>90</v>
      </c>
      <c r="Y18" s="1" t="str">
        <f t="shared" si="16"/>
        <v>90</v>
      </c>
      <c r="Z18" s="1" t="str">
        <f t="shared" si="17"/>
        <v>39</v>
      </c>
      <c r="AA18" s="1" t="str">
        <f t="shared" si="18"/>
        <v>39</v>
      </c>
      <c r="AB18" s="1" t="str">
        <f t="shared" si="19"/>
        <v>72</v>
      </c>
      <c r="AC18" s="1" t="str">
        <f t="shared" si="20"/>
        <v>72</v>
      </c>
      <c r="AD18" s="1" t="str">
        <f t="shared" si="21"/>
        <v>015</v>
      </c>
      <c r="AF18" s="1">
        <f>IFERROR(IF(((LEFT(Apoio!$B$7,2)=V18)),0.7,IF(V18&lt;&gt;"x",-10,0)),0)</f>
        <v>-10</v>
      </c>
      <c r="AG18" s="1">
        <f>IFERROR(IF((RIGHT(LEFT(Apoio!$B$7,4),2)-X18)=0,0.8,IF(X18&lt;&gt;"x",-10,0)),0)</f>
        <v>-10</v>
      </c>
      <c r="AH18" s="1">
        <f>IFERROR(IF((LEFT(RIGHT(Apoio!$B$7,4),2)-Z18)=0,0.9,IF(Z18&lt;&gt;"x",-10,0)),0)</f>
        <v>-10</v>
      </c>
      <c r="AI18" s="1">
        <f>IFERROR(IF((RIGHT(Apoio!$B$7,2)-AB18)=0,1,IF(AB18&lt;&gt;"x",-10,0)),0)</f>
        <v>-10</v>
      </c>
      <c r="AK18" s="1">
        <f>IFERROR(IF(Apoio!$B$5-Cálculo!J18=0,5,IF(J18&lt;&gt;"x",-10,0)),0)</f>
        <v>0</v>
      </c>
      <c r="AL18" s="1">
        <f>IFERROR(IF(Apoio!$B$4-Cálculo!S18=0,5,IF(S18&lt;&gt;"x",-10,0)),0)</f>
        <v>0</v>
      </c>
      <c r="AM18" s="1">
        <f>IFERROR(IF(Apoio!$B$3-Cálculo!P18=0,5,IF(P18&lt;&gt;"x",-10,0)),0)</f>
        <v>0</v>
      </c>
      <c r="AO18" s="1">
        <f t="shared" si="22"/>
        <v>-40</v>
      </c>
      <c r="AP18" s="1" t="str">
        <f t="shared" si="23"/>
        <v>015</v>
      </c>
    </row>
    <row r="19" spans="2:42" ht="13.5" customHeight="1" x14ac:dyDescent="0.25">
      <c r="B19" s="20" t="str">
        <f>Planilha1!C19</f>
        <v>016</v>
      </c>
      <c r="C19" s="21">
        <f t="shared" si="5"/>
        <v>210</v>
      </c>
      <c r="D19" s="22" t="str">
        <f>Planilha1!D19</f>
        <v>Subvenções 33504302</v>
      </c>
      <c r="E19" s="22" t="str">
        <f>IF(Planilha1!E19=0,"x",Planilha1!E19)</f>
        <v>x</v>
      </c>
      <c r="F19" s="22" t="str">
        <f>Planilha1!F19</f>
        <v>33.50.43.02</v>
      </c>
      <c r="G19" s="21"/>
      <c r="H19" s="23" t="str">
        <f>Planilha1!G19</f>
        <v>00210</v>
      </c>
      <c r="J19" s="1" t="str">
        <f t="shared" si="6"/>
        <v>x</v>
      </c>
      <c r="K19" s="3" t="str">
        <f t="shared" si="0"/>
        <v>x</v>
      </c>
      <c r="L19" s="3" t="str">
        <f t="shared" si="1"/>
        <v>016</v>
      </c>
      <c r="M19" s="3" t="str">
        <f t="shared" si="7"/>
        <v>x</v>
      </c>
      <c r="N19" s="2" t="str">
        <f t="shared" si="2"/>
        <v>x</v>
      </c>
      <c r="O19" s="2" t="str">
        <f t="shared" si="8"/>
        <v>16</v>
      </c>
      <c r="P19" s="2" t="str">
        <f t="shared" si="9"/>
        <v>x</v>
      </c>
      <c r="Q19" s="1" t="str">
        <f t="shared" si="10"/>
        <v>x</v>
      </c>
      <c r="R19" s="1" t="str">
        <f t="shared" si="11"/>
        <v>16</v>
      </c>
      <c r="S19" s="1" t="str">
        <f t="shared" si="12"/>
        <v>x</v>
      </c>
      <c r="T19" s="1" t="str">
        <f t="shared" si="13"/>
        <v>x</v>
      </c>
      <c r="U19" s="2" t="str">
        <f t="shared" si="3"/>
        <v>016</v>
      </c>
      <c r="V19" s="1" t="str">
        <f t="shared" si="4"/>
        <v>33</v>
      </c>
      <c r="W19" s="1" t="str">
        <f t="shared" si="14"/>
        <v>33</v>
      </c>
      <c r="X19" s="1" t="str">
        <f t="shared" si="15"/>
        <v>50</v>
      </c>
      <c r="Y19" s="1" t="str">
        <f t="shared" si="16"/>
        <v>50</v>
      </c>
      <c r="Z19" s="1" t="str">
        <f t="shared" si="17"/>
        <v>43</v>
      </c>
      <c r="AA19" s="1" t="str">
        <f t="shared" si="18"/>
        <v>43</v>
      </c>
      <c r="AB19" s="1" t="str">
        <f t="shared" si="19"/>
        <v>02</v>
      </c>
      <c r="AC19" s="1" t="str">
        <f t="shared" si="20"/>
        <v>02</v>
      </c>
      <c r="AD19" s="1" t="str">
        <f t="shared" si="21"/>
        <v>016</v>
      </c>
      <c r="AF19" s="1">
        <f>IFERROR(IF(((LEFT(Apoio!$B$7,2)=V19)),0.7,IF(V19&lt;&gt;"x",-10,0)),0)</f>
        <v>-10</v>
      </c>
      <c r="AG19" s="1">
        <f>IFERROR(IF((RIGHT(LEFT(Apoio!$B$7,4),2)-X19)=0,0.8,IF(X19&lt;&gt;"x",-10,0)),0)</f>
        <v>-10</v>
      </c>
      <c r="AH19" s="1">
        <f>IFERROR(IF((LEFT(RIGHT(Apoio!$B$7,4),2)-Z19)=0,0.9,IF(Z19&lt;&gt;"x",-10,0)),0)</f>
        <v>-10</v>
      </c>
      <c r="AI19" s="1">
        <f>IFERROR(IF((RIGHT(Apoio!$B$7,2)-AB19)=0,1,IF(AB19&lt;&gt;"x",-10,0)),0)</f>
        <v>1</v>
      </c>
      <c r="AK19" s="1">
        <f>IFERROR(IF(Apoio!$B$5-Cálculo!J19=0,5,IF(J19&lt;&gt;"x",-10,0)),0)</f>
        <v>0</v>
      </c>
      <c r="AL19" s="1">
        <f>IFERROR(IF(Apoio!$B$4-Cálculo!S19=0,5,IF(S19&lt;&gt;"x",-10,0)),0)</f>
        <v>0</v>
      </c>
      <c r="AM19" s="1">
        <f>IFERROR(IF(Apoio!$B$3-Cálculo!P19=0,5,IF(P19&lt;&gt;"x",-10,0)),0)</f>
        <v>0</v>
      </c>
      <c r="AO19" s="1">
        <f t="shared" si="22"/>
        <v>-29</v>
      </c>
      <c r="AP19" s="1" t="str">
        <f t="shared" si="23"/>
        <v>016</v>
      </c>
    </row>
    <row r="20" spans="2:42" ht="13.5" customHeight="1" x14ac:dyDescent="0.25">
      <c r="B20" s="20" t="str">
        <f>Planilha1!C20</f>
        <v>017</v>
      </c>
      <c r="C20" s="21">
        <f t="shared" si="5"/>
        <v>291</v>
      </c>
      <c r="D20" s="22" t="str">
        <f>Planilha1!D20</f>
        <v>Transporte Escolar por Convênio</v>
      </c>
      <c r="E20" s="22" t="str">
        <f>IF(Planilha1!E20=0,"x",Planilha1!E20)</f>
        <v>x</v>
      </c>
      <c r="F20" s="22" t="str">
        <f>Planilha1!F20</f>
        <v>33.40.39.26</v>
      </c>
      <c r="G20" s="21"/>
      <c r="H20" s="23" t="str">
        <f>Planilha1!G20</f>
        <v>00291</v>
      </c>
      <c r="J20" s="1" t="str">
        <f t="shared" si="6"/>
        <v>x</v>
      </c>
      <c r="K20" s="3" t="str">
        <f t="shared" si="0"/>
        <v>x</v>
      </c>
      <c r="L20" s="3" t="str">
        <f t="shared" si="1"/>
        <v>017</v>
      </c>
      <c r="M20" s="3" t="str">
        <f t="shared" si="7"/>
        <v>x</v>
      </c>
      <c r="N20" s="2" t="str">
        <f t="shared" si="2"/>
        <v>x</v>
      </c>
      <c r="O20" s="2" t="str">
        <f t="shared" si="8"/>
        <v>17</v>
      </c>
      <c r="P20" s="2" t="str">
        <f t="shared" si="9"/>
        <v>x</v>
      </c>
      <c r="Q20" s="1" t="str">
        <f t="shared" si="10"/>
        <v>x</v>
      </c>
      <c r="R20" s="1" t="str">
        <f t="shared" si="11"/>
        <v>17</v>
      </c>
      <c r="S20" s="1" t="str">
        <f t="shared" si="12"/>
        <v>x</v>
      </c>
      <c r="T20" s="1" t="str">
        <f t="shared" si="13"/>
        <v>x</v>
      </c>
      <c r="U20" s="2" t="str">
        <f t="shared" si="3"/>
        <v>017</v>
      </c>
      <c r="V20" s="1" t="str">
        <f t="shared" si="4"/>
        <v>33</v>
      </c>
      <c r="W20" s="1" t="str">
        <f t="shared" si="14"/>
        <v>33</v>
      </c>
      <c r="X20" s="1" t="str">
        <f t="shared" si="15"/>
        <v>40</v>
      </c>
      <c r="Y20" s="1" t="str">
        <f t="shared" si="16"/>
        <v>40</v>
      </c>
      <c r="Z20" s="1" t="str">
        <f t="shared" si="17"/>
        <v>39</v>
      </c>
      <c r="AA20" s="1" t="str">
        <f t="shared" si="18"/>
        <v>39</v>
      </c>
      <c r="AB20" s="1" t="str">
        <f t="shared" si="19"/>
        <v>26</v>
      </c>
      <c r="AC20" s="1" t="str">
        <f t="shared" si="20"/>
        <v>26</v>
      </c>
      <c r="AD20" s="1" t="str">
        <f t="shared" si="21"/>
        <v>017</v>
      </c>
      <c r="AF20" s="1">
        <f>IFERROR(IF(((LEFT(Apoio!$B$7,2)=V20)),0.7,IF(V20&lt;&gt;"x",-10,0)),0)</f>
        <v>-10</v>
      </c>
      <c r="AG20" s="1">
        <f>IFERROR(IF((RIGHT(LEFT(Apoio!$B$7,4),2)-X20)=0,0.8,IF(X20&lt;&gt;"x",-10,0)),0)</f>
        <v>0.8</v>
      </c>
      <c r="AH20" s="1">
        <f>IFERROR(IF((LEFT(RIGHT(Apoio!$B$7,4),2)-Z20)=0,0.9,IF(Z20&lt;&gt;"x",-10,0)),0)</f>
        <v>-10</v>
      </c>
      <c r="AI20" s="1">
        <f>IFERROR(IF((RIGHT(Apoio!$B$7,2)-AB20)=0,1,IF(AB20&lt;&gt;"x",-10,0)),0)</f>
        <v>-10</v>
      </c>
      <c r="AK20" s="1">
        <f>IFERROR(IF(Apoio!$B$5-Cálculo!J20=0,5,IF(J20&lt;&gt;"x",-10,0)),0)</f>
        <v>0</v>
      </c>
      <c r="AL20" s="1">
        <f>IFERROR(IF(Apoio!$B$4-Cálculo!S20=0,5,IF(S20&lt;&gt;"x",-10,0)),0)</f>
        <v>0</v>
      </c>
      <c r="AM20" s="1">
        <f>IFERROR(IF(Apoio!$B$3-Cálculo!P20=0,5,IF(P20&lt;&gt;"x",-10,0)),0)</f>
        <v>0</v>
      </c>
      <c r="AO20" s="1">
        <f t="shared" si="22"/>
        <v>-29.2</v>
      </c>
      <c r="AP20" s="1" t="str">
        <f t="shared" si="23"/>
        <v>017</v>
      </c>
    </row>
    <row r="21" spans="2:42" ht="13.5" customHeight="1" x14ac:dyDescent="0.25">
      <c r="B21" s="20" t="str">
        <f>Planilha1!C21</f>
        <v>018</v>
      </c>
      <c r="C21" s="21">
        <f t="shared" si="5"/>
        <v>211</v>
      </c>
      <c r="D21" s="22" t="str">
        <f>Planilha1!D21</f>
        <v>Transporte Escolar Modalidade 33903926</v>
      </c>
      <c r="E21" s="22" t="str">
        <f>IF(Planilha1!E21=0,"x",Planilha1!E21)</f>
        <v>x</v>
      </c>
      <c r="F21" s="22" t="str">
        <f>Planilha1!F21</f>
        <v>33.90.39.26</v>
      </c>
      <c r="G21" s="21"/>
      <c r="H21" s="23" t="str">
        <f>Planilha1!G21</f>
        <v>00211</v>
      </c>
      <c r="J21" s="1" t="str">
        <f t="shared" si="6"/>
        <v>x</v>
      </c>
      <c r="K21" s="3" t="str">
        <f t="shared" si="0"/>
        <v>x</v>
      </c>
      <c r="L21" s="3" t="str">
        <f t="shared" si="1"/>
        <v>018</v>
      </c>
      <c r="M21" s="3" t="str">
        <f t="shared" si="7"/>
        <v>x</v>
      </c>
      <c r="N21" s="2" t="str">
        <f t="shared" si="2"/>
        <v>x</v>
      </c>
      <c r="O21" s="2" t="str">
        <f t="shared" si="8"/>
        <v>18</v>
      </c>
      <c r="P21" s="2" t="str">
        <f t="shared" si="9"/>
        <v>x</v>
      </c>
      <c r="Q21" s="1" t="str">
        <f t="shared" si="10"/>
        <v>x</v>
      </c>
      <c r="R21" s="1" t="str">
        <f t="shared" si="11"/>
        <v>18</v>
      </c>
      <c r="S21" s="1" t="str">
        <f t="shared" si="12"/>
        <v>x</v>
      </c>
      <c r="T21" s="1" t="str">
        <f t="shared" si="13"/>
        <v>x</v>
      </c>
      <c r="U21" s="2" t="str">
        <f t="shared" si="3"/>
        <v>018</v>
      </c>
      <c r="V21" s="1" t="str">
        <f t="shared" si="4"/>
        <v>33</v>
      </c>
      <c r="W21" s="1" t="str">
        <f t="shared" si="14"/>
        <v>33</v>
      </c>
      <c r="X21" s="1" t="str">
        <f t="shared" si="15"/>
        <v>90</v>
      </c>
      <c r="Y21" s="1" t="str">
        <f t="shared" si="16"/>
        <v>90</v>
      </c>
      <c r="Z21" s="1" t="str">
        <f t="shared" si="17"/>
        <v>39</v>
      </c>
      <c r="AA21" s="1" t="str">
        <f t="shared" si="18"/>
        <v>39</v>
      </c>
      <c r="AB21" s="1" t="str">
        <f t="shared" si="19"/>
        <v>26</v>
      </c>
      <c r="AC21" s="1" t="str">
        <f t="shared" si="20"/>
        <v>26</v>
      </c>
      <c r="AD21" s="1" t="str">
        <f t="shared" si="21"/>
        <v>018</v>
      </c>
      <c r="AF21" s="1">
        <f>IFERROR(IF(((LEFT(Apoio!$B$7,2)=V21)),0.7,IF(V21&lt;&gt;"x",-10,0)),0)</f>
        <v>-10</v>
      </c>
      <c r="AG21" s="1">
        <f>IFERROR(IF((RIGHT(LEFT(Apoio!$B$7,4),2)-X21)=0,0.8,IF(X21&lt;&gt;"x",-10,0)),0)</f>
        <v>-10</v>
      </c>
      <c r="AH21" s="1">
        <f>IFERROR(IF((LEFT(RIGHT(Apoio!$B$7,4),2)-Z21)=0,0.9,IF(Z21&lt;&gt;"x",-10,0)),0)</f>
        <v>-10</v>
      </c>
      <c r="AI21" s="1">
        <f>IFERROR(IF((RIGHT(Apoio!$B$7,2)-AB21)=0,1,IF(AB21&lt;&gt;"x",-10,0)),0)</f>
        <v>-10</v>
      </c>
      <c r="AK21" s="1">
        <f>IFERROR(IF(Apoio!$B$5-Cálculo!J21=0,5,IF(J21&lt;&gt;"x",-10,0)),0)</f>
        <v>0</v>
      </c>
      <c r="AL21" s="1">
        <f>IFERROR(IF(Apoio!$B$4-Cálculo!S21=0,5,IF(S21&lt;&gt;"x",-10,0)),0)</f>
        <v>0</v>
      </c>
      <c r="AM21" s="1">
        <f>IFERROR(IF(Apoio!$B$3-Cálculo!P21=0,5,IF(P21&lt;&gt;"x",-10,0)),0)</f>
        <v>0</v>
      </c>
      <c r="AO21" s="1">
        <f t="shared" si="22"/>
        <v>-40</v>
      </c>
      <c r="AP21" s="1" t="str">
        <f t="shared" si="23"/>
        <v>018</v>
      </c>
    </row>
    <row r="22" spans="2:42" ht="13.5" customHeight="1" x14ac:dyDescent="0.25">
      <c r="B22" s="20" t="str">
        <f>Planilha1!C22</f>
        <v>019</v>
      </c>
      <c r="C22" s="21">
        <f t="shared" si="5"/>
        <v>293</v>
      </c>
      <c r="D22" s="22" t="str">
        <f>Planilha1!D22</f>
        <v>Despesas de Exercícios Anteriores XXXX92XX</v>
      </c>
      <c r="E22" s="22" t="str">
        <f>IF(Planilha1!E22=0,"x",Planilha1!E22)</f>
        <v>x</v>
      </c>
      <c r="F22" s="22" t="str">
        <f>Planilha1!F22</f>
        <v>00.00.92.00</v>
      </c>
      <c r="G22" s="21"/>
      <c r="H22" s="23" t="str">
        <f>Planilha1!G22</f>
        <v>00293</v>
      </c>
      <c r="J22" s="1" t="str">
        <f t="shared" si="6"/>
        <v>x</v>
      </c>
      <c r="K22" s="3" t="str">
        <f t="shared" si="0"/>
        <v>x</v>
      </c>
      <c r="L22" s="3" t="str">
        <f t="shared" si="1"/>
        <v>019</v>
      </c>
      <c r="M22" s="3" t="str">
        <f t="shared" si="7"/>
        <v>x</v>
      </c>
      <c r="N22" s="2" t="str">
        <f t="shared" si="2"/>
        <v>x</v>
      </c>
      <c r="O22" s="2" t="str">
        <f t="shared" si="8"/>
        <v>19</v>
      </c>
      <c r="P22" s="2" t="str">
        <f t="shared" si="9"/>
        <v>x</v>
      </c>
      <c r="Q22" s="1" t="str">
        <f t="shared" si="10"/>
        <v>x</v>
      </c>
      <c r="R22" s="1" t="str">
        <f t="shared" si="11"/>
        <v>19</v>
      </c>
      <c r="S22" s="1" t="str">
        <f t="shared" si="12"/>
        <v>x</v>
      </c>
      <c r="T22" s="1" t="str">
        <f t="shared" si="13"/>
        <v>x</v>
      </c>
      <c r="U22" s="2" t="str">
        <f t="shared" si="3"/>
        <v>019</v>
      </c>
      <c r="V22" s="1" t="str">
        <f t="shared" si="4"/>
        <v>x</v>
      </c>
      <c r="W22" s="1" t="str">
        <f t="shared" si="14"/>
        <v>00</v>
      </c>
      <c r="X22" s="1" t="str">
        <f t="shared" si="15"/>
        <v>x</v>
      </c>
      <c r="Y22" s="1" t="str">
        <f t="shared" si="16"/>
        <v>00</v>
      </c>
      <c r="Z22" s="1" t="str">
        <f t="shared" si="17"/>
        <v>92</v>
      </c>
      <c r="AA22" s="1" t="str">
        <f t="shared" si="18"/>
        <v>92</v>
      </c>
      <c r="AB22" s="1" t="str">
        <f t="shared" si="19"/>
        <v>x</v>
      </c>
      <c r="AC22" s="1" t="str">
        <f t="shared" si="20"/>
        <v>00</v>
      </c>
      <c r="AD22" s="1" t="str">
        <f t="shared" si="21"/>
        <v>019</v>
      </c>
      <c r="AF22" s="1">
        <f>IFERROR(IF(((LEFT(Apoio!$B$7,2)=V22)),0.7,IF(V22&lt;&gt;"x",-10,0)),0)</f>
        <v>0</v>
      </c>
      <c r="AG22" s="1">
        <f>IFERROR(IF((RIGHT(LEFT(Apoio!$B$7,4),2)-X22)=0,0.8,IF(X22&lt;&gt;"x",-10,0)),0)</f>
        <v>0</v>
      </c>
      <c r="AH22" s="1">
        <f>IFERROR(IF((LEFT(RIGHT(Apoio!$B$7,4),2)-Z22)=0,0.9,IF(Z22&lt;&gt;"x",-10,0)),0)</f>
        <v>-10</v>
      </c>
      <c r="AI22" s="1">
        <f>IFERROR(IF((RIGHT(Apoio!$B$7,2)-AB22)=0,1,IF(AB22&lt;&gt;"x",-10,0)),0)</f>
        <v>0</v>
      </c>
      <c r="AK22" s="1">
        <f>IFERROR(IF(Apoio!$B$5-Cálculo!J22=0,5,IF(J22&lt;&gt;"x",-10,0)),0)</f>
        <v>0</v>
      </c>
      <c r="AL22" s="1">
        <f>IFERROR(IF(Apoio!$B$4-Cálculo!S22=0,5,IF(S22&lt;&gt;"x",-10,0)),0)</f>
        <v>0</v>
      </c>
      <c r="AM22" s="1">
        <f>IFERROR(IF(Apoio!$B$3-Cálculo!P22=0,5,IF(P22&lt;&gt;"x",-10,0)),0)</f>
        <v>0</v>
      </c>
      <c r="AO22" s="1">
        <f t="shared" si="22"/>
        <v>-10</v>
      </c>
      <c r="AP22" s="1" t="str">
        <f t="shared" si="23"/>
        <v>019</v>
      </c>
    </row>
    <row r="23" spans="2:42" ht="13.5" customHeight="1" x14ac:dyDescent="0.25">
      <c r="B23" s="20" t="str">
        <f>Planilha1!C23</f>
        <v>020</v>
      </c>
      <c r="C23" s="21">
        <f t="shared" si="5"/>
        <v>213</v>
      </c>
      <c r="D23" s="22" t="str">
        <f>Planilha1!D23</f>
        <v>Excluído</v>
      </c>
      <c r="E23" s="22" t="str">
        <f>IF(Planilha1!E23=0,"x",Planilha1!E23)</f>
        <v>x</v>
      </c>
      <c r="F23" s="22" t="str">
        <f>Planilha1!F23</f>
        <v>00.91.00.00</v>
      </c>
      <c r="G23" s="21"/>
      <c r="H23" s="23" t="str">
        <f>Planilha1!G23</f>
        <v>00213</v>
      </c>
      <c r="J23" s="1" t="str">
        <f t="shared" si="6"/>
        <v>x</v>
      </c>
      <c r="K23" s="3" t="str">
        <f t="shared" si="0"/>
        <v>x</v>
      </c>
      <c r="L23" s="3" t="str">
        <f t="shared" si="1"/>
        <v>020</v>
      </c>
      <c r="M23" s="3" t="str">
        <f t="shared" si="7"/>
        <v>x</v>
      </c>
      <c r="N23" s="2" t="str">
        <f t="shared" si="2"/>
        <v>x</v>
      </c>
      <c r="O23" s="2" t="str">
        <f t="shared" si="8"/>
        <v>20</v>
      </c>
      <c r="P23" s="2" t="str">
        <f t="shared" si="9"/>
        <v>x</v>
      </c>
      <c r="Q23" s="1" t="str">
        <f t="shared" si="10"/>
        <v>x</v>
      </c>
      <c r="R23" s="1" t="str">
        <f t="shared" si="11"/>
        <v>20</v>
      </c>
      <c r="S23" s="1" t="str">
        <f t="shared" si="12"/>
        <v>x</v>
      </c>
      <c r="T23" s="1" t="str">
        <f t="shared" si="13"/>
        <v>x</v>
      </c>
      <c r="U23" s="2" t="str">
        <f t="shared" si="3"/>
        <v>020</v>
      </c>
      <c r="V23" s="1" t="str">
        <f t="shared" si="4"/>
        <v>x</v>
      </c>
      <c r="W23" s="1" t="str">
        <f t="shared" si="14"/>
        <v>00</v>
      </c>
      <c r="X23" s="1" t="str">
        <f t="shared" si="15"/>
        <v>91</v>
      </c>
      <c r="Y23" s="1" t="str">
        <f t="shared" si="16"/>
        <v>91</v>
      </c>
      <c r="Z23" s="1" t="str">
        <f t="shared" si="17"/>
        <v>x</v>
      </c>
      <c r="AA23" s="1" t="str">
        <f t="shared" si="18"/>
        <v>00</v>
      </c>
      <c r="AB23" s="1" t="str">
        <f t="shared" si="19"/>
        <v>x</v>
      </c>
      <c r="AC23" s="1" t="str">
        <f t="shared" si="20"/>
        <v>00</v>
      </c>
      <c r="AD23" s="1" t="str">
        <f t="shared" si="21"/>
        <v>020</v>
      </c>
      <c r="AF23" s="1">
        <f>IFERROR(IF(((LEFT(Apoio!$B$7,2)=V23)),0.7,IF(V23&lt;&gt;"x",-10,0)),0)</f>
        <v>0</v>
      </c>
      <c r="AG23" s="1">
        <f>IFERROR(IF((RIGHT(LEFT(Apoio!$B$7,4),2)-X23)=0,0.8,IF(X23&lt;&gt;"x",-10,0)),0)</f>
        <v>-10</v>
      </c>
      <c r="AH23" s="1">
        <f>IFERROR(IF((LEFT(RIGHT(Apoio!$B$7,4),2)-Z23)=0,0.9,IF(Z23&lt;&gt;"x",-10,0)),0)</f>
        <v>0</v>
      </c>
      <c r="AI23" s="1">
        <f>IFERROR(IF((RIGHT(Apoio!$B$7,2)-AB23)=0,1,IF(AB23&lt;&gt;"x",-10,0)),0)</f>
        <v>0</v>
      </c>
      <c r="AK23" s="1">
        <f>IFERROR(IF(Apoio!$B$5-Cálculo!J23=0,5,IF(J23&lt;&gt;"x",-10,0)),0)</f>
        <v>0</v>
      </c>
      <c r="AL23" s="1">
        <f>IFERROR(IF(Apoio!$B$4-Cálculo!S23=0,5,IF(S23&lt;&gt;"x",-10,0)),0)</f>
        <v>0</v>
      </c>
      <c r="AM23" s="1">
        <f>IFERROR(IF(Apoio!$B$3-Cálculo!P23=0,5,IF(P23&lt;&gt;"x",-10,0)),0)</f>
        <v>0</v>
      </c>
      <c r="AO23" s="1">
        <f t="shared" si="22"/>
        <v>-10</v>
      </c>
      <c r="AP23" s="1" t="str">
        <f t="shared" si="23"/>
        <v>020</v>
      </c>
    </row>
    <row r="24" spans="2:42" ht="13.5" customHeight="1" x14ac:dyDescent="0.25">
      <c r="B24" s="20" t="str">
        <f>Planilha1!C24</f>
        <v>021</v>
      </c>
      <c r="C24" s="21">
        <f t="shared" si="5"/>
        <v>292</v>
      </c>
      <c r="D24" s="22" t="str">
        <f>Planilha1!D24</f>
        <v>Sentenças Judiciais</v>
      </c>
      <c r="E24" s="22" t="str">
        <f>IF(Planilha1!E24=0,"x",Planilha1!E24)</f>
        <v>x</v>
      </c>
      <c r="F24" s="22" t="str">
        <f>Planilha1!F24</f>
        <v>00.00.91.00</v>
      </c>
      <c r="G24" s="21"/>
      <c r="H24" s="23" t="str">
        <f>Planilha1!G24</f>
        <v>00292</v>
      </c>
      <c r="J24" s="1" t="str">
        <f t="shared" si="6"/>
        <v>x</v>
      </c>
      <c r="K24" s="3" t="str">
        <f t="shared" si="0"/>
        <v>x</v>
      </c>
      <c r="L24" s="3" t="str">
        <f t="shared" si="1"/>
        <v>021</v>
      </c>
      <c r="M24" s="3" t="str">
        <f t="shared" si="7"/>
        <v>x</v>
      </c>
      <c r="N24" s="2" t="str">
        <f t="shared" si="2"/>
        <v>x</v>
      </c>
      <c r="O24" s="2" t="str">
        <f t="shared" si="8"/>
        <v>21</v>
      </c>
      <c r="P24" s="2" t="str">
        <f t="shared" si="9"/>
        <v>x</v>
      </c>
      <c r="Q24" s="1" t="str">
        <f t="shared" si="10"/>
        <v>x</v>
      </c>
      <c r="R24" s="1" t="str">
        <f t="shared" si="11"/>
        <v>21</v>
      </c>
      <c r="S24" s="1" t="str">
        <f t="shared" si="12"/>
        <v>x</v>
      </c>
      <c r="T24" s="1" t="str">
        <f t="shared" si="13"/>
        <v>x</v>
      </c>
      <c r="U24" s="2" t="str">
        <f t="shared" si="3"/>
        <v>021</v>
      </c>
      <c r="V24" s="1" t="str">
        <f t="shared" si="4"/>
        <v>x</v>
      </c>
      <c r="W24" s="1" t="str">
        <f t="shared" si="14"/>
        <v>00</v>
      </c>
      <c r="X24" s="1" t="str">
        <f t="shared" si="15"/>
        <v>x</v>
      </c>
      <c r="Y24" s="1" t="str">
        <f t="shared" si="16"/>
        <v>00</v>
      </c>
      <c r="Z24" s="1" t="str">
        <f t="shared" si="17"/>
        <v>91</v>
      </c>
      <c r="AA24" s="1" t="str">
        <f t="shared" si="18"/>
        <v>91</v>
      </c>
      <c r="AB24" s="1" t="str">
        <f t="shared" si="19"/>
        <v>x</v>
      </c>
      <c r="AC24" s="1" t="str">
        <f t="shared" si="20"/>
        <v>00</v>
      </c>
      <c r="AD24" s="1" t="str">
        <f t="shared" si="21"/>
        <v>021</v>
      </c>
      <c r="AF24" s="1">
        <f>IFERROR(IF(((LEFT(Apoio!$B$7,2)=V24)),0.7,IF(V24&lt;&gt;"x",-10,0)),0)</f>
        <v>0</v>
      </c>
      <c r="AG24" s="1">
        <f>IFERROR(IF((RIGHT(LEFT(Apoio!$B$7,4),2)-X24)=0,0.8,IF(X24&lt;&gt;"x",-10,0)),0)</f>
        <v>0</v>
      </c>
      <c r="AH24" s="1">
        <f>IFERROR(IF((LEFT(RIGHT(Apoio!$B$7,4),2)-Z24)=0,0.9,IF(Z24&lt;&gt;"x",-10,0)),0)</f>
        <v>-10</v>
      </c>
      <c r="AI24" s="1">
        <f>IFERROR(IF((RIGHT(Apoio!$B$7,2)-AB24)=0,1,IF(AB24&lt;&gt;"x",-10,0)),0)</f>
        <v>0</v>
      </c>
      <c r="AK24" s="1">
        <f>IFERROR(IF(Apoio!$B$5-Cálculo!J24=0,5,IF(J24&lt;&gt;"x",-10,0)),0)</f>
        <v>0</v>
      </c>
      <c r="AL24" s="1">
        <f>IFERROR(IF(Apoio!$B$4-Cálculo!S24=0,5,IF(S24&lt;&gt;"x",-10,0)),0)</f>
        <v>0</v>
      </c>
      <c r="AM24" s="1">
        <f>IFERROR(IF(Apoio!$B$3-Cálculo!P24=0,5,IF(P24&lt;&gt;"x",-10,0)),0)</f>
        <v>0</v>
      </c>
      <c r="AO24" s="1">
        <f t="shared" si="22"/>
        <v>-10</v>
      </c>
      <c r="AP24" s="1" t="str">
        <f t="shared" si="23"/>
        <v>021</v>
      </c>
    </row>
    <row r="25" spans="2:42" ht="13.5" customHeight="1" x14ac:dyDescent="0.25">
      <c r="B25" s="20" t="str">
        <f>Planilha1!C25</f>
        <v>024</v>
      </c>
      <c r="C25" s="21">
        <f t="shared" si="5"/>
        <v>282</v>
      </c>
      <c r="D25" s="22" t="str">
        <f>Planilha1!D25</f>
        <v>Inversões Financeiras</v>
      </c>
      <c r="E25" s="22" t="str">
        <f>IF(Planilha1!E25=0,"x",Planilha1!E25)</f>
        <v>x</v>
      </c>
      <c r="F25" s="22" t="str">
        <f>Planilha1!F25</f>
        <v>45.00.00.00</v>
      </c>
      <c r="G25" s="21"/>
      <c r="H25" s="23" t="str">
        <f>Planilha1!G25</f>
        <v>00282</v>
      </c>
      <c r="J25" s="1" t="str">
        <f t="shared" si="6"/>
        <v>x</v>
      </c>
      <c r="K25" s="3" t="str">
        <f t="shared" si="0"/>
        <v>x</v>
      </c>
      <c r="L25" s="3" t="str">
        <f t="shared" si="1"/>
        <v>024</v>
      </c>
      <c r="M25" s="3" t="str">
        <f t="shared" si="7"/>
        <v>x</v>
      </c>
      <c r="N25" s="2" t="str">
        <f t="shared" si="2"/>
        <v>x</v>
      </c>
      <c r="O25" s="2" t="str">
        <f t="shared" si="8"/>
        <v>24</v>
      </c>
      <c r="P25" s="2" t="str">
        <f t="shared" si="9"/>
        <v>x</v>
      </c>
      <c r="Q25" s="1" t="str">
        <f t="shared" si="10"/>
        <v>x</v>
      </c>
      <c r="R25" s="1" t="str">
        <f t="shared" si="11"/>
        <v>24</v>
      </c>
      <c r="S25" s="1" t="str">
        <f t="shared" si="12"/>
        <v>x</v>
      </c>
      <c r="T25" s="1" t="str">
        <f t="shared" si="13"/>
        <v>x</v>
      </c>
      <c r="U25" s="2" t="str">
        <f t="shared" si="3"/>
        <v>024</v>
      </c>
      <c r="V25" s="1" t="str">
        <f t="shared" si="4"/>
        <v>45</v>
      </c>
      <c r="W25" s="1" t="str">
        <f t="shared" si="14"/>
        <v>45</v>
      </c>
      <c r="X25" s="1" t="str">
        <f t="shared" si="15"/>
        <v>x</v>
      </c>
      <c r="Y25" s="1" t="str">
        <f t="shared" si="16"/>
        <v>00</v>
      </c>
      <c r="Z25" s="1" t="str">
        <f t="shared" si="17"/>
        <v>x</v>
      </c>
      <c r="AA25" s="1" t="str">
        <f t="shared" si="18"/>
        <v>00</v>
      </c>
      <c r="AB25" s="1" t="str">
        <f t="shared" si="19"/>
        <v>x</v>
      </c>
      <c r="AC25" s="1" t="str">
        <f t="shared" si="20"/>
        <v>00</v>
      </c>
      <c r="AD25" s="1" t="str">
        <f t="shared" si="21"/>
        <v>024</v>
      </c>
      <c r="AF25" s="1">
        <f>IFERROR(IF(((LEFT(Apoio!$B$7,2)=V25)),0.7,IF(V25&lt;&gt;"x",-10,0)),0)</f>
        <v>-10</v>
      </c>
      <c r="AG25" s="1">
        <f>IFERROR(IF((RIGHT(LEFT(Apoio!$B$7,4),2)-X25)=0,0.8,IF(X25&lt;&gt;"x",-10,0)),0)</f>
        <v>0</v>
      </c>
      <c r="AH25" s="1">
        <f>IFERROR(IF((LEFT(RIGHT(Apoio!$B$7,4),2)-Z25)=0,0.9,IF(Z25&lt;&gt;"x",-10,0)),0)</f>
        <v>0</v>
      </c>
      <c r="AI25" s="1">
        <f>IFERROR(IF((RIGHT(Apoio!$B$7,2)-AB25)=0,1,IF(AB25&lt;&gt;"x",-10,0)),0)</f>
        <v>0</v>
      </c>
      <c r="AK25" s="1">
        <f>IFERROR(IF(Apoio!$B$5-Cálculo!J25=0,5,IF(J25&lt;&gt;"x",-10,0)),0)</f>
        <v>0</v>
      </c>
      <c r="AL25" s="1">
        <f>IFERROR(IF(Apoio!$B$4-Cálculo!S25=0,5,IF(S25&lt;&gt;"x",-10,0)),0)</f>
        <v>0</v>
      </c>
      <c r="AM25" s="1">
        <f>IFERROR(IF(Apoio!$B$3-Cálculo!P25=0,5,IF(P25&lt;&gt;"x",-10,0)),0)</f>
        <v>0</v>
      </c>
      <c r="AO25" s="1">
        <f t="shared" si="22"/>
        <v>-10</v>
      </c>
      <c r="AP25" s="1" t="str">
        <f t="shared" si="23"/>
        <v>024</v>
      </c>
    </row>
    <row r="26" spans="2:42" ht="13.5" customHeight="1" x14ac:dyDescent="0.25">
      <c r="B26" s="20" t="str">
        <f>Planilha1!C26</f>
        <v>025</v>
      </c>
      <c r="C26" s="21">
        <f t="shared" si="5"/>
        <v>285</v>
      </c>
      <c r="D26" s="22" t="str">
        <f>Planilha1!D26</f>
        <v>Juros e Encargos da Dívida</v>
      </c>
      <c r="E26" s="22" t="str">
        <f>IF(Planilha1!E26=0,"x",Planilha1!E26)</f>
        <v>x</v>
      </c>
      <c r="F26" s="22" t="str">
        <f>Planilha1!F26</f>
        <v>32.00.00.00</v>
      </c>
      <c r="G26" s="21"/>
      <c r="H26" s="23" t="str">
        <f>Planilha1!G26</f>
        <v>00285</v>
      </c>
      <c r="J26" s="1" t="str">
        <f t="shared" si="6"/>
        <v>x</v>
      </c>
      <c r="K26" s="3" t="str">
        <f t="shared" si="0"/>
        <v>x</v>
      </c>
      <c r="L26" s="3" t="str">
        <f t="shared" si="1"/>
        <v>025</v>
      </c>
      <c r="M26" s="3" t="str">
        <f t="shared" si="7"/>
        <v>x</v>
      </c>
      <c r="N26" s="2" t="str">
        <f t="shared" si="2"/>
        <v>x</v>
      </c>
      <c r="O26" s="2" t="str">
        <f t="shared" si="8"/>
        <v>25</v>
      </c>
      <c r="P26" s="2" t="str">
        <f t="shared" si="9"/>
        <v>x</v>
      </c>
      <c r="Q26" s="1" t="str">
        <f t="shared" si="10"/>
        <v>x</v>
      </c>
      <c r="R26" s="1" t="str">
        <f t="shared" si="11"/>
        <v>25</v>
      </c>
      <c r="S26" s="1" t="str">
        <f t="shared" si="12"/>
        <v>x</v>
      </c>
      <c r="T26" s="1" t="str">
        <f t="shared" si="13"/>
        <v>x</v>
      </c>
      <c r="U26" s="2" t="str">
        <f t="shared" si="3"/>
        <v>025</v>
      </c>
      <c r="V26" s="1" t="str">
        <f t="shared" si="4"/>
        <v>32</v>
      </c>
      <c r="W26" s="1" t="str">
        <f t="shared" si="14"/>
        <v>32</v>
      </c>
      <c r="X26" s="1" t="str">
        <f t="shared" si="15"/>
        <v>x</v>
      </c>
      <c r="Y26" s="1" t="str">
        <f t="shared" si="16"/>
        <v>00</v>
      </c>
      <c r="Z26" s="1" t="str">
        <f t="shared" si="17"/>
        <v>x</v>
      </c>
      <c r="AA26" s="1" t="str">
        <f t="shared" si="18"/>
        <v>00</v>
      </c>
      <c r="AB26" s="1" t="str">
        <f t="shared" si="19"/>
        <v>x</v>
      </c>
      <c r="AC26" s="1" t="str">
        <f t="shared" si="20"/>
        <v>00</v>
      </c>
      <c r="AD26" s="1" t="str">
        <f t="shared" si="21"/>
        <v>025</v>
      </c>
      <c r="AF26" s="1">
        <f>IFERROR(IF(((LEFT(Apoio!$B$7,2)=V26)),0.7,IF(V26&lt;&gt;"x",-10,0)),0)</f>
        <v>-10</v>
      </c>
      <c r="AG26" s="1">
        <f>IFERROR(IF((RIGHT(LEFT(Apoio!$B$7,4),2)-X26)=0,0.8,IF(X26&lt;&gt;"x",-10,0)),0)</f>
        <v>0</v>
      </c>
      <c r="AH26" s="1">
        <f>IFERROR(IF((LEFT(RIGHT(Apoio!$B$7,4),2)-Z26)=0,0.9,IF(Z26&lt;&gt;"x",-10,0)),0)</f>
        <v>0</v>
      </c>
      <c r="AI26" s="1">
        <f>IFERROR(IF((RIGHT(Apoio!$B$7,2)-AB26)=0,1,IF(AB26&lt;&gt;"x",-10,0)),0)</f>
        <v>0</v>
      </c>
      <c r="AK26" s="1">
        <f>IFERROR(IF(Apoio!$B$5-Cálculo!J26=0,5,IF(J26&lt;&gt;"x",-10,0)),0)</f>
        <v>0</v>
      </c>
      <c r="AL26" s="1">
        <f>IFERROR(IF(Apoio!$B$4-Cálculo!S26=0,5,IF(S26&lt;&gt;"x",-10,0)),0)</f>
        <v>0</v>
      </c>
      <c r="AM26" s="1">
        <f>IFERROR(IF(Apoio!$B$3-Cálculo!P26=0,5,IF(P26&lt;&gt;"x",-10,0)),0)</f>
        <v>0</v>
      </c>
      <c r="AO26" s="1">
        <f t="shared" si="22"/>
        <v>-10</v>
      </c>
      <c r="AP26" s="1" t="str">
        <f t="shared" si="23"/>
        <v>025</v>
      </c>
    </row>
    <row r="27" spans="2:42" ht="13.5" customHeight="1" x14ac:dyDescent="0.25">
      <c r="B27" s="20" t="str">
        <f>Planilha1!C27</f>
        <v>026</v>
      </c>
      <c r="C27" s="21">
        <f t="shared" si="5"/>
        <v>286</v>
      </c>
      <c r="D27" s="22" t="str">
        <f>Planilha1!D27</f>
        <v>Amortização da Dívida</v>
      </c>
      <c r="E27" s="22" t="str">
        <f>IF(Planilha1!E27=0,"x",Planilha1!E27)</f>
        <v>x</v>
      </c>
      <c r="F27" s="22" t="str">
        <f>Planilha1!F27</f>
        <v>46.00.00.00</v>
      </c>
      <c r="G27" s="21"/>
      <c r="H27" s="23" t="str">
        <f>Planilha1!G27</f>
        <v>00286</v>
      </c>
      <c r="J27" s="1" t="str">
        <f t="shared" si="6"/>
        <v>x</v>
      </c>
      <c r="K27" s="3" t="str">
        <f t="shared" si="0"/>
        <v>x</v>
      </c>
      <c r="L27" s="3" t="str">
        <f t="shared" si="1"/>
        <v>026</v>
      </c>
      <c r="M27" s="3" t="str">
        <f t="shared" si="7"/>
        <v>x</v>
      </c>
      <c r="N27" s="2" t="str">
        <f t="shared" si="2"/>
        <v>x</v>
      </c>
      <c r="O27" s="2" t="str">
        <f t="shared" si="8"/>
        <v>26</v>
      </c>
      <c r="P27" s="2" t="str">
        <f t="shared" si="9"/>
        <v>x</v>
      </c>
      <c r="Q27" s="1" t="str">
        <f t="shared" si="10"/>
        <v>x</v>
      </c>
      <c r="R27" s="1" t="str">
        <f t="shared" si="11"/>
        <v>26</v>
      </c>
      <c r="S27" s="1" t="str">
        <f t="shared" si="12"/>
        <v>x</v>
      </c>
      <c r="T27" s="1" t="str">
        <f t="shared" si="13"/>
        <v>x</v>
      </c>
      <c r="U27" s="2" t="str">
        <f t="shared" si="3"/>
        <v>026</v>
      </c>
      <c r="V27" s="1" t="str">
        <f t="shared" si="4"/>
        <v>46</v>
      </c>
      <c r="W27" s="1" t="str">
        <f t="shared" si="14"/>
        <v>46</v>
      </c>
      <c r="X27" s="1" t="str">
        <f t="shared" si="15"/>
        <v>x</v>
      </c>
      <c r="Y27" s="1" t="str">
        <f t="shared" si="16"/>
        <v>00</v>
      </c>
      <c r="Z27" s="1" t="str">
        <f t="shared" si="17"/>
        <v>x</v>
      </c>
      <c r="AA27" s="1" t="str">
        <f t="shared" si="18"/>
        <v>00</v>
      </c>
      <c r="AB27" s="1" t="str">
        <f t="shared" si="19"/>
        <v>x</v>
      </c>
      <c r="AC27" s="1" t="str">
        <f t="shared" si="20"/>
        <v>00</v>
      </c>
      <c r="AD27" s="1" t="str">
        <f t="shared" si="21"/>
        <v>026</v>
      </c>
      <c r="AF27" s="1">
        <f>IFERROR(IF(((LEFT(Apoio!$B$7,2)=V27)),0.7,IF(V27&lt;&gt;"x",-10,0)),0)</f>
        <v>-10</v>
      </c>
      <c r="AG27" s="1">
        <f>IFERROR(IF((RIGHT(LEFT(Apoio!$B$7,4),2)-X27)=0,0.8,IF(X27&lt;&gt;"x",-10,0)),0)</f>
        <v>0</v>
      </c>
      <c r="AH27" s="1">
        <f>IFERROR(IF((LEFT(RIGHT(Apoio!$B$7,4),2)-Z27)=0,0.9,IF(Z27&lt;&gt;"x",-10,0)),0)</f>
        <v>0</v>
      </c>
      <c r="AI27" s="1">
        <f>IFERROR(IF((RIGHT(Apoio!$B$7,2)-AB27)=0,1,IF(AB27&lt;&gt;"x",-10,0)),0)</f>
        <v>0</v>
      </c>
      <c r="AK27" s="1">
        <f>IFERROR(IF(Apoio!$B$5-Cálculo!J27=0,5,IF(J27&lt;&gt;"x",-10,0)),0)</f>
        <v>0</v>
      </c>
      <c r="AL27" s="1">
        <f>IFERROR(IF(Apoio!$B$4-Cálculo!S27=0,5,IF(S27&lt;&gt;"x",-10,0)),0)</f>
        <v>0</v>
      </c>
      <c r="AM27" s="1">
        <f>IFERROR(IF(Apoio!$B$3-Cálculo!P27=0,5,IF(P27&lt;&gt;"x",-10,0)),0)</f>
        <v>0</v>
      </c>
      <c r="AO27" s="1">
        <f t="shared" si="22"/>
        <v>-10</v>
      </c>
      <c r="AP27" s="1" t="str">
        <f t="shared" si="23"/>
        <v>026</v>
      </c>
    </row>
    <row r="28" spans="2:42" ht="13.5" customHeight="1" x14ac:dyDescent="0.25">
      <c r="B28" s="20" t="str">
        <f>Planilha1!C28</f>
        <v>027</v>
      </c>
      <c r="C28" s="21">
        <f t="shared" si="5"/>
        <v>295</v>
      </c>
      <c r="D28" s="22" t="str">
        <f>Planilha1!D28</f>
        <v>Reserva de Contingência</v>
      </c>
      <c r="E28" s="22" t="str">
        <f>IF(Planilha1!E28=0,"x",Planilha1!E28)</f>
        <v>x</v>
      </c>
      <c r="F28" s="22" t="str">
        <f>Planilha1!F28</f>
        <v>99.00.00.00</v>
      </c>
      <c r="G28" s="21"/>
      <c r="H28" s="23" t="str">
        <f>Planilha1!G28</f>
        <v>00295</v>
      </c>
      <c r="J28" s="1" t="str">
        <f t="shared" si="6"/>
        <v>x</v>
      </c>
      <c r="K28" s="3" t="str">
        <f t="shared" si="0"/>
        <v>x</v>
      </c>
      <c r="L28" s="3" t="str">
        <f t="shared" si="1"/>
        <v>027</v>
      </c>
      <c r="M28" s="3" t="str">
        <f t="shared" si="7"/>
        <v>x</v>
      </c>
      <c r="N28" s="2" t="str">
        <f t="shared" si="2"/>
        <v>x</v>
      </c>
      <c r="O28" s="2" t="str">
        <f t="shared" si="8"/>
        <v>27</v>
      </c>
      <c r="P28" s="2" t="str">
        <f t="shared" si="9"/>
        <v>x</v>
      </c>
      <c r="Q28" s="1" t="str">
        <f t="shared" si="10"/>
        <v>x</v>
      </c>
      <c r="R28" s="1" t="str">
        <f t="shared" si="11"/>
        <v>27</v>
      </c>
      <c r="S28" s="1" t="str">
        <f t="shared" si="12"/>
        <v>x</v>
      </c>
      <c r="T28" s="1" t="str">
        <f t="shared" si="13"/>
        <v>x</v>
      </c>
      <c r="U28" s="2" t="str">
        <f t="shared" si="3"/>
        <v>027</v>
      </c>
      <c r="V28" s="1" t="str">
        <f t="shared" si="4"/>
        <v>99</v>
      </c>
      <c r="W28" s="1" t="str">
        <f t="shared" si="14"/>
        <v>99</v>
      </c>
      <c r="X28" s="1" t="str">
        <f t="shared" si="15"/>
        <v>x</v>
      </c>
      <c r="Y28" s="1" t="str">
        <f t="shared" si="16"/>
        <v>00</v>
      </c>
      <c r="Z28" s="1" t="str">
        <f t="shared" si="17"/>
        <v>x</v>
      </c>
      <c r="AA28" s="1" t="str">
        <f t="shared" si="18"/>
        <v>00</v>
      </c>
      <c r="AB28" s="1" t="str">
        <f t="shared" si="19"/>
        <v>x</v>
      </c>
      <c r="AC28" s="1" t="str">
        <f t="shared" si="20"/>
        <v>00</v>
      </c>
      <c r="AD28" s="1" t="str">
        <f t="shared" si="21"/>
        <v>027</v>
      </c>
      <c r="AF28" s="1">
        <f>IFERROR(IF(((LEFT(Apoio!$B$7,2)=V28)),0.7,IF(V28&lt;&gt;"x",-10,0)),0)</f>
        <v>-10</v>
      </c>
      <c r="AG28" s="1">
        <f>IFERROR(IF((RIGHT(LEFT(Apoio!$B$7,4),2)-X28)=0,0.8,IF(X28&lt;&gt;"x",-10,0)),0)</f>
        <v>0</v>
      </c>
      <c r="AH28" s="1">
        <f>IFERROR(IF((LEFT(RIGHT(Apoio!$B$7,4),2)-Z28)=0,0.9,IF(Z28&lt;&gt;"x",-10,0)),0)</f>
        <v>0</v>
      </c>
      <c r="AI28" s="1">
        <f>IFERROR(IF((RIGHT(Apoio!$B$7,2)-AB28)=0,1,IF(AB28&lt;&gt;"x",-10,0)),0)</f>
        <v>0</v>
      </c>
      <c r="AK28" s="1">
        <f>IFERROR(IF(Apoio!$B$5-Cálculo!J28=0,5,IF(J28&lt;&gt;"x",-10,0)),0)</f>
        <v>0</v>
      </c>
      <c r="AL28" s="1">
        <f>IFERROR(IF(Apoio!$B$4-Cálculo!S28=0,5,IF(S28&lt;&gt;"x",-10,0)),0)</f>
        <v>0</v>
      </c>
      <c r="AM28" s="1">
        <f>IFERROR(IF(Apoio!$B$3-Cálculo!P28=0,5,IF(P28&lt;&gt;"x",-10,0)),0)</f>
        <v>0</v>
      </c>
      <c r="AO28" s="1">
        <f t="shared" si="22"/>
        <v>-10</v>
      </c>
      <c r="AP28" s="1" t="str">
        <f t="shared" si="23"/>
        <v>027</v>
      </c>
    </row>
    <row r="29" spans="2:42" ht="13.5" customHeight="1" x14ac:dyDescent="0.25">
      <c r="B29" s="20" t="str">
        <f>Planilha1!C29</f>
        <v>028</v>
      </c>
      <c r="C29" s="21">
        <f t="shared" si="5"/>
        <v>277</v>
      </c>
      <c r="D29" s="22" t="str">
        <f>Planilha1!D29</f>
        <v>Pessoal e Encargos Sociais</v>
      </c>
      <c r="E29" s="22" t="str">
        <f>IF(Planilha1!E29=0,"x",Planilha1!E29)</f>
        <v>x</v>
      </c>
      <c r="F29" s="22" t="str">
        <f>Planilha1!F29</f>
        <v>31.00.00.00</v>
      </c>
      <c r="G29" s="21"/>
      <c r="H29" s="23" t="str">
        <f>Planilha1!G29</f>
        <v>00277</v>
      </c>
      <c r="J29" s="1" t="str">
        <f t="shared" si="6"/>
        <v>x</v>
      </c>
      <c r="K29" s="3" t="str">
        <f t="shared" si="0"/>
        <v>x</v>
      </c>
      <c r="L29" s="3" t="str">
        <f t="shared" si="1"/>
        <v>028</v>
      </c>
      <c r="M29" s="3" t="str">
        <f t="shared" si="7"/>
        <v>x</v>
      </c>
      <c r="N29" s="2" t="str">
        <f t="shared" si="2"/>
        <v>x</v>
      </c>
      <c r="O29" s="2" t="str">
        <f t="shared" si="8"/>
        <v>28</v>
      </c>
      <c r="P29" s="2" t="str">
        <f t="shared" si="9"/>
        <v>x</v>
      </c>
      <c r="Q29" s="1" t="str">
        <f t="shared" si="10"/>
        <v>x</v>
      </c>
      <c r="R29" s="1" t="str">
        <f t="shared" si="11"/>
        <v>28</v>
      </c>
      <c r="S29" s="1" t="str">
        <f t="shared" si="12"/>
        <v>x</v>
      </c>
      <c r="T29" s="1" t="str">
        <f t="shared" si="13"/>
        <v>x</v>
      </c>
      <c r="U29" s="2" t="str">
        <f t="shared" si="3"/>
        <v>028</v>
      </c>
      <c r="V29" s="1" t="str">
        <f t="shared" si="4"/>
        <v>31</v>
      </c>
      <c r="W29" s="1" t="str">
        <f t="shared" si="14"/>
        <v>31</v>
      </c>
      <c r="X29" s="1" t="str">
        <f t="shared" si="15"/>
        <v>x</v>
      </c>
      <c r="Y29" s="1" t="str">
        <f t="shared" si="16"/>
        <v>00</v>
      </c>
      <c r="Z29" s="1" t="str">
        <f t="shared" si="17"/>
        <v>x</v>
      </c>
      <c r="AA29" s="1" t="str">
        <f t="shared" si="18"/>
        <v>00</v>
      </c>
      <c r="AB29" s="1" t="str">
        <f t="shared" si="19"/>
        <v>x</v>
      </c>
      <c r="AC29" s="1" t="str">
        <f t="shared" si="20"/>
        <v>00</v>
      </c>
      <c r="AD29" s="1" t="str">
        <f t="shared" si="21"/>
        <v>028</v>
      </c>
      <c r="AF29" s="1">
        <f>IFERROR(IF(((LEFT(Apoio!$B$7,2)=V29)),0.7,IF(V29&lt;&gt;"x",-10,0)),0)</f>
        <v>-10</v>
      </c>
      <c r="AG29" s="1">
        <f>IFERROR(IF((RIGHT(LEFT(Apoio!$B$7,4),2)-X29)=0,0.8,IF(X29&lt;&gt;"x",-10,0)),0)</f>
        <v>0</v>
      </c>
      <c r="AH29" s="1">
        <f>IFERROR(IF((LEFT(RIGHT(Apoio!$B$7,4),2)-Z29)=0,0.9,IF(Z29&lt;&gt;"x",-10,0)),0)</f>
        <v>0</v>
      </c>
      <c r="AI29" s="1">
        <f>IFERROR(IF((RIGHT(Apoio!$B$7,2)-AB29)=0,1,IF(AB29&lt;&gt;"x",-10,0)),0)</f>
        <v>0</v>
      </c>
      <c r="AK29" s="1">
        <f>IFERROR(IF(Apoio!$B$5-Cálculo!J29=0,5,IF(J29&lt;&gt;"x",-10,0)),0)</f>
        <v>0</v>
      </c>
      <c r="AL29" s="1">
        <f>IFERROR(IF(Apoio!$B$4-Cálculo!S29=0,5,IF(S29&lt;&gt;"x",-10,0)),0)</f>
        <v>0</v>
      </c>
      <c r="AM29" s="1">
        <f>IFERROR(IF(Apoio!$B$3-Cálculo!P29=0,5,IF(P29&lt;&gt;"x",-10,0)),0)</f>
        <v>0</v>
      </c>
      <c r="AO29" s="1">
        <f t="shared" si="22"/>
        <v>-10</v>
      </c>
      <c r="AP29" s="1" t="str">
        <f t="shared" si="23"/>
        <v>028</v>
      </c>
    </row>
    <row r="30" spans="2:42" ht="13.5" customHeight="1" x14ac:dyDescent="0.25">
      <c r="B30" s="20" t="str">
        <f>Planilha1!C30</f>
        <v>041</v>
      </c>
      <c r="C30" s="21">
        <f t="shared" si="5"/>
        <v>0</v>
      </c>
      <c r="D30" s="22" t="str">
        <f>Planilha1!D30</f>
        <v>Despesas Centralizadas</v>
      </c>
      <c r="E30" s="22" t="str">
        <f>IF(Planilha1!E30=0,"x",Planilha1!E30)</f>
        <v>x</v>
      </c>
      <c r="F30" s="22">
        <f>Planilha1!F30</f>
        <v>0</v>
      </c>
      <c r="G30" s="21"/>
      <c r="H30" s="23" t="str">
        <f>Planilha1!G30</f>
        <v>00000</v>
      </c>
      <c r="J30" s="1" t="str">
        <f t="shared" si="6"/>
        <v>x</v>
      </c>
      <c r="K30" s="3" t="str">
        <f t="shared" si="0"/>
        <v>x</v>
      </c>
      <c r="L30" s="3" t="str">
        <f t="shared" si="1"/>
        <v>041</v>
      </c>
      <c r="M30" s="3" t="str">
        <f t="shared" si="7"/>
        <v>x</v>
      </c>
      <c r="N30" s="2" t="str">
        <f t="shared" si="2"/>
        <v>x</v>
      </c>
      <c r="O30" s="2" t="str">
        <f t="shared" si="8"/>
        <v>41</v>
      </c>
      <c r="P30" s="2" t="str">
        <f t="shared" si="9"/>
        <v>x</v>
      </c>
      <c r="Q30" s="1" t="str">
        <f t="shared" si="10"/>
        <v>x</v>
      </c>
      <c r="R30" s="1" t="str">
        <f t="shared" si="11"/>
        <v>41</v>
      </c>
      <c r="S30" s="1" t="str">
        <f t="shared" si="12"/>
        <v>x</v>
      </c>
      <c r="T30" s="1" t="str">
        <f t="shared" si="13"/>
        <v>x</v>
      </c>
      <c r="U30" s="2" t="str">
        <f t="shared" si="3"/>
        <v>041</v>
      </c>
      <c r="V30" s="1" t="str">
        <f t="shared" si="4"/>
        <v>0</v>
      </c>
      <c r="W30" s="1" t="str">
        <f t="shared" si="14"/>
        <v>0</v>
      </c>
      <c r="X30" s="1" t="str">
        <f t="shared" si="15"/>
        <v>0</v>
      </c>
      <c r="Y30" s="1" t="str">
        <f t="shared" si="16"/>
        <v>0</v>
      </c>
      <c r="Z30" s="1" t="str">
        <f t="shared" si="17"/>
        <v>0</v>
      </c>
      <c r="AA30" s="1" t="str">
        <f t="shared" si="18"/>
        <v>0</v>
      </c>
      <c r="AB30" s="1" t="str">
        <f t="shared" si="19"/>
        <v>0</v>
      </c>
      <c r="AC30" s="1" t="str">
        <f t="shared" si="20"/>
        <v>0</v>
      </c>
      <c r="AD30" s="1" t="str">
        <f t="shared" si="21"/>
        <v>041</v>
      </c>
      <c r="AF30" s="1">
        <f>IFERROR(IF(((LEFT(Apoio!$B$7,2)=V30)),0.7,IF(V30&lt;&gt;"x",-10,0)),0)</f>
        <v>-10</v>
      </c>
      <c r="AG30" s="1">
        <f>IFERROR(IF((RIGHT(LEFT(Apoio!$B$7,4),2)-X30)=0,0.8,IF(X30&lt;&gt;"x",-10,0)),0)</f>
        <v>-10</v>
      </c>
      <c r="AH30" s="1">
        <f>IFERROR(IF((LEFT(RIGHT(Apoio!$B$7,4),2)-Z30)=0,0.9,IF(Z30&lt;&gt;"x",-10,0)),0)</f>
        <v>-10</v>
      </c>
      <c r="AI30" s="1">
        <f>IFERROR(IF((RIGHT(Apoio!$B$7,2)-AB30)=0,1,IF(AB30&lt;&gt;"x",-10,0)),0)</f>
        <v>-10</v>
      </c>
      <c r="AK30" s="1">
        <f>IFERROR(IF(Apoio!$B$5-Cálculo!J30=0,5,IF(J30&lt;&gt;"x",-10,0)),0)</f>
        <v>0</v>
      </c>
      <c r="AL30" s="1">
        <f>IFERROR(IF(Apoio!$B$4-Cálculo!S30=0,5,IF(S30&lt;&gt;"x",-10,0)),0)</f>
        <v>0</v>
      </c>
      <c r="AM30" s="1">
        <f>IFERROR(IF(Apoio!$B$3-Cálculo!P30=0,5,IF(P30&lt;&gt;"x",-10,0)),0)</f>
        <v>0</v>
      </c>
      <c r="AO30" s="1">
        <f t="shared" si="22"/>
        <v>-40</v>
      </c>
      <c r="AP30" s="1" t="str">
        <f t="shared" si="23"/>
        <v>041</v>
      </c>
    </row>
    <row r="31" spans="2:42" ht="13.5" customHeight="1" x14ac:dyDescent="0.25">
      <c r="B31" s="20" t="str">
        <f>Planilha1!C31</f>
        <v>061</v>
      </c>
      <c r="C31" s="21">
        <f t="shared" si="5"/>
        <v>44</v>
      </c>
      <c r="D31" s="22" t="str">
        <f>Planilha1!D31</f>
        <v>Vale Alimentação 33903940</v>
      </c>
      <c r="E31" s="22" t="str">
        <f>IF(Planilha1!E31=0,"x",Planilha1!E31)</f>
        <v>x</v>
      </c>
      <c r="F31" s="22" t="str">
        <f>Planilha1!F31</f>
        <v>33.90.39.40</v>
      </c>
      <c r="G31" s="21"/>
      <c r="H31" s="23" t="str">
        <f>Planilha1!G31</f>
        <v>00044</v>
      </c>
      <c r="J31" s="1" t="str">
        <f t="shared" si="6"/>
        <v>x</v>
      </c>
      <c r="K31" s="3" t="str">
        <f t="shared" si="0"/>
        <v>x</v>
      </c>
      <c r="L31" s="3" t="str">
        <f t="shared" si="1"/>
        <v>061</v>
      </c>
      <c r="M31" s="3" t="str">
        <f t="shared" si="7"/>
        <v>x</v>
      </c>
      <c r="N31" s="2" t="str">
        <f t="shared" si="2"/>
        <v>x</v>
      </c>
      <c r="O31" s="2" t="str">
        <f t="shared" si="8"/>
        <v>61</v>
      </c>
      <c r="P31" s="2" t="str">
        <f t="shared" si="9"/>
        <v>x</v>
      </c>
      <c r="Q31" s="1" t="str">
        <f t="shared" si="10"/>
        <v>x</v>
      </c>
      <c r="R31" s="1" t="str">
        <f t="shared" si="11"/>
        <v>61</v>
      </c>
      <c r="S31" s="1" t="str">
        <f t="shared" si="12"/>
        <v>x</v>
      </c>
      <c r="T31" s="1" t="str">
        <f t="shared" si="13"/>
        <v>x</v>
      </c>
      <c r="U31" s="2" t="str">
        <f t="shared" si="3"/>
        <v>061</v>
      </c>
      <c r="V31" s="1" t="str">
        <f t="shared" si="4"/>
        <v>33</v>
      </c>
      <c r="W31" s="1" t="str">
        <f t="shared" si="14"/>
        <v>33</v>
      </c>
      <c r="X31" s="1" t="str">
        <f t="shared" si="15"/>
        <v>90</v>
      </c>
      <c r="Y31" s="1" t="str">
        <f t="shared" si="16"/>
        <v>90</v>
      </c>
      <c r="Z31" s="1" t="str">
        <f t="shared" si="17"/>
        <v>39</v>
      </c>
      <c r="AA31" s="1" t="str">
        <f t="shared" si="18"/>
        <v>39</v>
      </c>
      <c r="AB31" s="1" t="str">
        <f t="shared" si="19"/>
        <v>40</v>
      </c>
      <c r="AC31" s="1" t="str">
        <f t="shared" si="20"/>
        <v>40</v>
      </c>
      <c r="AD31" s="1" t="str">
        <f t="shared" si="21"/>
        <v>061</v>
      </c>
      <c r="AF31" s="1">
        <f>IFERROR(IF(((LEFT(Apoio!$B$7,2)=V31)),0.7,IF(V31&lt;&gt;"x",-10,0)),0)</f>
        <v>-10</v>
      </c>
      <c r="AG31" s="1">
        <f>IFERROR(IF((RIGHT(LEFT(Apoio!$B$7,4),2)-X31)=0,0.8,IF(X31&lt;&gt;"x",-10,0)),0)</f>
        <v>-10</v>
      </c>
      <c r="AH31" s="1">
        <f>IFERROR(IF((LEFT(RIGHT(Apoio!$B$7,4),2)-Z31)=0,0.9,IF(Z31&lt;&gt;"x",-10,0)),0)</f>
        <v>-10</v>
      </c>
      <c r="AI31" s="1">
        <f>IFERROR(IF((RIGHT(Apoio!$B$7,2)-AB31)=0,1,IF(AB31&lt;&gt;"x",-10,0)),0)</f>
        <v>-10</v>
      </c>
      <c r="AK31" s="1">
        <f>IFERROR(IF(Apoio!$B$5-Cálculo!J31=0,5,IF(J31&lt;&gt;"x",-10,0)),0)</f>
        <v>0</v>
      </c>
      <c r="AL31" s="1">
        <f>IFERROR(IF(Apoio!$B$4-Cálculo!S31=0,5,IF(S31&lt;&gt;"x",-10,0)),0)</f>
        <v>0</v>
      </c>
      <c r="AM31" s="1">
        <f>IFERROR(IF(Apoio!$B$3-Cálculo!P31=0,5,IF(P31&lt;&gt;"x",-10,0)),0)</f>
        <v>0</v>
      </c>
      <c r="AO31" s="1">
        <f t="shared" si="22"/>
        <v>-40</v>
      </c>
      <c r="AP31" s="1" t="str">
        <f t="shared" si="23"/>
        <v>061</v>
      </c>
    </row>
    <row r="32" spans="2:42" ht="13.5" customHeight="1" x14ac:dyDescent="0.25">
      <c r="B32" s="20" t="str">
        <f>Planilha1!C32</f>
        <v>081</v>
      </c>
      <c r="C32" s="21">
        <f t="shared" si="5"/>
        <v>296</v>
      </c>
      <c r="D32" s="22" t="str">
        <f>Planilha1!D32</f>
        <v>Modalidade 20</v>
      </c>
      <c r="E32" s="22" t="str">
        <f>IF(Planilha1!E32=0,"x",Planilha1!E32)</f>
        <v>x</v>
      </c>
      <c r="F32" s="22" t="str">
        <f>Planilha1!F32</f>
        <v>00.20.00.00</v>
      </c>
      <c r="G32" s="21"/>
      <c r="H32" s="23" t="str">
        <f>Planilha1!G32</f>
        <v>00296</v>
      </c>
      <c r="J32" s="1" t="str">
        <f t="shared" si="6"/>
        <v>x</v>
      </c>
      <c r="K32" s="3" t="str">
        <f t="shared" si="0"/>
        <v>x</v>
      </c>
      <c r="L32" s="3" t="str">
        <f t="shared" si="1"/>
        <v>081</v>
      </c>
      <c r="M32" s="3" t="str">
        <f t="shared" si="7"/>
        <v>x</v>
      </c>
      <c r="N32" s="2" t="str">
        <f t="shared" si="2"/>
        <v>x</v>
      </c>
      <c r="O32" s="2" t="str">
        <f t="shared" si="8"/>
        <v>81</v>
      </c>
      <c r="P32" s="2" t="str">
        <f t="shared" si="9"/>
        <v>x</v>
      </c>
      <c r="Q32" s="1" t="str">
        <f t="shared" si="10"/>
        <v>x</v>
      </c>
      <c r="R32" s="1" t="str">
        <f t="shared" si="11"/>
        <v>81</v>
      </c>
      <c r="S32" s="1" t="str">
        <f t="shared" si="12"/>
        <v>x</v>
      </c>
      <c r="T32" s="1" t="str">
        <f t="shared" si="13"/>
        <v>x</v>
      </c>
      <c r="U32" s="2" t="str">
        <f t="shared" si="3"/>
        <v>081</v>
      </c>
      <c r="V32" s="1" t="str">
        <f t="shared" si="4"/>
        <v>x</v>
      </c>
      <c r="W32" s="1" t="str">
        <f t="shared" si="14"/>
        <v>00</v>
      </c>
      <c r="X32" s="1" t="str">
        <f t="shared" si="15"/>
        <v>20</v>
      </c>
      <c r="Y32" s="1" t="str">
        <f t="shared" si="16"/>
        <v>20</v>
      </c>
      <c r="Z32" s="1" t="str">
        <f t="shared" si="17"/>
        <v>x</v>
      </c>
      <c r="AA32" s="1" t="str">
        <f t="shared" si="18"/>
        <v>00</v>
      </c>
      <c r="AB32" s="1" t="str">
        <f t="shared" si="19"/>
        <v>x</v>
      </c>
      <c r="AC32" s="1" t="str">
        <f t="shared" si="20"/>
        <v>00</v>
      </c>
      <c r="AD32" s="1" t="str">
        <f t="shared" si="21"/>
        <v>081</v>
      </c>
      <c r="AF32" s="1">
        <f>IFERROR(IF(((LEFT(Apoio!$B$7,2)=V32)),0.7,IF(V32&lt;&gt;"x",-10,0)),0)</f>
        <v>0</v>
      </c>
      <c r="AG32" s="1">
        <f>IFERROR(IF((RIGHT(LEFT(Apoio!$B$7,4),2)-X32)=0,0.8,IF(X32&lt;&gt;"x",-10,0)),0)</f>
        <v>-10</v>
      </c>
      <c r="AH32" s="1">
        <f>IFERROR(IF((LEFT(RIGHT(Apoio!$B$7,4),2)-Z32)=0,0.9,IF(Z32&lt;&gt;"x",-10,0)),0)</f>
        <v>0</v>
      </c>
      <c r="AI32" s="1">
        <f>IFERROR(IF((RIGHT(Apoio!$B$7,2)-AB32)=0,1,IF(AB32&lt;&gt;"x",-10,0)),0)</f>
        <v>0</v>
      </c>
      <c r="AK32" s="1">
        <f>IFERROR(IF(Apoio!$B$5-Cálculo!J32=0,5,IF(J32&lt;&gt;"x",-10,0)),0)</f>
        <v>0</v>
      </c>
      <c r="AL32" s="1">
        <f>IFERROR(IF(Apoio!$B$4-Cálculo!S32=0,5,IF(S32&lt;&gt;"x",-10,0)),0)</f>
        <v>0</v>
      </c>
      <c r="AM32" s="1">
        <f>IFERROR(IF(Apoio!$B$3-Cálculo!P32=0,5,IF(P32&lt;&gt;"x",-10,0)),0)</f>
        <v>0</v>
      </c>
      <c r="AO32" s="1">
        <f t="shared" si="22"/>
        <v>-10</v>
      </c>
      <c r="AP32" s="1" t="str">
        <f t="shared" si="23"/>
        <v>081</v>
      </c>
    </row>
    <row r="33" spans="2:42" ht="13.5" customHeight="1" x14ac:dyDescent="0.25">
      <c r="B33" s="20" t="str">
        <f>Planilha1!C33</f>
        <v>082</v>
      </c>
      <c r="C33" s="21">
        <f t="shared" si="5"/>
        <v>262</v>
      </c>
      <c r="D33" s="22" t="str">
        <f>Planilha1!D33</f>
        <v>Contratos a Pesquisadores - XXXX20XX</v>
      </c>
      <c r="E33" s="22" t="str">
        <f>IF(Planilha1!E33=0,"x",Planilha1!E33)</f>
        <v>x</v>
      </c>
      <c r="F33" s="22" t="str">
        <f>Planilha1!F33</f>
        <v>00.00.20.00</v>
      </c>
      <c r="G33" s="21"/>
      <c r="H33" s="23" t="str">
        <f>Planilha1!G33</f>
        <v>00262</v>
      </c>
      <c r="J33" s="1" t="str">
        <f t="shared" si="6"/>
        <v>x</v>
      </c>
      <c r="K33" s="3" t="str">
        <f t="shared" si="0"/>
        <v>x</v>
      </c>
      <c r="L33" s="3" t="str">
        <f t="shared" si="1"/>
        <v>082</v>
      </c>
      <c r="M33" s="3" t="str">
        <f t="shared" si="7"/>
        <v>x</v>
      </c>
      <c r="N33" s="2" t="str">
        <f t="shared" si="2"/>
        <v>x</v>
      </c>
      <c r="O33" s="2" t="str">
        <f t="shared" si="8"/>
        <v>82</v>
      </c>
      <c r="P33" s="2" t="str">
        <f t="shared" si="9"/>
        <v>x</v>
      </c>
      <c r="Q33" s="1" t="str">
        <f t="shared" si="10"/>
        <v>x</v>
      </c>
      <c r="R33" s="1" t="str">
        <f t="shared" si="11"/>
        <v>82</v>
      </c>
      <c r="S33" s="1" t="str">
        <f t="shared" si="12"/>
        <v>x</v>
      </c>
      <c r="T33" s="1" t="str">
        <f t="shared" si="13"/>
        <v>x</v>
      </c>
      <c r="U33" s="2" t="str">
        <f t="shared" si="3"/>
        <v>082</v>
      </c>
      <c r="V33" s="1" t="str">
        <f t="shared" si="4"/>
        <v>x</v>
      </c>
      <c r="W33" s="1" t="str">
        <f t="shared" si="14"/>
        <v>00</v>
      </c>
      <c r="X33" s="1" t="str">
        <f t="shared" si="15"/>
        <v>x</v>
      </c>
      <c r="Y33" s="1" t="str">
        <f t="shared" si="16"/>
        <v>00</v>
      </c>
      <c r="Z33" s="1" t="str">
        <f t="shared" si="17"/>
        <v>20</v>
      </c>
      <c r="AA33" s="1" t="str">
        <f t="shared" si="18"/>
        <v>20</v>
      </c>
      <c r="AB33" s="1" t="str">
        <f t="shared" si="19"/>
        <v>x</v>
      </c>
      <c r="AC33" s="1" t="str">
        <f t="shared" si="20"/>
        <v>00</v>
      </c>
      <c r="AD33" s="1" t="str">
        <f t="shared" si="21"/>
        <v>082</v>
      </c>
      <c r="AF33" s="1">
        <f>IFERROR(IF(((LEFT(Apoio!$B$7,2)=V33)),0.7,IF(V33&lt;&gt;"x",-10,0)),0)</f>
        <v>0</v>
      </c>
      <c r="AG33" s="1">
        <f>IFERROR(IF((RIGHT(LEFT(Apoio!$B$7,4),2)-X33)=0,0.8,IF(X33&lt;&gt;"x",-10,0)),0)</f>
        <v>0</v>
      </c>
      <c r="AH33" s="1">
        <f>IFERROR(IF((LEFT(RIGHT(Apoio!$B$7,4),2)-Z33)=0,0.9,IF(Z33&lt;&gt;"x",-10,0)),0)</f>
        <v>-10</v>
      </c>
      <c r="AI33" s="1">
        <f>IFERROR(IF((RIGHT(Apoio!$B$7,2)-AB33)=0,1,IF(AB33&lt;&gt;"x",-10,0)),0)</f>
        <v>0</v>
      </c>
      <c r="AK33" s="1">
        <f>IFERROR(IF(Apoio!$B$5-Cálculo!J33=0,5,IF(J33&lt;&gt;"x",-10,0)),0)</f>
        <v>0</v>
      </c>
      <c r="AL33" s="1">
        <f>IFERROR(IF(Apoio!$B$4-Cálculo!S33=0,5,IF(S33&lt;&gt;"x",-10,0)),0)</f>
        <v>0</v>
      </c>
      <c r="AM33" s="1">
        <f>IFERROR(IF(Apoio!$B$3-Cálculo!P33=0,5,IF(P33&lt;&gt;"x",-10,0)),0)</f>
        <v>0</v>
      </c>
      <c r="AO33" s="1">
        <f t="shared" si="22"/>
        <v>-10</v>
      </c>
      <c r="AP33" s="1" t="str">
        <f t="shared" si="23"/>
        <v>082</v>
      </c>
    </row>
    <row r="34" spans="2:42" ht="13.5" customHeight="1" x14ac:dyDescent="0.25">
      <c r="B34" s="20" t="str">
        <f>Planilha1!C34</f>
        <v>083</v>
      </c>
      <c r="C34" s="21">
        <f t="shared" si="5"/>
        <v>0</v>
      </c>
      <c r="D34" s="22" t="str">
        <f>Planilha1!D34</f>
        <v>Restos a Pagar</v>
      </c>
      <c r="E34" s="22" t="str">
        <f>IF(Planilha1!E34=0,"x",Planilha1!E34)</f>
        <v>x</v>
      </c>
      <c r="F34" s="22">
        <f>Planilha1!F34</f>
        <v>0</v>
      </c>
      <c r="G34" s="21"/>
      <c r="H34" s="23" t="str">
        <f>Planilha1!G34</f>
        <v>00000</v>
      </c>
      <c r="J34" s="1" t="str">
        <f t="shared" si="6"/>
        <v>x</v>
      </c>
      <c r="K34" s="3" t="str">
        <f t="shared" si="0"/>
        <v>x</v>
      </c>
      <c r="L34" s="3" t="str">
        <f t="shared" si="1"/>
        <v>083</v>
      </c>
      <c r="M34" s="3" t="str">
        <f t="shared" si="7"/>
        <v>x</v>
      </c>
      <c r="N34" s="2" t="str">
        <f t="shared" si="2"/>
        <v>x</v>
      </c>
      <c r="O34" s="2" t="str">
        <f t="shared" si="8"/>
        <v>83</v>
      </c>
      <c r="P34" s="2" t="str">
        <f t="shared" si="9"/>
        <v>x</v>
      </c>
      <c r="Q34" s="1" t="str">
        <f t="shared" si="10"/>
        <v>x</v>
      </c>
      <c r="R34" s="1" t="str">
        <f t="shared" si="11"/>
        <v>83</v>
      </c>
      <c r="S34" s="1" t="str">
        <f t="shared" si="12"/>
        <v>x</v>
      </c>
      <c r="T34" s="1" t="str">
        <f t="shared" si="13"/>
        <v>x</v>
      </c>
      <c r="U34" s="2" t="str">
        <f t="shared" si="3"/>
        <v>083</v>
      </c>
      <c r="V34" s="1" t="str">
        <f t="shared" si="4"/>
        <v>0</v>
      </c>
      <c r="W34" s="1" t="str">
        <f t="shared" si="14"/>
        <v>0</v>
      </c>
      <c r="X34" s="1" t="str">
        <f t="shared" si="15"/>
        <v>0</v>
      </c>
      <c r="Y34" s="1" t="str">
        <f t="shared" si="16"/>
        <v>0</v>
      </c>
      <c r="Z34" s="1" t="str">
        <f t="shared" si="17"/>
        <v>0</v>
      </c>
      <c r="AA34" s="1" t="str">
        <f t="shared" si="18"/>
        <v>0</v>
      </c>
      <c r="AB34" s="1" t="str">
        <f t="shared" si="19"/>
        <v>0</v>
      </c>
      <c r="AC34" s="1" t="str">
        <f t="shared" si="20"/>
        <v>0</v>
      </c>
      <c r="AD34" s="1" t="str">
        <f t="shared" si="21"/>
        <v>083</v>
      </c>
      <c r="AF34" s="1">
        <f>IFERROR(IF(((LEFT(Apoio!$B$7,2)=V34)),0.7,IF(V34&lt;&gt;"x",-10,0)),0)</f>
        <v>-10</v>
      </c>
      <c r="AG34" s="1">
        <f>IFERROR(IF((RIGHT(LEFT(Apoio!$B$7,4),2)-X34)=0,0.8,IF(X34&lt;&gt;"x",-10,0)),0)</f>
        <v>-10</v>
      </c>
      <c r="AH34" s="1">
        <f>IFERROR(IF((LEFT(RIGHT(Apoio!$B$7,4),2)-Z34)=0,0.9,IF(Z34&lt;&gt;"x",-10,0)),0)</f>
        <v>-10</v>
      </c>
      <c r="AI34" s="1">
        <f>IFERROR(IF((RIGHT(Apoio!$B$7,2)-AB34)=0,1,IF(AB34&lt;&gt;"x",-10,0)),0)</f>
        <v>-10</v>
      </c>
      <c r="AK34" s="1">
        <f>IFERROR(IF(Apoio!$B$5-Cálculo!J34=0,5,IF(J34&lt;&gt;"x",-10,0)),0)</f>
        <v>0</v>
      </c>
      <c r="AL34" s="1">
        <f>IFERROR(IF(Apoio!$B$4-Cálculo!S34=0,5,IF(S34&lt;&gt;"x",-10,0)),0)</f>
        <v>0</v>
      </c>
      <c r="AM34" s="1">
        <f>IFERROR(IF(Apoio!$B$3-Cálculo!P34=0,5,IF(P34&lt;&gt;"x",-10,0)),0)</f>
        <v>0</v>
      </c>
      <c r="AO34" s="1">
        <f t="shared" si="22"/>
        <v>-40</v>
      </c>
      <c r="AP34" s="1" t="str">
        <f t="shared" si="23"/>
        <v>083</v>
      </c>
    </row>
    <row r="35" spans="2:42" ht="13.5" customHeight="1" x14ac:dyDescent="0.25">
      <c r="B35" s="20" t="str">
        <f>Planilha1!C35</f>
        <v>085</v>
      </c>
      <c r="C35" s="21">
        <f t="shared" si="5"/>
        <v>3</v>
      </c>
      <c r="D35" s="22" t="str">
        <f>Planilha1!D35</f>
        <v>Transporte Escolar - Inativado</v>
      </c>
      <c r="E35" s="22" t="str">
        <f>IF(Planilha1!E35=0,"x",Planilha1!E35)</f>
        <v>00.000.0000.0092.000000</v>
      </c>
      <c r="F35" s="22">
        <f>Planilha1!F35</f>
        <v>0</v>
      </c>
      <c r="G35" s="21"/>
      <c r="H35" s="23" t="str">
        <f>Planilha1!G35</f>
        <v>00003</v>
      </c>
      <c r="J35" s="1" t="str">
        <f t="shared" si="6"/>
        <v>x</v>
      </c>
      <c r="K35" s="3" t="str">
        <f t="shared" si="0"/>
        <v>00</v>
      </c>
      <c r="L35" s="3" t="str">
        <f t="shared" si="1"/>
        <v>085</v>
      </c>
      <c r="M35" s="3" t="str">
        <f t="shared" si="7"/>
        <v>x</v>
      </c>
      <c r="N35" s="2" t="str">
        <f t="shared" si="2"/>
        <v>000</v>
      </c>
      <c r="O35" s="2" t="str">
        <f t="shared" si="8"/>
        <v>85</v>
      </c>
      <c r="P35" s="2" t="str">
        <f t="shared" si="9"/>
        <v>x</v>
      </c>
      <c r="Q35" s="1" t="str">
        <f t="shared" si="10"/>
        <v>000000</v>
      </c>
      <c r="R35" s="1" t="str">
        <f t="shared" si="11"/>
        <v>85</v>
      </c>
      <c r="S35" s="1" t="str">
        <f t="shared" si="12"/>
        <v>0092</v>
      </c>
      <c r="T35" s="1" t="str">
        <f t="shared" si="13"/>
        <v>0092</v>
      </c>
      <c r="U35" s="2" t="str">
        <f t="shared" si="3"/>
        <v>085</v>
      </c>
      <c r="V35" s="1" t="str">
        <f t="shared" si="4"/>
        <v>0</v>
      </c>
      <c r="W35" s="1" t="str">
        <f t="shared" si="14"/>
        <v>0</v>
      </c>
      <c r="X35" s="1" t="str">
        <f t="shared" si="15"/>
        <v>0</v>
      </c>
      <c r="Y35" s="1" t="str">
        <f t="shared" si="16"/>
        <v>0</v>
      </c>
      <c r="Z35" s="1" t="str">
        <f t="shared" si="17"/>
        <v>0</v>
      </c>
      <c r="AA35" s="1" t="str">
        <f t="shared" si="18"/>
        <v>0</v>
      </c>
      <c r="AB35" s="1" t="str">
        <f t="shared" si="19"/>
        <v>0</v>
      </c>
      <c r="AC35" s="1" t="str">
        <f t="shared" si="20"/>
        <v>0</v>
      </c>
      <c r="AD35" s="1" t="str">
        <f t="shared" si="21"/>
        <v>085</v>
      </c>
      <c r="AF35" s="1">
        <f>IFERROR(IF(((LEFT(Apoio!$B$7,2)=V35)),0.7,IF(V35&lt;&gt;"x",-10,0)),0)</f>
        <v>-10</v>
      </c>
      <c r="AG35" s="1">
        <f>IFERROR(IF((RIGHT(LEFT(Apoio!$B$7,4),2)-X35)=0,0.8,IF(X35&lt;&gt;"x",-10,0)),0)</f>
        <v>-10</v>
      </c>
      <c r="AH35" s="1">
        <f>IFERROR(IF((LEFT(RIGHT(Apoio!$B$7,4),2)-Z35)=0,0.9,IF(Z35&lt;&gt;"x",-10,0)),0)</f>
        <v>-10</v>
      </c>
      <c r="AI35" s="1">
        <f>IFERROR(IF((RIGHT(Apoio!$B$7,2)-AB35)=0,1,IF(AB35&lt;&gt;"x",-10,0)),0)</f>
        <v>-10</v>
      </c>
      <c r="AK35" s="1">
        <f>IFERROR(IF(Apoio!$B$5-Cálculo!J35=0,5,IF(J35&lt;&gt;"x",-10,0)),0)</f>
        <v>0</v>
      </c>
      <c r="AL35" s="1">
        <f>IFERROR(IF(Apoio!$B$4-Cálculo!S35=0,5,IF(S35&lt;&gt;"x",-10,0)),0)</f>
        <v>-10</v>
      </c>
      <c r="AM35" s="1">
        <f>IFERROR(IF(Apoio!$B$3-Cálculo!P35=0,5,IF(P35&lt;&gt;"x",-10,0)),0)</f>
        <v>0</v>
      </c>
      <c r="AO35" s="1">
        <f t="shared" si="22"/>
        <v>-50</v>
      </c>
      <c r="AP35" s="1" t="str">
        <f t="shared" si="23"/>
        <v>085</v>
      </c>
    </row>
    <row r="36" spans="2:42" ht="13.5" customHeight="1" x14ac:dyDescent="0.25">
      <c r="B36" s="20" t="str">
        <f>Planilha1!C36</f>
        <v>087</v>
      </c>
      <c r="C36" s="21">
        <f t="shared" si="5"/>
        <v>28</v>
      </c>
      <c r="D36" s="22" t="str">
        <f>Planilha1!D36</f>
        <v>Transporte Escolar - Educação Especial</v>
      </c>
      <c r="E36" s="22" t="str">
        <f>IF(Planilha1!E36=0,"x",Planilha1!E36)</f>
        <v>00.000.0000.0570.000000</v>
      </c>
      <c r="F36" s="22">
        <f>Planilha1!F36</f>
        <v>0</v>
      </c>
      <c r="G36" s="21"/>
      <c r="H36" s="23" t="str">
        <f>Planilha1!G36</f>
        <v>00028</v>
      </c>
      <c r="J36" s="1" t="str">
        <f t="shared" si="6"/>
        <v>x</v>
      </c>
      <c r="K36" s="3" t="str">
        <f t="shared" si="0"/>
        <v>00</v>
      </c>
      <c r="L36" s="3" t="str">
        <f t="shared" si="1"/>
        <v>087</v>
      </c>
      <c r="M36" s="3" t="str">
        <f t="shared" si="7"/>
        <v>x</v>
      </c>
      <c r="N36" s="2" t="str">
        <f t="shared" si="2"/>
        <v>000</v>
      </c>
      <c r="O36" s="2" t="str">
        <f t="shared" si="8"/>
        <v>87</v>
      </c>
      <c r="P36" s="2" t="str">
        <f t="shared" si="9"/>
        <v>x</v>
      </c>
      <c r="Q36" s="1" t="str">
        <f t="shared" si="10"/>
        <v>000000</v>
      </c>
      <c r="R36" s="1" t="str">
        <f t="shared" si="11"/>
        <v>87</v>
      </c>
      <c r="S36" s="1" t="str">
        <f t="shared" si="12"/>
        <v>0570</v>
      </c>
      <c r="T36" s="1" t="str">
        <f t="shared" si="13"/>
        <v>0570</v>
      </c>
      <c r="U36" s="2" t="str">
        <f t="shared" si="3"/>
        <v>087</v>
      </c>
      <c r="V36" s="1" t="str">
        <f t="shared" si="4"/>
        <v>0</v>
      </c>
      <c r="W36" s="1" t="str">
        <f t="shared" si="14"/>
        <v>0</v>
      </c>
      <c r="X36" s="1" t="str">
        <f t="shared" si="15"/>
        <v>0</v>
      </c>
      <c r="Y36" s="1" t="str">
        <f t="shared" si="16"/>
        <v>0</v>
      </c>
      <c r="Z36" s="1" t="str">
        <f t="shared" si="17"/>
        <v>0</v>
      </c>
      <c r="AA36" s="1" t="str">
        <f t="shared" si="18"/>
        <v>0</v>
      </c>
      <c r="AB36" s="1" t="str">
        <f t="shared" si="19"/>
        <v>0</v>
      </c>
      <c r="AC36" s="1" t="str">
        <f t="shared" si="20"/>
        <v>0</v>
      </c>
      <c r="AD36" s="1" t="str">
        <f t="shared" si="21"/>
        <v>087</v>
      </c>
      <c r="AF36" s="1">
        <f>IFERROR(IF(((LEFT(Apoio!$B$7,2)=V36)),0.7,IF(V36&lt;&gt;"x",-10,0)),0)</f>
        <v>-10</v>
      </c>
      <c r="AG36" s="1">
        <f>IFERROR(IF((RIGHT(LEFT(Apoio!$B$7,4),2)-X36)=0,0.8,IF(X36&lt;&gt;"x",-10,0)),0)</f>
        <v>-10</v>
      </c>
      <c r="AH36" s="1">
        <f>IFERROR(IF((LEFT(RIGHT(Apoio!$B$7,4),2)-Z36)=0,0.9,IF(Z36&lt;&gt;"x",-10,0)),0)</f>
        <v>-10</v>
      </c>
      <c r="AI36" s="1">
        <f>IFERROR(IF((RIGHT(Apoio!$B$7,2)-AB36)=0,1,IF(AB36&lt;&gt;"x",-10,0)),0)</f>
        <v>-10</v>
      </c>
      <c r="AK36" s="1">
        <f>IFERROR(IF(Apoio!$B$5-Cálculo!J36=0,5,IF(J36&lt;&gt;"x",-10,0)),0)</f>
        <v>0</v>
      </c>
      <c r="AL36" s="1">
        <f>IFERROR(IF(Apoio!$B$4-Cálculo!S36=0,5,IF(S36&lt;&gt;"x",-10,0)),0)</f>
        <v>-10</v>
      </c>
      <c r="AM36" s="1">
        <f>IFERROR(IF(Apoio!$B$3-Cálculo!P36=0,5,IF(P36&lt;&gt;"x",-10,0)),0)</f>
        <v>0</v>
      </c>
      <c r="AO36" s="1">
        <f t="shared" si="22"/>
        <v>-50</v>
      </c>
      <c r="AP36" s="1" t="str">
        <f t="shared" si="23"/>
        <v>087</v>
      </c>
    </row>
    <row r="37" spans="2:42" ht="13.5" customHeight="1" x14ac:dyDescent="0.25">
      <c r="B37" s="20" t="str">
        <f>Planilha1!C37</f>
        <v>089</v>
      </c>
      <c r="C37" s="21">
        <f t="shared" si="5"/>
        <v>203</v>
      </c>
      <c r="D37" s="22" t="str">
        <f>Planilha1!D37</f>
        <v>Reserva de Contingência - Fdo Previdenciário</v>
      </c>
      <c r="E37" s="22" t="str">
        <f>IF(Planilha1!E37=0,"x",Planilha1!E37)</f>
        <v>x</v>
      </c>
      <c r="F37" s="22" t="str">
        <f>Planilha1!F37</f>
        <v>00.99.00.00</v>
      </c>
      <c r="G37" s="21"/>
      <c r="H37" s="23" t="str">
        <f>Planilha1!G37</f>
        <v>00203</v>
      </c>
      <c r="J37" s="1" t="str">
        <f t="shared" si="6"/>
        <v>x</v>
      </c>
      <c r="K37" s="3" t="str">
        <f t="shared" si="0"/>
        <v>x</v>
      </c>
      <c r="L37" s="3" t="str">
        <f t="shared" si="1"/>
        <v>089</v>
      </c>
      <c r="M37" s="3" t="str">
        <f t="shared" si="7"/>
        <v>x</v>
      </c>
      <c r="N37" s="2" t="str">
        <f t="shared" si="2"/>
        <v>x</v>
      </c>
      <c r="O37" s="2" t="str">
        <f t="shared" si="8"/>
        <v>89</v>
      </c>
      <c r="P37" s="2" t="str">
        <f t="shared" si="9"/>
        <v>x</v>
      </c>
      <c r="Q37" s="1" t="str">
        <f t="shared" si="10"/>
        <v>x</v>
      </c>
      <c r="R37" s="1" t="str">
        <f t="shared" si="11"/>
        <v>89</v>
      </c>
      <c r="S37" s="1" t="str">
        <f t="shared" si="12"/>
        <v>x</v>
      </c>
      <c r="T37" s="1" t="str">
        <f t="shared" si="13"/>
        <v>x</v>
      </c>
      <c r="U37" s="2" t="str">
        <f t="shared" si="3"/>
        <v>089</v>
      </c>
      <c r="V37" s="1" t="str">
        <f t="shared" si="4"/>
        <v>x</v>
      </c>
      <c r="W37" s="1" t="str">
        <f t="shared" si="14"/>
        <v>00</v>
      </c>
      <c r="X37" s="1" t="str">
        <f t="shared" si="15"/>
        <v>99</v>
      </c>
      <c r="Y37" s="1" t="str">
        <f t="shared" si="16"/>
        <v>99</v>
      </c>
      <c r="Z37" s="1" t="str">
        <f t="shared" si="17"/>
        <v>x</v>
      </c>
      <c r="AA37" s="1" t="str">
        <f t="shared" si="18"/>
        <v>00</v>
      </c>
      <c r="AB37" s="1" t="str">
        <f t="shared" si="19"/>
        <v>x</v>
      </c>
      <c r="AC37" s="1" t="str">
        <f t="shared" si="20"/>
        <v>00</v>
      </c>
      <c r="AD37" s="1" t="str">
        <f t="shared" si="21"/>
        <v>089</v>
      </c>
      <c r="AF37" s="1">
        <f>IFERROR(IF(((LEFT(Apoio!$B$7,2)=V37)),0.7,IF(V37&lt;&gt;"x",-10,0)),0)</f>
        <v>0</v>
      </c>
      <c r="AG37" s="1">
        <f>IFERROR(IF((RIGHT(LEFT(Apoio!$B$7,4),2)-X37)=0,0.8,IF(X37&lt;&gt;"x",-10,0)),0)</f>
        <v>-10</v>
      </c>
      <c r="AH37" s="1">
        <f>IFERROR(IF((LEFT(RIGHT(Apoio!$B$7,4),2)-Z37)=0,0.9,IF(Z37&lt;&gt;"x",-10,0)),0)</f>
        <v>0</v>
      </c>
      <c r="AI37" s="1">
        <f>IFERROR(IF((RIGHT(Apoio!$B$7,2)-AB37)=0,1,IF(AB37&lt;&gt;"x",-10,0)),0)</f>
        <v>0</v>
      </c>
      <c r="AK37" s="1">
        <f>IFERROR(IF(Apoio!$B$5-Cálculo!J37=0,5,IF(J37&lt;&gt;"x",-10,0)),0)</f>
        <v>0</v>
      </c>
      <c r="AL37" s="1">
        <f>IFERROR(IF(Apoio!$B$4-Cálculo!S37=0,5,IF(S37&lt;&gt;"x",-10,0)),0)</f>
        <v>0</v>
      </c>
      <c r="AM37" s="1">
        <f>IFERROR(IF(Apoio!$B$3-Cálculo!P37=0,5,IF(P37&lt;&gt;"x",-10,0)),0)</f>
        <v>0</v>
      </c>
      <c r="AO37" s="1">
        <f t="shared" si="22"/>
        <v>-10</v>
      </c>
      <c r="AP37" s="1" t="str">
        <f t="shared" si="23"/>
        <v>089</v>
      </c>
    </row>
    <row r="38" spans="2:42" ht="13.5" customHeight="1" x14ac:dyDescent="0.25">
      <c r="B38" s="20" t="str">
        <f>Planilha1!C38</f>
        <v>090</v>
      </c>
      <c r="C38" s="21">
        <f t="shared" si="5"/>
        <v>38</v>
      </c>
      <c r="D38" s="22" t="str">
        <f>Planilha1!D38</f>
        <v>Encargos com Inativos - MPSC</v>
      </c>
      <c r="E38" s="22" t="str">
        <f>IF(Planilha1!E38=0,"x",Planilha1!E38)</f>
        <v>00.000.0000.0412.000000</v>
      </c>
      <c r="F38" s="22">
        <f>Planilha1!F38</f>
        <v>0</v>
      </c>
      <c r="G38" s="21"/>
      <c r="H38" s="23" t="str">
        <f>Planilha1!G38</f>
        <v>00038</v>
      </c>
      <c r="J38" s="1" t="str">
        <f t="shared" si="6"/>
        <v>x</v>
      </c>
      <c r="K38" s="3" t="str">
        <f t="shared" si="0"/>
        <v>00</v>
      </c>
      <c r="L38" s="3" t="str">
        <f t="shared" si="1"/>
        <v>090</v>
      </c>
      <c r="M38" s="3" t="str">
        <f t="shared" si="7"/>
        <v>x</v>
      </c>
      <c r="N38" s="2" t="str">
        <f t="shared" si="2"/>
        <v>000</v>
      </c>
      <c r="O38" s="2" t="str">
        <f t="shared" si="8"/>
        <v>90</v>
      </c>
      <c r="P38" s="2" t="str">
        <f t="shared" si="9"/>
        <v>x</v>
      </c>
      <c r="Q38" s="1" t="str">
        <f t="shared" si="10"/>
        <v>000000</v>
      </c>
      <c r="R38" s="1" t="str">
        <f t="shared" si="11"/>
        <v>90</v>
      </c>
      <c r="S38" s="1" t="str">
        <f t="shared" si="12"/>
        <v>0412</v>
      </c>
      <c r="T38" s="1" t="str">
        <f t="shared" si="13"/>
        <v>0412</v>
      </c>
      <c r="U38" s="2" t="str">
        <f t="shared" si="3"/>
        <v>090</v>
      </c>
      <c r="V38" s="1" t="str">
        <f t="shared" si="4"/>
        <v>0</v>
      </c>
      <c r="W38" s="1" t="str">
        <f t="shared" si="14"/>
        <v>0</v>
      </c>
      <c r="X38" s="1" t="str">
        <f t="shared" si="15"/>
        <v>0</v>
      </c>
      <c r="Y38" s="1" t="str">
        <f t="shared" si="16"/>
        <v>0</v>
      </c>
      <c r="Z38" s="1" t="str">
        <f t="shared" si="17"/>
        <v>0</v>
      </c>
      <c r="AA38" s="1" t="str">
        <f t="shared" si="18"/>
        <v>0</v>
      </c>
      <c r="AB38" s="1" t="str">
        <f t="shared" si="19"/>
        <v>0</v>
      </c>
      <c r="AC38" s="1" t="str">
        <f t="shared" si="20"/>
        <v>0</v>
      </c>
      <c r="AD38" s="1" t="str">
        <f t="shared" si="21"/>
        <v>090</v>
      </c>
      <c r="AF38" s="1">
        <f>IFERROR(IF(((LEFT(Apoio!$B$7,2)=V38)),0.7,IF(V38&lt;&gt;"x",-10,0)),0)</f>
        <v>-10</v>
      </c>
      <c r="AG38" s="1">
        <f>IFERROR(IF((RIGHT(LEFT(Apoio!$B$7,4),2)-X38)=0,0.8,IF(X38&lt;&gt;"x",-10,0)),0)</f>
        <v>-10</v>
      </c>
      <c r="AH38" s="1">
        <f>IFERROR(IF((LEFT(RIGHT(Apoio!$B$7,4),2)-Z38)=0,0.9,IF(Z38&lt;&gt;"x",-10,0)),0)</f>
        <v>-10</v>
      </c>
      <c r="AI38" s="1">
        <f>IFERROR(IF((RIGHT(Apoio!$B$7,2)-AB38)=0,1,IF(AB38&lt;&gt;"x",-10,0)),0)</f>
        <v>-10</v>
      </c>
      <c r="AK38" s="1">
        <f>IFERROR(IF(Apoio!$B$5-Cálculo!J38=0,5,IF(J38&lt;&gt;"x",-10,0)),0)</f>
        <v>0</v>
      </c>
      <c r="AL38" s="1">
        <f>IFERROR(IF(Apoio!$B$4-Cálculo!S38=0,5,IF(S38&lt;&gt;"x",-10,0)),0)</f>
        <v>-10</v>
      </c>
      <c r="AM38" s="1">
        <f>IFERROR(IF(Apoio!$B$3-Cálculo!P38=0,5,IF(P38&lt;&gt;"x",-10,0)),0)</f>
        <v>0</v>
      </c>
      <c r="AO38" s="1">
        <f t="shared" si="22"/>
        <v>-50</v>
      </c>
      <c r="AP38" s="1" t="str">
        <f t="shared" si="23"/>
        <v>090</v>
      </c>
    </row>
    <row r="39" spans="2:42" ht="13.5" customHeight="1" x14ac:dyDescent="0.25">
      <c r="B39" s="20" t="str">
        <f>Planilha1!C39</f>
        <v>091</v>
      </c>
      <c r="C39" s="21">
        <f t="shared" si="5"/>
        <v>18</v>
      </c>
      <c r="D39" s="22" t="str">
        <f>Planilha1!D39</f>
        <v>Encargos com Inativos - Poder Legislativo</v>
      </c>
      <c r="E39" s="22" t="str">
        <f>IF(Planilha1!E39=0,"x",Planilha1!E39)</f>
        <v>00.000.0000.0415.000000</v>
      </c>
      <c r="F39" s="22">
        <f>Planilha1!F39</f>
        <v>0</v>
      </c>
      <c r="G39" s="21"/>
      <c r="H39" s="23" t="str">
        <f>Planilha1!G39</f>
        <v>00018</v>
      </c>
      <c r="J39" s="1" t="str">
        <f t="shared" si="6"/>
        <v>x</v>
      </c>
      <c r="K39" s="3" t="str">
        <f t="shared" si="0"/>
        <v>00</v>
      </c>
      <c r="L39" s="3" t="str">
        <f t="shared" si="1"/>
        <v>091</v>
      </c>
      <c r="M39" s="3" t="str">
        <f t="shared" si="7"/>
        <v>x</v>
      </c>
      <c r="N39" s="2" t="str">
        <f t="shared" si="2"/>
        <v>000</v>
      </c>
      <c r="O39" s="2" t="str">
        <f t="shared" si="8"/>
        <v>91</v>
      </c>
      <c r="P39" s="2" t="str">
        <f t="shared" si="9"/>
        <v>x</v>
      </c>
      <c r="Q39" s="1" t="str">
        <f t="shared" si="10"/>
        <v>000000</v>
      </c>
      <c r="R39" s="1" t="str">
        <f t="shared" si="11"/>
        <v>91</v>
      </c>
      <c r="S39" s="1" t="str">
        <f t="shared" si="12"/>
        <v>0415</v>
      </c>
      <c r="T39" s="1" t="str">
        <f t="shared" si="13"/>
        <v>0415</v>
      </c>
      <c r="U39" s="2" t="str">
        <f t="shared" si="3"/>
        <v>091</v>
      </c>
      <c r="V39" s="1" t="str">
        <f t="shared" si="4"/>
        <v>0</v>
      </c>
      <c r="W39" s="1" t="str">
        <f t="shared" si="14"/>
        <v>0</v>
      </c>
      <c r="X39" s="1" t="str">
        <f t="shared" si="15"/>
        <v>0</v>
      </c>
      <c r="Y39" s="1" t="str">
        <f t="shared" si="16"/>
        <v>0</v>
      </c>
      <c r="Z39" s="1" t="str">
        <f t="shared" si="17"/>
        <v>0</v>
      </c>
      <c r="AA39" s="1" t="str">
        <f t="shared" si="18"/>
        <v>0</v>
      </c>
      <c r="AB39" s="1" t="str">
        <f t="shared" si="19"/>
        <v>0</v>
      </c>
      <c r="AC39" s="1" t="str">
        <f t="shared" si="20"/>
        <v>0</v>
      </c>
      <c r="AD39" s="1" t="str">
        <f t="shared" si="21"/>
        <v>091</v>
      </c>
      <c r="AF39" s="1">
        <f>IFERROR(IF(((LEFT(Apoio!$B$7,2)=V39)),0.7,IF(V39&lt;&gt;"x",-10,0)),0)</f>
        <v>-10</v>
      </c>
      <c r="AG39" s="1">
        <f>IFERROR(IF((RIGHT(LEFT(Apoio!$B$7,4),2)-X39)=0,0.8,IF(X39&lt;&gt;"x",-10,0)),0)</f>
        <v>-10</v>
      </c>
      <c r="AH39" s="1">
        <f>IFERROR(IF((LEFT(RIGHT(Apoio!$B$7,4),2)-Z39)=0,0.9,IF(Z39&lt;&gt;"x",-10,0)),0)</f>
        <v>-10</v>
      </c>
      <c r="AI39" s="1">
        <f>IFERROR(IF((RIGHT(Apoio!$B$7,2)-AB39)=0,1,IF(AB39&lt;&gt;"x",-10,0)),0)</f>
        <v>-10</v>
      </c>
      <c r="AK39" s="1">
        <f>IFERROR(IF(Apoio!$B$5-Cálculo!J39=0,5,IF(J39&lt;&gt;"x",-10,0)),0)</f>
        <v>0</v>
      </c>
      <c r="AL39" s="1">
        <f>IFERROR(IF(Apoio!$B$4-Cálculo!S39=0,5,IF(S39&lt;&gt;"x",-10,0)),0)</f>
        <v>-10</v>
      </c>
      <c r="AM39" s="1">
        <f>IFERROR(IF(Apoio!$B$3-Cálculo!P39=0,5,IF(P39&lt;&gt;"x",-10,0)),0)</f>
        <v>0</v>
      </c>
      <c r="AO39" s="1">
        <f t="shared" si="22"/>
        <v>-50</v>
      </c>
      <c r="AP39" s="1" t="str">
        <f t="shared" si="23"/>
        <v>091</v>
      </c>
    </row>
    <row r="40" spans="2:42" ht="13.5" customHeight="1" x14ac:dyDescent="0.25">
      <c r="B40" s="20" t="str">
        <f>Planilha1!C40</f>
        <v>092</v>
      </c>
      <c r="C40" s="21">
        <f t="shared" si="5"/>
        <v>20</v>
      </c>
      <c r="D40" s="22" t="str">
        <f>Planilha1!D40</f>
        <v>Encargos com Inativos - Poder Judiciário</v>
      </c>
      <c r="E40" s="22" t="str">
        <f>IF(Planilha1!E40=0,"x",Planilha1!E40)</f>
        <v>00.000.0000.0423.000000</v>
      </c>
      <c r="F40" s="22">
        <f>Planilha1!F40</f>
        <v>0</v>
      </c>
      <c r="G40" s="21"/>
      <c r="H40" s="23" t="str">
        <f>Planilha1!G40</f>
        <v>00020</v>
      </c>
      <c r="J40" s="1" t="str">
        <f t="shared" si="6"/>
        <v>x</v>
      </c>
      <c r="K40" s="3" t="str">
        <f t="shared" si="0"/>
        <v>00</v>
      </c>
      <c r="L40" s="3" t="str">
        <f t="shared" si="1"/>
        <v>092</v>
      </c>
      <c r="M40" s="3" t="str">
        <f t="shared" si="7"/>
        <v>x</v>
      </c>
      <c r="N40" s="2" t="str">
        <f t="shared" si="2"/>
        <v>000</v>
      </c>
      <c r="O40" s="2" t="str">
        <f t="shared" si="8"/>
        <v>92</v>
      </c>
      <c r="P40" s="2" t="str">
        <f t="shared" si="9"/>
        <v>x</v>
      </c>
      <c r="Q40" s="1" t="str">
        <f t="shared" si="10"/>
        <v>000000</v>
      </c>
      <c r="R40" s="1" t="str">
        <f t="shared" si="11"/>
        <v>92</v>
      </c>
      <c r="S40" s="1" t="str">
        <f t="shared" si="12"/>
        <v>0423</v>
      </c>
      <c r="T40" s="1" t="str">
        <f t="shared" si="13"/>
        <v>0423</v>
      </c>
      <c r="U40" s="2" t="str">
        <f t="shared" si="3"/>
        <v>092</v>
      </c>
      <c r="V40" s="1" t="str">
        <f t="shared" si="4"/>
        <v>0</v>
      </c>
      <c r="W40" s="1" t="str">
        <f t="shared" si="14"/>
        <v>0</v>
      </c>
      <c r="X40" s="1" t="str">
        <f t="shared" si="15"/>
        <v>0</v>
      </c>
      <c r="Y40" s="1" t="str">
        <f t="shared" si="16"/>
        <v>0</v>
      </c>
      <c r="Z40" s="1" t="str">
        <f t="shared" si="17"/>
        <v>0</v>
      </c>
      <c r="AA40" s="1" t="str">
        <f t="shared" si="18"/>
        <v>0</v>
      </c>
      <c r="AB40" s="1" t="str">
        <f t="shared" si="19"/>
        <v>0</v>
      </c>
      <c r="AC40" s="1" t="str">
        <f t="shared" si="20"/>
        <v>0</v>
      </c>
      <c r="AD40" s="1" t="str">
        <f t="shared" si="21"/>
        <v>092</v>
      </c>
      <c r="AF40" s="1">
        <f>IFERROR(IF(((LEFT(Apoio!$B$7,2)=V40)),0.7,IF(V40&lt;&gt;"x",-10,0)),0)</f>
        <v>-10</v>
      </c>
      <c r="AG40" s="1">
        <f>IFERROR(IF((RIGHT(LEFT(Apoio!$B$7,4),2)-X40)=0,0.8,IF(X40&lt;&gt;"x",-10,0)),0)</f>
        <v>-10</v>
      </c>
      <c r="AH40" s="1">
        <f>IFERROR(IF((LEFT(RIGHT(Apoio!$B$7,4),2)-Z40)=0,0.9,IF(Z40&lt;&gt;"x",-10,0)),0)</f>
        <v>-10</v>
      </c>
      <c r="AI40" s="1">
        <f>IFERROR(IF((RIGHT(Apoio!$B$7,2)-AB40)=0,1,IF(AB40&lt;&gt;"x",-10,0)),0)</f>
        <v>-10</v>
      </c>
      <c r="AK40" s="1">
        <f>IFERROR(IF(Apoio!$B$5-Cálculo!J40=0,5,IF(J40&lt;&gt;"x",-10,0)),0)</f>
        <v>0</v>
      </c>
      <c r="AL40" s="1">
        <f>IFERROR(IF(Apoio!$B$4-Cálculo!S40=0,5,IF(S40&lt;&gt;"x",-10,0)),0)</f>
        <v>-10</v>
      </c>
      <c r="AM40" s="1">
        <f>IFERROR(IF(Apoio!$B$3-Cálculo!P40=0,5,IF(P40&lt;&gt;"x",-10,0)),0)</f>
        <v>0</v>
      </c>
      <c r="AO40" s="1">
        <f t="shared" si="22"/>
        <v>-50</v>
      </c>
      <c r="AP40" s="1" t="str">
        <f t="shared" si="23"/>
        <v>092</v>
      </c>
    </row>
    <row r="41" spans="2:42" ht="13.5" customHeight="1" x14ac:dyDescent="0.25">
      <c r="B41" s="20" t="str">
        <f>Planilha1!C41</f>
        <v>093</v>
      </c>
      <c r="C41" s="21">
        <f t="shared" si="5"/>
        <v>204</v>
      </c>
      <c r="D41" s="22" t="str">
        <f>Planilha1!D41</f>
        <v>Encargos com Inativos - Poder Executivo</v>
      </c>
      <c r="E41" s="22" t="str">
        <f>IF(Planilha1!E41=0,"x",Planilha1!E41)</f>
        <v>00.000.0000.0141.000000</v>
      </c>
      <c r="F41" s="22">
        <f>Planilha1!F41</f>
        <v>0</v>
      </c>
      <c r="G41" s="21"/>
      <c r="H41" s="23" t="str">
        <f>Planilha1!G41</f>
        <v>00204</v>
      </c>
      <c r="J41" s="1" t="str">
        <f t="shared" si="6"/>
        <v>x</v>
      </c>
      <c r="K41" s="3" t="str">
        <f t="shared" si="0"/>
        <v>00</v>
      </c>
      <c r="L41" s="3" t="str">
        <f t="shared" si="1"/>
        <v>093</v>
      </c>
      <c r="M41" s="3" t="str">
        <f t="shared" si="7"/>
        <v>x</v>
      </c>
      <c r="N41" s="2" t="str">
        <f t="shared" si="2"/>
        <v>000</v>
      </c>
      <c r="O41" s="2" t="str">
        <f t="shared" si="8"/>
        <v>93</v>
      </c>
      <c r="P41" s="2" t="str">
        <f t="shared" si="9"/>
        <v>x</v>
      </c>
      <c r="Q41" s="1" t="str">
        <f t="shared" si="10"/>
        <v>000000</v>
      </c>
      <c r="R41" s="1" t="str">
        <f t="shared" si="11"/>
        <v>93</v>
      </c>
      <c r="S41" s="1" t="str">
        <f t="shared" si="12"/>
        <v>0141</v>
      </c>
      <c r="T41" s="1" t="str">
        <f t="shared" si="13"/>
        <v>0141</v>
      </c>
      <c r="U41" s="2" t="str">
        <f t="shared" si="3"/>
        <v>093</v>
      </c>
      <c r="V41" s="1" t="str">
        <f t="shared" si="4"/>
        <v>0</v>
      </c>
      <c r="W41" s="1" t="str">
        <f t="shared" si="14"/>
        <v>0</v>
      </c>
      <c r="X41" s="1" t="str">
        <f t="shared" si="15"/>
        <v>0</v>
      </c>
      <c r="Y41" s="1" t="str">
        <f t="shared" si="16"/>
        <v>0</v>
      </c>
      <c r="Z41" s="1" t="str">
        <f t="shared" si="17"/>
        <v>0</v>
      </c>
      <c r="AA41" s="1" t="str">
        <f t="shared" si="18"/>
        <v>0</v>
      </c>
      <c r="AB41" s="1" t="str">
        <f t="shared" si="19"/>
        <v>0</v>
      </c>
      <c r="AC41" s="1" t="str">
        <f t="shared" si="20"/>
        <v>0</v>
      </c>
      <c r="AD41" s="1" t="str">
        <f t="shared" si="21"/>
        <v>093</v>
      </c>
      <c r="AF41" s="1">
        <f>IFERROR(IF(((LEFT(Apoio!$B$7,2)=V41)),0.7,IF(V41&lt;&gt;"x",-10,0)),0)</f>
        <v>-10</v>
      </c>
      <c r="AG41" s="1">
        <f>IFERROR(IF((RIGHT(LEFT(Apoio!$B$7,4),2)-X41)=0,0.8,IF(X41&lt;&gt;"x",-10,0)),0)</f>
        <v>-10</v>
      </c>
      <c r="AH41" s="1">
        <f>IFERROR(IF((LEFT(RIGHT(Apoio!$B$7,4),2)-Z41)=0,0.9,IF(Z41&lt;&gt;"x",-10,0)),0)</f>
        <v>-10</v>
      </c>
      <c r="AI41" s="1">
        <f>IFERROR(IF((RIGHT(Apoio!$B$7,2)-AB41)=0,1,IF(AB41&lt;&gt;"x",-10,0)),0)</f>
        <v>-10</v>
      </c>
      <c r="AK41" s="1">
        <f>IFERROR(IF(Apoio!$B$5-Cálculo!J41=0,5,IF(J41&lt;&gt;"x",-10,0)),0)</f>
        <v>0</v>
      </c>
      <c r="AL41" s="1">
        <f>IFERROR(IF(Apoio!$B$4-Cálculo!S41=0,5,IF(S41&lt;&gt;"x",-10,0)),0)</f>
        <v>-10</v>
      </c>
      <c r="AM41" s="1">
        <f>IFERROR(IF(Apoio!$B$3-Cálculo!P41=0,5,IF(P41&lt;&gt;"x",-10,0)),0)</f>
        <v>0</v>
      </c>
      <c r="AO41" s="1">
        <f t="shared" si="22"/>
        <v>-50</v>
      </c>
      <c r="AP41" s="1" t="str">
        <f t="shared" si="23"/>
        <v>093</v>
      </c>
    </row>
    <row r="42" spans="2:42" s="1" customFormat="1" ht="13.5" customHeight="1" x14ac:dyDescent="0.25">
      <c r="B42" s="20" t="str">
        <f>Planilha1!C42</f>
        <v>094</v>
      </c>
      <c r="C42" s="21">
        <f t="shared" si="5"/>
        <v>205</v>
      </c>
      <c r="D42" s="22" t="str">
        <f>Planilha1!D42</f>
        <v>Encargos com Inativos - Poder Judiciário - Exerc. Anteriores</v>
      </c>
      <c r="E42" s="22" t="str">
        <f>IF(Planilha1!E42=0,"x",Planilha1!E42)</f>
        <v>00.000.0000.0423.000000</v>
      </c>
      <c r="F42" s="22" t="str">
        <f>Planilha1!F42</f>
        <v>00.00.92.00</v>
      </c>
      <c r="G42" s="21"/>
      <c r="H42" s="23" t="str">
        <f>Planilha1!G42</f>
        <v>00205</v>
      </c>
      <c r="J42" s="1" t="str">
        <f t="shared" si="6"/>
        <v>x</v>
      </c>
      <c r="K42" s="3" t="str">
        <f t="shared" si="0"/>
        <v>00</v>
      </c>
      <c r="L42" s="3" t="str">
        <f t="shared" si="1"/>
        <v>094</v>
      </c>
      <c r="M42" s="3" t="str">
        <f t="shared" si="7"/>
        <v>x</v>
      </c>
      <c r="N42" s="2" t="str">
        <f t="shared" si="2"/>
        <v>000</v>
      </c>
      <c r="O42" s="2" t="str">
        <f t="shared" si="8"/>
        <v>94</v>
      </c>
      <c r="P42" s="2" t="str">
        <f t="shared" si="9"/>
        <v>x</v>
      </c>
      <c r="Q42" s="1" t="str">
        <f t="shared" si="10"/>
        <v>000000</v>
      </c>
      <c r="R42" s="1" t="str">
        <f t="shared" si="11"/>
        <v>94</v>
      </c>
      <c r="S42" s="1" t="str">
        <f t="shared" si="12"/>
        <v>0423</v>
      </c>
      <c r="T42" s="1" t="str">
        <f t="shared" si="13"/>
        <v>0423</v>
      </c>
      <c r="U42" s="2" t="str">
        <f t="shared" si="3"/>
        <v>094</v>
      </c>
      <c r="V42" s="1" t="str">
        <f t="shared" si="4"/>
        <v>x</v>
      </c>
      <c r="W42" s="1" t="str">
        <f t="shared" si="14"/>
        <v>00</v>
      </c>
      <c r="X42" s="1" t="str">
        <f t="shared" si="15"/>
        <v>x</v>
      </c>
      <c r="Y42" s="1" t="str">
        <f t="shared" si="16"/>
        <v>00</v>
      </c>
      <c r="Z42" s="1" t="str">
        <f t="shared" si="17"/>
        <v>92</v>
      </c>
      <c r="AA42" s="1" t="str">
        <f t="shared" si="18"/>
        <v>92</v>
      </c>
      <c r="AB42" s="1" t="str">
        <f t="shared" si="19"/>
        <v>x</v>
      </c>
      <c r="AC42" s="1" t="str">
        <f t="shared" si="20"/>
        <v>00</v>
      </c>
      <c r="AD42" s="1" t="str">
        <f t="shared" si="21"/>
        <v>094</v>
      </c>
      <c r="AF42" s="1">
        <f>IFERROR(IF(((LEFT(Apoio!$B$7,2)=V42)),0.7,IF(V42&lt;&gt;"x",-10,0)),0)</f>
        <v>0</v>
      </c>
      <c r="AG42" s="1">
        <f>IFERROR(IF((RIGHT(LEFT(Apoio!$B$7,4),2)-X42)=0,0.8,IF(X42&lt;&gt;"x",-10,0)),0)</f>
        <v>0</v>
      </c>
      <c r="AH42" s="1">
        <f>IFERROR(IF((LEFT(RIGHT(Apoio!$B$7,4),2)-Z42)=0,0.9,IF(Z42&lt;&gt;"x",-10,0)),0)</f>
        <v>-10</v>
      </c>
      <c r="AI42" s="1">
        <f>IFERROR(IF((RIGHT(Apoio!$B$7,2)-AB42)=0,1,IF(AB42&lt;&gt;"x",-10,0)),0)</f>
        <v>0</v>
      </c>
      <c r="AK42" s="1">
        <f>IFERROR(IF(Apoio!$B$5-Cálculo!J42=0,5,IF(J42&lt;&gt;"x",-10,0)),0)</f>
        <v>0</v>
      </c>
      <c r="AL42" s="1">
        <f>IFERROR(IF(Apoio!$B$4-Cálculo!S42=0,5,IF(S42&lt;&gt;"x",-10,0)),0)</f>
        <v>-10</v>
      </c>
      <c r="AM42" s="1">
        <f>IFERROR(IF(Apoio!$B$3-Cálculo!P42=0,5,IF(P42&lt;&gt;"x",-10,0)),0)</f>
        <v>0</v>
      </c>
      <c r="AO42" s="1">
        <f t="shared" si="22"/>
        <v>-20</v>
      </c>
      <c r="AP42" s="1" t="str">
        <f t="shared" si="23"/>
        <v>094</v>
      </c>
    </row>
    <row r="43" spans="2:42" s="1" customFormat="1" ht="13.5" customHeight="1" x14ac:dyDescent="0.25">
      <c r="B43" s="20" t="str">
        <f>Planilha1!C43</f>
        <v>095</v>
      </c>
      <c r="C43" s="21">
        <f t="shared" si="5"/>
        <v>206</v>
      </c>
      <c r="D43" s="22" t="str">
        <f>Planilha1!D43</f>
        <v>Encargos com Inativos - MPSC - Exerc. Anteriores</v>
      </c>
      <c r="E43" s="22" t="str">
        <f>IF(Planilha1!E43=0,"x",Planilha1!E43)</f>
        <v>00.000.0000.0412.000000</v>
      </c>
      <c r="F43" s="22" t="str">
        <f>Planilha1!F43</f>
        <v>00.00.92.00</v>
      </c>
      <c r="G43" s="21"/>
      <c r="H43" s="23" t="str">
        <f>Planilha1!G43</f>
        <v>00206</v>
      </c>
      <c r="J43" s="1" t="str">
        <f t="shared" si="6"/>
        <v>x</v>
      </c>
      <c r="K43" s="3" t="str">
        <f t="shared" si="0"/>
        <v>00</v>
      </c>
      <c r="L43" s="3" t="str">
        <f t="shared" si="1"/>
        <v>095</v>
      </c>
      <c r="M43" s="3" t="str">
        <f t="shared" si="7"/>
        <v>x</v>
      </c>
      <c r="N43" s="2" t="str">
        <f t="shared" si="2"/>
        <v>000</v>
      </c>
      <c r="O43" s="2" t="str">
        <f t="shared" si="8"/>
        <v>95</v>
      </c>
      <c r="P43" s="2" t="str">
        <f t="shared" si="9"/>
        <v>x</v>
      </c>
      <c r="Q43" s="1" t="str">
        <f t="shared" si="10"/>
        <v>000000</v>
      </c>
      <c r="R43" s="1" t="str">
        <f t="shared" si="11"/>
        <v>95</v>
      </c>
      <c r="S43" s="1" t="str">
        <f t="shared" si="12"/>
        <v>0412</v>
      </c>
      <c r="T43" s="1" t="str">
        <f t="shared" si="13"/>
        <v>0412</v>
      </c>
      <c r="U43" s="2" t="str">
        <f t="shared" si="3"/>
        <v>095</v>
      </c>
      <c r="V43" s="1" t="str">
        <f t="shared" si="4"/>
        <v>x</v>
      </c>
      <c r="W43" s="1" t="str">
        <f t="shared" si="14"/>
        <v>00</v>
      </c>
      <c r="X43" s="1" t="str">
        <f t="shared" si="15"/>
        <v>x</v>
      </c>
      <c r="Y43" s="1" t="str">
        <f t="shared" si="16"/>
        <v>00</v>
      </c>
      <c r="Z43" s="1" t="str">
        <f t="shared" si="17"/>
        <v>92</v>
      </c>
      <c r="AA43" s="1" t="str">
        <f t="shared" si="18"/>
        <v>92</v>
      </c>
      <c r="AB43" s="1" t="str">
        <f t="shared" si="19"/>
        <v>x</v>
      </c>
      <c r="AC43" s="1" t="str">
        <f t="shared" si="20"/>
        <v>00</v>
      </c>
      <c r="AD43" s="1" t="str">
        <f t="shared" si="21"/>
        <v>095</v>
      </c>
      <c r="AF43" s="1">
        <f>IFERROR(IF(((LEFT(Apoio!$B$7,2)=V43)),0.7,IF(V43&lt;&gt;"x",-10,0)),0)</f>
        <v>0</v>
      </c>
      <c r="AG43" s="1">
        <f>IFERROR(IF((RIGHT(LEFT(Apoio!$B$7,4),2)-X43)=0,0.8,IF(X43&lt;&gt;"x",-10,0)),0)</f>
        <v>0</v>
      </c>
      <c r="AH43" s="1">
        <f>IFERROR(IF((LEFT(RIGHT(Apoio!$B$7,4),2)-Z43)=0,0.9,IF(Z43&lt;&gt;"x",-10,0)),0)</f>
        <v>-10</v>
      </c>
      <c r="AI43" s="1">
        <f>IFERROR(IF((RIGHT(Apoio!$B$7,2)-AB43)=0,1,IF(AB43&lt;&gt;"x",-10,0)),0)</f>
        <v>0</v>
      </c>
      <c r="AK43" s="1">
        <f>IFERROR(IF(Apoio!$B$5-Cálculo!J43=0,5,IF(J43&lt;&gt;"x",-10,0)),0)</f>
        <v>0</v>
      </c>
      <c r="AL43" s="1">
        <f>IFERROR(IF(Apoio!$B$4-Cálculo!S43=0,5,IF(S43&lt;&gt;"x",-10,0)),0)</f>
        <v>-10</v>
      </c>
      <c r="AM43" s="1">
        <f>IFERROR(IF(Apoio!$B$3-Cálculo!P43=0,5,IF(P43&lt;&gt;"x",-10,0)),0)</f>
        <v>0</v>
      </c>
      <c r="AO43" s="1">
        <f t="shared" si="22"/>
        <v>-20</v>
      </c>
      <c r="AP43" s="1" t="str">
        <f t="shared" si="23"/>
        <v>095</v>
      </c>
    </row>
    <row r="44" spans="2:42" ht="13.5" customHeight="1" x14ac:dyDescent="0.25">
      <c r="B44" s="20" t="str">
        <f>Planilha1!C44</f>
        <v>096</v>
      </c>
      <c r="C44" s="21">
        <f t="shared" si="5"/>
        <v>207</v>
      </c>
      <c r="D44" s="22" t="str">
        <f>Planilha1!D44</f>
        <v>Encargos com Inativos - Poder Legislativo - Exerc. Anteriores</v>
      </c>
      <c r="E44" s="22" t="str">
        <f>IF(Planilha1!E44=0,"x",Planilha1!E44)</f>
        <v>00.000.0000.0415.000000</v>
      </c>
      <c r="F44" s="22" t="str">
        <f>Planilha1!F44</f>
        <v>00.00.92.00</v>
      </c>
      <c r="G44" s="21"/>
      <c r="H44" s="23" t="str">
        <f>Planilha1!G44</f>
        <v>00207</v>
      </c>
      <c r="J44" s="1" t="str">
        <f t="shared" si="6"/>
        <v>x</v>
      </c>
      <c r="K44" s="3" t="str">
        <f t="shared" si="0"/>
        <v>00</v>
      </c>
      <c r="L44" s="3" t="str">
        <f t="shared" si="1"/>
        <v>096</v>
      </c>
      <c r="M44" s="3" t="str">
        <f t="shared" si="7"/>
        <v>x</v>
      </c>
      <c r="N44" s="2" t="str">
        <f t="shared" si="2"/>
        <v>000</v>
      </c>
      <c r="O44" s="2" t="str">
        <f t="shared" si="8"/>
        <v>96</v>
      </c>
      <c r="P44" s="2" t="str">
        <f t="shared" si="9"/>
        <v>x</v>
      </c>
      <c r="Q44" s="1" t="str">
        <f t="shared" si="10"/>
        <v>000000</v>
      </c>
      <c r="R44" s="1" t="str">
        <f t="shared" si="11"/>
        <v>96</v>
      </c>
      <c r="S44" s="1" t="str">
        <f t="shared" si="12"/>
        <v>0415</v>
      </c>
      <c r="T44" s="1" t="str">
        <f t="shared" si="13"/>
        <v>0415</v>
      </c>
      <c r="U44" s="2" t="str">
        <f t="shared" si="3"/>
        <v>096</v>
      </c>
      <c r="V44" s="1" t="str">
        <f t="shared" si="4"/>
        <v>x</v>
      </c>
      <c r="W44" s="1" t="str">
        <f t="shared" si="14"/>
        <v>00</v>
      </c>
      <c r="X44" s="1" t="str">
        <f t="shared" si="15"/>
        <v>x</v>
      </c>
      <c r="Y44" s="1" t="str">
        <f t="shared" si="16"/>
        <v>00</v>
      </c>
      <c r="Z44" s="1" t="str">
        <f t="shared" si="17"/>
        <v>92</v>
      </c>
      <c r="AA44" s="1" t="str">
        <f t="shared" si="18"/>
        <v>92</v>
      </c>
      <c r="AB44" s="1" t="str">
        <f t="shared" si="19"/>
        <v>x</v>
      </c>
      <c r="AC44" s="1" t="str">
        <f t="shared" si="20"/>
        <v>00</v>
      </c>
      <c r="AD44" s="1" t="str">
        <f t="shared" si="21"/>
        <v>096</v>
      </c>
      <c r="AF44" s="1">
        <f>IFERROR(IF(((LEFT(Apoio!$B$7,2)=V44)),0.7,IF(V44&lt;&gt;"x",-10,0)),0)</f>
        <v>0</v>
      </c>
      <c r="AG44" s="1">
        <f>IFERROR(IF((RIGHT(LEFT(Apoio!$B$7,4),2)-X44)=0,0.8,IF(X44&lt;&gt;"x",-10,0)),0)</f>
        <v>0</v>
      </c>
      <c r="AH44" s="1">
        <f>IFERROR(IF((LEFT(RIGHT(Apoio!$B$7,4),2)-Z44)=0,0.9,IF(Z44&lt;&gt;"x",-10,0)),0)</f>
        <v>-10</v>
      </c>
      <c r="AI44" s="1">
        <f>IFERROR(IF((RIGHT(Apoio!$B$7,2)-AB44)=0,1,IF(AB44&lt;&gt;"x",-10,0)),0)</f>
        <v>0</v>
      </c>
      <c r="AK44" s="1">
        <f>IFERROR(IF(Apoio!$B$5-Cálculo!J44=0,5,IF(J44&lt;&gt;"x",-10,0)),0)</f>
        <v>0</v>
      </c>
      <c r="AL44" s="1">
        <f>IFERROR(IF(Apoio!$B$4-Cálculo!S44=0,5,IF(S44&lt;&gt;"x",-10,0)),0)</f>
        <v>-10</v>
      </c>
      <c r="AM44" s="1">
        <f>IFERROR(IF(Apoio!$B$3-Cálculo!P44=0,5,IF(P44&lt;&gt;"x",-10,0)),0)</f>
        <v>0</v>
      </c>
      <c r="AO44" s="1">
        <f t="shared" si="22"/>
        <v>-20</v>
      </c>
      <c r="AP44" s="1" t="str">
        <f t="shared" si="23"/>
        <v>096</v>
      </c>
    </row>
    <row r="45" spans="2:42" ht="13.5" customHeight="1" x14ac:dyDescent="0.25">
      <c r="B45" s="20" t="str">
        <f>Planilha1!C45</f>
        <v>097</v>
      </c>
      <c r="C45" s="21">
        <f t="shared" si="5"/>
        <v>208</v>
      </c>
      <c r="D45" s="22" t="str">
        <f>Planilha1!D45</f>
        <v>Encargos com Inativos - Poder Executivo - Exerc. Anteriores</v>
      </c>
      <c r="E45" s="22" t="str">
        <f>IF(Planilha1!E45=0,"x",Planilha1!E45)</f>
        <v>00.000.0000.0141.000000</v>
      </c>
      <c r="F45" s="22" t="str">
        <f>Planilha1!F45</f>
        <v>00.00.92.00</v>
      </c>
      <c r="G45" s="21"/>
      <c r="H45" s="23" t="str">
        <f>Planilha1!G45</f>
        <v>00208</v>
      </c>
      <c r="J45" s="1" t="str">
        <f t="shared" si="6"/>
        <v>x</v>
      </c>
      <c r="K45" s="3" t="str">
        <f t="shared" si="0"/>
        <v>00</v>
      </c>
      <c r="L45" s="3" t="str">
        <f t="shared" si="1"/>
        <v>097</v>
      </c>
      <c r="M45" s="3" t="str">
        <f t="shared" si="7"/>
        <v>x</v>
      </c>
      <c r="N45" s="2" t="str">
        <f t="shared" si="2"/>
        <v>000</v>
      </c>
      <c r="O45" s="2" t="str">
        <f t="shared" si="8"/>
        <v>97</v>
      </c>
      <c r="P45" s="2" t="str">
        <f t="shared" si="9"/>
        <v>x</v>
      </c>
      <c r="Q45" s="1" t="str">
        <f t="shared" si="10"/>
        <v>000000</v>
      </c>
      <c r="R45" s="1" t="str">
        <f t="shared" si="11"/>
        <v>97</v>
      </c>
      <c r="S45" s="1" t="str">
        <f t="shared" si="12"/>
        <v>0141</v>
      </c>
      <c r="T45" s="1" t="str">
        <f t="shared" si="13"/>
        <v>0141</v>
      </c>
      <c r="U45" s="2" t="str">
        <f t="shared" si="3"/>
        <v>097</v>
      </c>
      <c r="V45" s="1" t="str">
        <f t="shared" si="4"/>
        <v>x</v>
      </c>
      <c r="W45" s="1" t="str">
        <f t="shared" si="14"/>
        <v>00</v>
      </c>
      <c r="X45" s="1" t="str">
        <f t="shared" si="15"/>
        <v>x</v>
      </c>
      <c r="Y45" s="1" t="str">
        <f t="shared" si="16"/>
        <v>00</v>
      </c>
      <c r="Z45" s="1" t="str">
        <f t="shared" si="17"/>
        <v>92</v>
      </c>
      <c r="AA45" s="1" t="str">
        <f t="shared" si="18"/>
        <v>92</v>
      </c>
      <c r="AB45" s="1" t="str">
        <f t="shared" si="19"/>
        <v>x</v>
      </c>
      <c r="AC45" s="1" t="str">
        <f t="shared" si="20"/>
        <v>00</v>
      </c>
      <c r="AD45" s="1" t="str">
        <f t="shared" si="21"/>
        <v>097</v>
      </c>
      <c r="AF45" s="1">
        <f>IFERROR(IF(((LEFT(Apoio!$B$7,2)=V45)),0.7,IF(V45&lt;&gt;"x",-10,0)),0)</f>
        <v>0</v>
      </c>
      <c r="AG45" s="1">
        <f>IFERROR(IF((RIGHT(LEFT(Apoio!$B$7,4),2)-X45)=0,0.8,IF(X45&lt;&gt;"x",-10,0)),0)</f>
        <v>0</v>
      </c>
      <c r="AH45" s="1">
        <f>IFERROR(IF((LEFT(RIGHT(Apoio!$B$7,4),2)-Z45)=0,0.9,IF(Z45&lt;&gt;"x",-10,0)),0)</f>
        <v>-10</v>
      </c>
      <c r="AI45" s="1">
        <f>IFERROR(IF((RIGHT(Apoio!$B$7,2)-AB45)=0,1,IF(AB45&lt;&gt;"x",-10,0)),0)</f>
        <v>0</v>
      </c>
      <c r="AK45" s="1">
        <f>IFERROR(IF(Apoio!$B$5-Cálculo!J45=0,5,IF(J45&lt;&gt;"x",-10,0)),0)</f>
        <v>0</v>
      </c>
      <c r="AL45" s="1">
        <f>IFERROR(IF(Apoio!$B$4-Cálculo!S45=0,5,IF(S45&lt;&gt;"x",-10,0)),0)</f>
        <v>-10</v>
      </c>
      <c r="AM45" s="1">
        <f>IFERROR(IF(Apoio!$B$3-Cálculo!P45=0,5,IF(P45&lt;&gt;"x",-10,0)),0)</f>
        <v>0</v>
      </c>
      <c r="AO45" s="1">
        <f t="shared" si="22"/>
        <v>-20</v>
      </c>
      <c r="AP45" s="1" t="str">
        <f t="shared" si="23"/>
        <v>097</v>
      </c>
    </row>
    <row r="46" spans="2:42" ht="13.5" customHeight="1" x14ac:dyDescent="0.25">
      <c r="B46" s="20" t="str">
        <f>Planilha1!C46</f>
        <v>098</v>
      </c>
      <c r="C46" s="21">
        <f t="shared" si="5"/>
        <v>274</v>
      </c>
      <c r="D46" s="22" t="str">
        <f>Planilha1!D46</f>
        <v>Convênios e Subvenções Modalidade 60</v>
      </c>
      <c r="E46" s="22" t="str">
        <f>IF(Planilha1!E46=0,"x",Planilha1!E46)</f>
        <v>x</v>
      </c>
      <c r="F46" s="22" t="str">
        <f>Planilha1!F46</f>
        <v>00.60.00.00</v>
      </c>
      <c r="G46" s="21"/>
      <c r="H46" s="23" t="str">
        <f>Planilha1!G46</f>
        <v>00274</v>
      </c>
      <c r="J46" s="1" t="str">
        <f t="shared" si="6"/>
        <v>x</v>
      </c>
      <c r="K46" s="3" t="str">
        <f t="shared" si="0"/>
        <v>x</v>
      </c>
      <c r="L46" s="3" t="str">
        <f t="shared" si="1"/>
        <v>098</v>
      </c>
      <c r="M46" s="3" t="str">
        <f t="shared" si="7"/>
        <v>x</v>
      </c>
      <c r="N46" s="2" t="str">
        <f t="shared" si="2"/>
        <v>x</v>
      </c>
      <c r="O46" s="2" t="str">
        <f t="shared" si="8"/>
        <v>98</v>
      </c>
      <c r="P46" s="2" t="str">
        <f t="shared" si="9"/>
        <v>x</v>
      </c>
      <c r="Q46" s="1" t="str">
        <f t="shared" si="10"/>
        <v>x</v>
      </c>
      <c r="R46" s="1" t="str">
        <f t="shared" si="11"/>
        <v>98</v>
      </c>
      <c r="S46" s="1" t="str">
        <f t="shared" si="12"/>
        <v>x</v>
      </c>
      <c r="T46" s="1" t="str">
        <f t="shared" si="13"/>
        <v>x</v>
      </c>
      <c r="U46" s="2" t="str">
        <f t="shared" si="3"/>
        <v>098</v>
      </c>
      <c r="V46" s="1" t="str">
        <f t="shared" si="4"/>
        <v>x</v>
      </c>
      <c r="W46" s="1" t="str">
        <f t="shared" si="14"/>
        <v>00</v>
      </c>
      <c r="X46" s="1" t="str">
        <f t="shared" si="15"/>
        <v>60</v>
      </c>
      <c r="Y46" s="1" t="str">
        <f t="shared" si="16"/>
        <v>60</v>
      </c>
      <c r="Z46" s="1" t="str">
        <f t="shared" si="17"/>
        <v>x</v>
      </c>
      <c r="AA46" s="1" t="str">
        <f t="shared" si="18"/>
        <v>00</v>
      </c>
      <c r="AB46" s="1" t="str">
        <f t="shared" si="19"/>
        <v>x</v>
      </c>
      <c r="AC46" s="1" t="str">
        <f t="shared" si="20"/>
        <v>00</v>
      </c>
      <c r="AD46" s="1" t="str">
        <f t="shared" si="21"/>
        <v>098</v>
      </c>
      <c r="AF46" s="1">
        <f>IFERROR(IF(((LEFT(Apoio!$B$7,2)=V46)),0.7,IF(V46&lt;&gt;"x",-10,0)),0)</f>
        <v>0</v>
      </c>
      <c r="AG46" s="1">
        <f>IFERROR(IF((RIGHT(LEFT(Apoio!$B$7,4),2)-X46)=0,0.8,IF(X46&lt;&gt;"x",-10,0)),0)</f>
        <v>-10</v>
      </c>
      <c r="AH46" s="1">
        <f>IFERROR(IF((LEFT(RIGHT(Apoio!$B$7,4),2)-Z46)=0,0.9,IF(Z46&lt;&gt;"x",-10,0)),0)</f>
        <v>0</v>
      </c>
      <c r="AI46" s="1">
        <f>IFERROR(IF((RIGHT(Apoio!$B$7,2)-AB46)=0,1,IF(AB46&lt;&gt;"x",-10,0)),0)</f>
        <v>0</v>
      </c>
      <c r="AK46" s="1">
        <f>IFERROR(IF(Apoio!$B$5-Cálculo!J46=0,5,IF(J46&lt;&gt;"x",-10,0)),0)</f>
        <v>0</v>
      </c>
      <c r="AL46" s="1">
        <f>IFERROR(IF(Apoio!$B$4-Cálculo!S46=0,5,IF(S46&lt;&gt;"x",-10,0)),0)</f>
        <v>0</v>
      </c>
      <c r="AM46" s="1">
        <f>IFERROR(IF(Apoio!$B$3-Cálculo!P46=0,5,IF(P46&lt;&gt;"x",-10,0)),0)</f>
        <v>0</v>
      </c>
      <c r="AO46" s="1">
        <f t="shared" si="22"/>
        <v>-10</v>
      </c>
      <c r="AP46" s="1" t="str">
        <f t="shared" si="23"/>
        <v>098</v>
      </c>
    </row>
    <row r="47" spans="2:42" ht="13.5" customHeight="1" x14ac:dyDescent="0.25">
      <c r="B47" s="20" t="str">
        <f>Planilha1!C47</f>
        <v>099</v>
      </c>
      <c r="C47" s="21">
        <f t="shared" si="5"/>
        <v>284</v>
      </c>
      <c r="D47" s="22" t="str">
        <f>Planilha1!D47</f>
        <v>Aluguel de Imóveis Armazenagem - 33903909</v>
      </c>
      <c r="E47" s="22" t="str">
        <f>IF(Planilha1!E47=0,"x",Planilha1!E47)</f>
        <v>x</v>
      </c>
      <c r="F47" s="22" t="str">
        <f>Planilha1!F47</f>
        <v>33.90.39.09</v>
      </c>
      <c r="G47" s="21"/>
      <c r="H47" s="23" t="str">
        <f>Planilha1!G47</f>
        <v>00284</v>
      </c>
      <c r="J47" s="1" t="str">
        <f t="shared" si="6"/>
        <v>x</v>
      </c>
      <c r="K47" s="3" t="str">
        <f t="shared" si="0"/>
        <v>x</v>
      </c>
      <c r="L47" s="3" t="str">
        <f t="shared" si="1"/>
        <v>099</v>
      </c>
      <c r="M47" s="3" t="str">
        <f t="shared" si="7"/>
        <v>x</v>
      </c>
      <c r="N47" s="2" t="str">
        <f t="shared" si="2"/>
        <v>x</v>
      </c>
      <c r="O47" s="2" t="str">
        <f t="shared" si="8"/>
        <v>99</v>
      </c>
      <c r="P47" s="2" t="str">
        <f t="shared" si="9"/>
        <v>x</v>
      </c>
      <c r="Q47" s="1" t="str">
        <f t="shared" si="10"/>
        <v>x</v>
      </c>
      <c r="R47" s="1" t="str">
        <f t="shared" si="11"/>
        <v>99</v>
      </c>
      <c r="S47" s="1" t="str">
        <f t="shared" si="12"/>
        <v>x</v>
      </c>
      <c r="T47" s="1" t="str">
        <f t="shared" si="13"/>
        <v>x</v>
      </c>
      <c r="U47" s="2" t="str">
        <f t="shared" si="3"/>
        <v>099</v>
      </c>
      <c r="V47" s="1" t="str">
        <f t="shared" si="4"/>
        <v>33</v>
      </c>
      <c r="W47" s="1" t="str">
        <f t="shared" si="14"/>
        <v>33</v>
      </c>
      <c r="X47" s="1" t="str">
        <f t="shared" si="15"/>
        <v>90</v>
      </c>
      <c r="Y47" s="1" t="str">
        <f t="shared" si="16"/>
        <v>90</v>
      </c>
      <c r="Z47" s="1" t="str">
        <f t="shared" si="17"/>
        <v>39</v>
      </c>
      <c r="AA47" s="1" t="str">
        <f t="shared" si="18"/>
        <v>39</v>
      </c>
      <c r="AB47" s="1" t="str">
        <f t="shared" si="19"/>
        <v>09</v>
      </c>
      <c r="AC47" s="1" t="str">
        <f t="shared" si="20"/>
        <v>09</v>
      </c>
      <c r="AD47" s="1" t="str">
        <f t="shared" si="21"/>
        <v>099</v>
      </c>
      <c r="AF47" s="1">
        <f>IFERROR(IF(((LEFT(Apoio!$B$7,2)=V47)),0.7,IF(V47&lt;&gt;"x",-10,0)),0)</f>
        <v>-10</v>
      </c>
      <c r="AG47" s="1">
        <f>IFERROR(IF((RIGHT(LEFT(Apoio!$B$7,4),2)-X47)=0,0.8,IF(X47&lt;&gt;"x",-10,0)),0)</f>
        <v>-10</v>
      </c>
      <c r="AH47" s="1">
        <f>IFERROR(IF((LEFT(RIGHT(Apoio!$B$7,4),2)-Z47)=0,0.9,IF(Z47&lt;&gt;"x",-10,0)),0)</f>
        <v>-10</v>
      </c>
      <c r="AI47" s="1">
        <f>IFERROR(IF((RIGHT(Apoio!$B$7,2)-AB47)=0,1,IF(AB47&lt;&gt;"x",-10,0)),0)</f>
        <v>-10</v>
      </c>
      <c r="AK47" s="1">
        <f>IFERROR(IF(Apoio!$B$5-Cálculo!J47=0,5,IF(J47&lt;&gt;"x",-10,0)),0)</f>
        <v>0</v>
      </c>
      <c r="AL47" s="1">
        <f>IFERROR(IF(Apoio!$B$4-Cálculo!S47=0,5,IF(S47&lt;&gt;"x",-10,0)),0)</f>
        <v>0</v>
      </c>
      <c r="AM47" s="1">
        <f>IFERROR(IF(Apoio!$B$3-Cálculo!P47=0,5,IF(P47&lt;&gt;"x",-10,0)),0)</f>
        <v>0</v>
      </c>
      <c r="AO47" s="1">
        <f t="shared" si="22"/>
        <v>-40</v>
      </c>
      <c r="AP47" s="1" t="str">
        <f t="shared" si="23"/>
        <v>099</v>
      </c>
    </row>
    <row r="48" spans="2:42" ht="13.5" customHeight="1" x14ac:dyDescent="0.25">
      <c r="B48" s="20" t="str">
        <f>Planilha1!C48</f>
        <v>100</v>
      </c>
      <c r="C48" s="21">
        <f t="shared" si="5"/>
        <v>0</v>
      </c>
      <c r="D48" s="22" t="str">
        <f>Planilha1!D48</f>
        <v>Folha Pagamento Importação</v>
      </c>
      <c r="E48" s="22" t="str">
        <f>IF(Planilha1!E48=0,"x",Planilha1!E48)</f>
        <v>x</v>
      </c>
      <c r="F48" s="22">
        <f>Planilha1!F48</f>
        <v>0</v>
      </c>
      <c r="G48" s="21"/>
      <c r="H48" s="23" t="str">
        <f>Planilha1!G48</f>
        <v>00000</v>
      </c>
      <c r="J48" s="1" t="str">
        <f t="shared" si="6"/>
        <v>x</v>
      </c>
      <c r="K48" s="3" t="str">
        <f t="shared" si="0"/>
        <v>x</v>
      </c>
      <c r="L48" s="3" t="str">
        <f t="shared" si="1"/>
        <v>100</v>
      </c>
      <c r="M48" s="3" t="str">
        <f t="shared" si="7"/>
        <v>x</v>
      </c>
      <c r="N48" s="2" t="str">
        <f t="shared" si="2"/>
        <v>x</v>
      </c>
      <c r="O48" s="2" t="str">
        <f t="shared" si="8"/>
        <v>100</v>
      </c>
      <c r="P48" s="2" t="str">
        <f t="shared" si="9"/>
        <v>x</v>
      </c>
      <c r="Q48" s="1" t="str">
        <f t="shared" si="10"/>
        <v>x</v>
      </c>
      <c r="R48" s="1" t="str">
        <f t="shared" si="11"/>
        <v>100</v>
      </c>
      <c r="S48" s="1" t="str">
        <f t="shared" si="12"/>
        <v>x</v>
      </c>
      <c r="T48" s="1" t="str">
        <f t="shared" si="13"/>
        <v>x</v>
      </c>
      <c r="U48" s="2" t="str">
        <f t="shared" si="3"/>
        <v>100</v>
      </c>
      <c r="V48" s="1" t="str">
        <f t="shared" si="4"/>
        <v>0</v>
      </c>
      <c r="W48" s="1" t="str">
        <f t="shared" si="14"/>
        <v>0</v>
      </c>
      <c r="X48" s="1" t="str">
        <f t="shared" si="15"/>
        <v>0</v>
      </c>
      <c r="Y48" s="1" t="str">
        <f t="shared" si="16"/>
        <v>0</v>
      </c>
      <c r="Z48" s="1" t="str">
        <f t="shared" si="17"/>
        <v>0</v>
      </c>
      <c r="AA48" s="1" t="str">
        <f t="shared" si="18"/>
        <v>0</v>
      </c>
      <c r="AB48" s="1" t="str">
        <f t="shared" si="19"/>
        <v>0</v>
      </c>
      <c r="AC48" s="1" t="str">
        <f t="shared" si="20"/>
        <v>0</v>
      </c>
      <c r="AD48" s="1" t="str">
        <f t="shared" si="21"/>
        <v>100</v>
      </c>
      <c r="AF48" s="1">
        <f>IFERROR(IF(((LEFT(Apoio!$B$7,2)=V48)),0.7,IF(V48&lt;&gt;"x",-10,0)),0)</f>
        <v>-10</v>
      </c>
      <c r="AG48" s="1">
        <f>IFERROR(IF((RIGHT(LEFT(Apoio!$B$7,4),2)-X48)=0,0.8,IF(X48&lt;&gt;"x",-10,0)),0)</f>
        <v>-10</v>
      </c>
      <c r="AH48" s="1">
        <f>IFERROR(IF((LEFT(RIGHT(Apoio!$B$7,4),2)-Z48)=0,0.9,IF(Z48&lt;&gt;"x",-10,0)),0)</f>
        <v>-10</v>
      </c>
      <c r="AI48" s="1">
        <f>IFERROR(IF((RIGHT(Apoio!$B$7,2)-AB48)=0,1,IF(AB48&lt;&gt;"x",-10,0)),0)</f>
        <v>-10</v>
      </c>
      <c r="AK48" s="1">
        <f>IFERROR(IF(Apoio!$B$5-Cálculo!J48=0,5,IF(J48&lt;&gt;"x",-10,0)),0)</f>
        <v>0</v>
      </c>
      <c r="AL48" s="1">
        <f>IFERROR(IF(Apoio!$B$4-Cálculo!S48=0,5,IF(S48&lt;&gt;"x",-10,0)),0)</f>
        <v>0</v>
      </c>
      <c r="AM48" s="1">
        <f>IFERROR(IF(Apoio!$B$3-Cálculo!P48=0,5,IF(P48&lt;&gt;"x",-10,0)),0)</f>
        <v>0</v>
      </c>
      <c r="AO48" s="1">
        <f t="shared" si="22"/>
        <v>-40</v>
      </c>
      <c r="AP48" s="1" t="str">
        <f t="shared" si="23"/>
        <v>100</v>
      </c>
    </row>
    <row r="49" spans="2:42" ht="13.5" customHeight="1" x14ac:dyDescent="0.25">
      <c r="B49" s="20" t="str">
        <f>Planilha1!C49</f>
        <v>101</v>
      </c>
      <c r="C49" s="21">
        <f t="shared" si="5"/>
        <v>231</v>
      </c>
      <c r="D49" s="22" t="str">
        <f>Planilha1!D49</f>
        <v>*** Excluido *****</v>
      </c>
      <c r="E49" s="22" t="str">
        <f>IF(Planilha1!E49=0,"x",Planilha1!E49)</f>
        <v>x</v>
      </c>
      <c r="F49" s="22" t="str">
        <f>Planilha1!F49</f>
        <v>00.00.96.00</v>
      </c>
      <c r="G49" s="21"/>
      <c r="H49" s="23" t="str">
        <f>Planilha1!G49</f>
        <v>00231</v>
      </c>
      <c r="J49" s="1" t="str">
        <f t="shared" si="6"/>
        <v>x</v>
      </c>
      <c r="K49" s="3" t="str">
        <f t="shared" si="0"/>
        <v>x</v>
      </c>
      <c r="L49" s="3" t="str">
        <f t="shared" si="1"/>
        <v>101</v>
      </c>
      <c r="M49" s="3" t="str">
        <f t="shared" si="7"/>
        <v>x</v>
      </c>
      <c r="N49" s="2" t="str">
        <f t="shared" si="2"/>
        <v>x</v>
      </c>
      <c r="O49" s="2" t="str">
        <f t="shared" si="8"/>
        <v>101</v>
      </c>
      <c r="P49" s="2" t="str">
        <f t="shared" si="9"/>
        <v>x</v>
      </c>
      <c r="Q49" s="1" t="str">
        <f t="shared" si="10"/>
        <v>x</v>
      </c>
      <c r="R49" s="1" t="str">
        <f t="shared" si="11"/>
        <v>101</v>
      </c>
      <c r="S49" s="1" t="str">
        <f t="shared" si="12"/>
        <v>x</v>
      </c>
      <c r="T49" s="1" t="str">
        <f t="shared" si="13"/>
        <v>x</v>
      </c>
      <c r="U49" s="2" t="str">
        <f t="shared" si="3"/>
        <v>101</v>
      </c>
      <c r="V49" s="1" t="str">
        <f t="shared" si="4"/>
        <v>x</v>
      </c>
      <c r="W49" s="1" t="str">
        <f t="shared" si="14"/>
        <v>00</v>
      </c>
      <c r="X49" s="1" t="str">
        <f t="shared" si="15"/>
        <v>x</v>
      </c>
      <c r="Y49" s="1" t="str">
        <f t="shared" si="16"/>
        <v>00</v>
      </c>
      <c r="Z49" s="1" t="str">
        <f t="shared" si="17"/>
        <v>96</v>
      </c>
      <c r="AA49" s="1" t="str">
        <f t="shared" si="18"/>
        <v>96</v>
      </c>
      <c r="AB49" s="1" t="str">
        <f t="shared" si="19"/>
        <v>x</v>
      </c>
      <c r="AC49" s="1" t="str">
        <f t="shared" si="20"/>
        <v>00</v>
      </c>
      <c r="AD49" s="1" t="str">
        <f t="shared" si="21"/>
        <v>101</v>
      </c>
      <c r="AF49" s="1">
        <f>IFERROR(IF(((LEFT(Apoio!$B$7,2)=V49)),0.7,IF(V49&lt;&gt;"x",-10,0)),0)</f>
        <v>0</v>
      </c>
      <c r="AG49" s="1">
        <f>IFERROR(IF((RIGHT(LEFT(Apoio!$B$7,4),2)-X49)=0,0.8,IF(X49&lt;&gt;"x",-10,0)),0)</f>
        <v>0</v>
      </c>
      <c r="AH49" s="1">
        <f>IFERROR(IF((LEFT(RIGHT(Apoio!$B$7,4),2)-Z49)=0,0.9,IF(Z49&lt;&gt;"x",-10,0)),0)</f>
        <v>-10</v>
      </c>
      <c r="AI49" s="1">
        <f>IFERROR(IF((RIGHT(Apoio!$B$7,2)-AB49)=0,1,IF(AB49&lt;&gt;"x",-10,0)),0)</f>
        <v>0</v>
      </c>
      <c r="AK49" s="1">
        <f>IFERROR(IF(Apoio!$B$5-Cálculo!J49=0,5,IF(J49&lt;&gt;"x",-10,0)),0)</f>
        <v>0</v>
      </c>
      <c r="AL49" s="1">
        <f>IFERROR(IF(Apoio!$B$4-Cálculo!S49=0,5,IF(S49&lt;&gt;"x",-10,0)),0)</f>
        <v>0</v>
      </c>
      <c r="AM49" s="1">
        <f>IFERROR(IF(Apoio!$B$3-Cálculo!P49=0,5,IF(P49&lt;&gt;"x",-10,0)),0)</f>
        <v>0</v>
      </c>
      <c r="AO49" s="1">
        <f t="shared" si="22"/>
        <v>-10</v>
      </c>
      <c r="AP49" s="1" t="str">
        <f t="shared" si="23"/>
        <v>101</v>
      </c>
    </row>
    <row r="50" spans="2:42" ht="13.5" customHeight="1" x14ac:dyDescent="0.25">
      <c r="B50" s="20" t="str">
        <f>Planilha1!C50</f>
        <v>102</v>
      </c>
      <c r="C50" s="21">
        <f t="shared" si="5"/>
        <v>36</v>
      </c>
      <c r="D50" s="22" t="str">
        <f>Planilha1!D50</f>
        <v>Ressarcimento de Pessoal Requisitado</v>
      </c>
      <c r="E50" s="22" t="str">
        <f>IF(Planilha1!E50=0,"x",Planilha1!E50)</f>
        <v>x</v>
      </c>
      <c r="F50" s="22" t="str">
        <f>Planilha1!F50</f>
        <v>00.00.96.00</v>
      </c>
      <c r="G50" s="21"/>
      <c r="H50" s="23" t="str">
        <f>Planilha1!G50</f>
        <v>00036</v>
      </c>
      <c r="J50" s="1" t="str">
        <f t="shared" si="6"/>
        <v>x</v>
      </c>
      <c r="K50" s="3" t="str">
        <f t="shared" si="0"/>
        <v>x</v>
      </c>
      <c r="L50" s="3" t="str">
        <f t="shared" si="1"/>
        <v>102</v>
      </c>
      <c r="M50" s="3" t="str">
        <f t="shared" si="7"/>
        <v>x</v>
      </c>
      <c r="N50" s="2" t="str">
        <f t="shared" si="2"/>
        <v>x</v>
      </c>
      <c r="O50" s="2" t="str">
        <f t="shared" si="8"/>
        <v>102</v>
      </c>
      <c r="P50" s="2" t="str">
        <f t="shared" si="9"/>
        <v>x</v>
      </c>
      <c r="Q50" s="1" t="str">
        <f t="shared" si="10"/>
        <v>x</v>
      </c>
      <c r="R50" s="1" t="str">
        <f t="shared" si="11"/>
        <v>102</v>
      </c>
      <c r="S50" s="1" t="str">
        <f t="shared" si="12"/>
        <v>x</v>
      </c>
      <c r="T50" s="1" t="str">
        <f t="shared" si="13"/>
        <v>x</v>
      </c>
      <c r="U50" s="2" t="str">
        <f t="shared" si="3"/>
        <v>102</v>
      </c>
      <c r="V50" s="1" t="str">
        <f t="shared" si="4"/>
        <v>x</v>
      </c>
      <c r="W50" s="1" t="str">
        <f t="shared" si="14"/>
        <v>00</v>
      </c>
      <c r="X50" s="1" t="str">
        <f t="shared" si="15"/>
        <v>x</v>
      </c>
      <c r="Y50" s="1" t="str">
        <f t="shared" si="16"/>
        <v>00</v>
      </c>
      <c r="Z50" s="1" t="str">
        <f t="shared" si="17"/>
        <v>96</v>
      </c>
      <c r="AA50" s="1" t="str">
        <f t="shared" si="18"/>
        <v>96</v>
      </c>
      <c r="AB50" s="1" t="str">
        <f t="shared" si="19"/>
        <v>x</v>
      </c>
      <c r="AC50" s="1" t="str">
        <f t="shared" si="20"/>
        <v>00</v>
      </c>
      <c r="AD50" s="1" t="str">
        <f t="shared" si="21"/>
        <v>102</v>
      </c>
      <c r="AF50" s="1">
        <f>IFERROR(IF(((LEFT(Apoio!$B$7,2)=V50)),0.7,IF(V50&lt;&gt;"x",-10,0)),0)</f>
        <v>0</v>
      </c>
      <c r="AG50" s="1">
        <f>IFERROR(IF((RIGHT(LEFT(Apoio!$B$7,4),2)-X50)=0,0.8,IF(X50&lt;&gt;"x",-10,0)),0)</f>
        <v>0</v>
      </c>
      <c r="AH50" s="1">
        <f>IFERROR(IF((LEFT(RIGHT(Apoio!$B$7,4),2)-Z50)=0,0.9,IF(Z50&lt;&gt;"x",-10,0)),0)</f>
        <v>-10</v>
      </c>
      <c r="AI50" s="1">
        <f>IFERROR(IF((RIGHT(Apoio!$B$7,2)-AB50)=0,1,IF(AB50&lt;&gt;"x",-10,0)),0)</f>
        <v>0</v>
      </c>
      <c r="AK50" s="1">
        <f>IFERROR(IF(Apoio!$B$5-Cálculo!J50=0,5,IF(J50&lt;&gt;"x",-10,0)),0)</f>
        <v>0</v>
      </c>
      <c r="AL50" s="1">
        <f>IFERROR(IF(Apoio!$B$4-Cálculo!S50=0,5,IF(S50&lt;&gt;"x",-10,0)),0)</f>
        <v>0</v>
      </c>
      <c r="AM50" s="1">
        <f>IFERROR(IF(Apoio!$B$3-Cálculo!P50=0,5,IF(P50&lt;&gt;"x",-10,0)),0)</f>
        <v>0</v>
      </c>
      <c r="AO50" s="1">
        <f t="shared" si="22"/>
        <v>-10</v>
      </c>
      <c r="AP50" s="1" t="str">
        <f t="shared" si="23"/>
        <v>102</v>
      </c>
    </row>
    <row r="51" spans="2:42" ht="13.5" customHeight="1" x14ac:dyDescent="0.25">
      <c r="B51" s="20" t="str">
        <f>Planilha1!C51</f>
        <v>103</v>
      </c>
      <c r="C51" s="21">
        <f t="shared" si="5"/>
        <v>35</v>
      </c>
      <c r="D51" s="22" t="str">
        <f>Planilha1!D51</f>
        <v>Ressarcimento de Pessoal Requisitado - Exercício Anterior</v>
      </c>
      <c r="E51" s="22" t="str">
        <f>IF(Planilha1!E51=0,"x",Planilha1!E51)</f>
        <v>x</v>
      </c>
      <c r="F51" s="22" t="str">
        <f>Planilha1!F51</f>
        <v>31.90.92.96</v>
      </c>
      <c r="G51" s="21"/>
      <c r="H51" s="23" t="str">
        <f>Planilha1!G51</f>
        <v>00035</v>
      </c>
      <c r="J51" s="1" t="str">
        <f t="shared" si="6"/>
        <v>x</v>
      </c>
      <c r="K51" s="3" t="str">
        <f t="shared" si="0"/>
        <v>x</v>
      </c>
      <c r="L51" s="3" t="str">
        <f t="shared" si="1"/>
        <v>103</v>
      </c>
      <c r="M51" s="3" t="str">
        <f t="shared" si="7"/>
        <v>x</v>
      </c>
      <c r="N51" s="2" t="str">
        <f t="shared" si="2"/>
        <v>x</v>
      </c>
      <c r="O51" s="2" t="str">
        <f t="shared" si="8"/>
        <v>103</v>
      </c>
      <c r="P51" s="2" t="str">
        <f t="shared" si="9"/>
        <v>x</v>
      </c>
      <c r="Q51" s="1" t="str">
        <f t="shared" si="10"/>
        <v>x</v>
      </c>
      <c r="R51" s="1" t="str">
        <f t="shared" si="11"/>
        <v>103</v>
      </c>
      <c r="S51" s="1" t="str">
        <f t="shared" si="12"/>
        <v>x</v>
      </c>
      <c r="T51" s="1" t="str">
        <f t="shared" si="13"/>
        <v>x</v>
      </c>
      <c r="U51" s="2" t="str">
        <f t="shared" si="3"/>
        <v>103</v>
      </c>
      <c r="V51" s="1" t="str">
        <f t="shared" si="4"/>
        <v>31</v>
      </c>
      <c r="W51" s="1" t="str">
        <f t="shared" si="14"/>
        <v>31</v>
      </c>
      <c r="X51" s="1" t="str">
        <f t="shared" si="15"/>
        <v>90</v>
      </c>
      <c r="Y51" s="1" t="str">
        <f t="shared" si="16"/>
        <v>90</v>
      </c>
      <c r="Z51" s="1" t="str">
        <f t="shared" si="17"/>
        <v>92</v>
      </c>
      <c r="AA51" s="1" t="str">
        <f t="shared" si="18"/>
        <v>92</v>
      </c>
      <c r="AB51" s="1" t="str">
        <f t="shared" si="19"/>
        <v>96</v>
      </c>
      <c r="AC51" s="1" t="str">
        <f t="shared" si="20"/>
        <v>96</v>
      </c>
      <c r="AD51" s="1" t="str">
        <f t="shared" si="21"/>
        <v>103</v>
      </c>
      <c r="AF51" s="1">
        <f>IFERROR(IF(((LEFT(Apoio!$B$7,2)=V51)),0.7,IF(V51&lt;&gt;"x",-10,0)),0)</f>
        <v>-10</v>
      </c>
      <c r="AG51" s="1">
        <f>IFERROR(IF((RIGHT(LEFT(Apoio!$B$7,4),2)-X51)=0,0.8,IF(X51&lt;&gt;"x",-10,0)),0)</f>
        <v>-10</v>
      </c>
      <c r="AH51" s="1">
        <f>IFERROR(IF((LEFT(RIGHT(Apoio!$B$7,4),2)-Z51)=0,0.9,IF(Z51&lt;&gt;"x",-10,0)),0)</f>
        <v>-10</v>
      </c>
      <c r="AI51" s="1">
        <f>IFERROR(IF((RIGHT(Apoio!$B$7,2)-AB51)=0,1,IF(AB51&lt;&gt;"x",-10,0)),0)</f>
        <v>-10</v>
      </c>
      <c r="AK51" s="1">
        <f>IFERROR(IF(Apoio!$B$5-Cálculo!J51=0,5,IF(J51&lt;&gt;"x",-10,0)),0)</f>
        <v>0</v>
      </c>
      <c r="AL51" s="1">
        <f>IFERROR(IF(Apoio!$B$4-Cálculo!S51=0,5,IF(S51&lt;&gt;"x",-10,0)),0)</f>
        <v>0</v>
      </c>
      <c r="AM51" s="1">
        <f>IFERROR(IF(Apoio!$B$3-Cálculo!P51=0,5,IF(P51&lt;&gt;"x",-10,0)),0)</f>
        <v>0</v>
      </c>
      <c r="AO51" s="1">
        <f t="shared" si="22"/>
        <v>-40</v>
      </c>
      <c r="AP51" s="1" t="str">
        <f t="shared" si="23"/>
        <v>103</v>
      </c>
    </row>
    <row r="52" spans="2:42" ht="13.5" customHeight="1" x14ac:dyDescent="0.25">
      <c r="B52" s="20" t="str">
        <f>Planilha1!C52</f>
        <v>105</v>
      </c>
      <c r="C52" s="21">
        <f t="shared" si="5"/>
        <v>96</v>
      </c>
      <c r="D52" s="22" t="str">
        <f>Planilha1!D52</f>
        <v>Terceiriz. Merenda - Alimentação Escolar (Ação 89)</v>
      </c>
      <c r="E52" s="22" t="str">
        <f>IF(Planilha1!E52=0,"x",Planilha1!E52)</f>
        <v>00.000.0000.0089.000000</v>
      </c>
      <c r="F52" s="22">
        <f>Planilha1!F52</f>
        <v>0</v>
      </c>
      <c r="G52" s="21"/>
      <c r="H52" s="23" t="str">
        <f>Planilha1!G52</f>
        <v>00096</v>
      </c>
      <c r="J52" s="1" t="str">
        <f t="shared" si="6"/>
        <v>x</v>
      </c>
      <c r="K52" s="3" t="str">
        <f t="shared" si="0"/>
        <v>00</v>
      </c>
      <c r="L52" s="3" t="str">
        <f t="shared" si="1"/>
        <v>105</v>
      </c>
      <c r="M52" s="3" t="str">
        <f t="shared" si="7"/>
        <v>x</v>
      </c>
      <c r="N52" s="2" t="str">
        <f t="shared" si="2"/>
        <v>000</v>
      </c>
      <c r="O52" s="2" t="str">
        <f t="shared" si="8"/>
        <v>105</v>
      </c>
      <c r="P52" s="2" t="str">
        <f t="shared" si="9"/>
        <v>x</v>
      </c>
      <c r="Q52" s="1" t="str">
        <f t="shared" si="10"/>
        <v>000000</v>
      </c>
      <c r="R52" s="1" t="str">
        <f t="shared" si="11"/>
        <v>105</v>
      </c>
      <c r="S52" s="1" t="str">
        <f t="shared" si="12"/>
        <v>0089</v>
      </c>
      <c r="T52" s="1" t="str">
        <f t="shared" si="13"/>
        <v>0089</v>
      </c>
      <c r="U52" s="2" t="str">
        <f t="shared" si="3"/>
        <v>105</v>
      </c>
      <c r="V52" s="1" t="str">
        <f t="shared" si="4"/>
        <v>0</v>
      </c>
      <c r="W52" s="1" t="str">
        <f t="shared" si="14"/>
        <v>0</v>
      </c>
      <c r="X52" s="1" t="str">
        <f t="shared" si="15"/>
        <v>0</v>
      </c>
      <c r="Y52" s="1" t="str">
        <f t="shared" si="16"/>
        <v>0</v>
      </c>
      <c r="Z52" s="1" t="str">
        <f t="shared" si="17"/>
        <v>0</v>
      </c>
      <c r="AA52" s="1" t="str">
        <f t="shared" si="18"/>
        <v>0</v>
      </c>
      <c r="AB52" s="1" t="str">
        <f t="shared" si="19"/>
        <v>0</v>
      </c>
      <c r="AC52" s="1" t="str">
        <f t="shared" si="20"/>
        <v>0</v>
      </c>
      <c r="AD52" s="1" t="str">
        <f t="shared" si="21"/>
        <v>105</v>
      </c>
      <c r="AF52" s="1">
        <f>IFERROR(IF(((LEFT(Apoio!$B$7,2)=V52)),0.7,IF(V52&lt;&gt;"x",-10,0)),0)</f>
        <v>-10</v>
      </c>
      <c r="AG52" s="1">
        <f>IFERROR(IF((RIGHT(LEFT(Apoio!$B$7,4),2)-X52)=0,0.8,IF(X52&lt;&gt;"x",-10,0)),0)</f>
        <v>-10</v>
      </c>
      <c r="AH52" s="1">
        <f>IFERROR(IF((LEFT(RIGHT(Apoio!$B$7,4),2)-Z52)=0,0.9,IF(Z52&lt;&gt;"x",-10,0)),0)</f>
        <v>-10</v>
      </c>
      <c r="AI52" s="1">
        <f>IFERROR(IF((RIGHT(Apoio!$B$7,2)-AB52)=0,1,IF(AB52&lt;&gt;"x",-10,0)),0)</f>
        <v>-10</v>
      </c>
      <c r="AK52" s="1">
        <f>IFERROR(IF(Apoio!$B$5-Cálculo!J52=0,5,IF(J52&lt;&gt;"x",-10,0)),0)</f>
        <v>0</v>
      </c>
      <c r="AL52" s="1">
        <f>IFERROR(IF(Apoio!$B$4-Cálculo!S52=0,5,IF(S52&lt;&gt;"x",-10,0)),0)</f>
        <v>-10</v>
      </c>
      <c r="AM52" s="1">
        <f>IFERROR(IF(Apoio!$B$3-Cálculo!P52=0,5,IF(P52&lt;&gt;"x",-10,0)),0)</f>
        <v>0</v>
      </c>
      <c r="AO52" s="1">
        <f t="shared" si="22"/>
        <v>-50</v>
      </c>
      <c r="AP52" s="1" t="str">
        <f t="shared" si="23"/>
        <v>105</v>
      </c>
    </row>
    <row r="53" spans="2:42" ht="13.5" customHeight="1" x14ac:dyDescent="0.25">
      <c r="B53" s="20" t="str">
        <f>Planilha1!C53</f>
        <v>106</v>
      </c>
      <c r="C53" s="21">
        <f t="shared" si="5"/>
        <v>212</v>
      </c>
      <c r="D53" s="22" t="str">
        <f>Planilha1!D53</f>
        <v>Transferencia de Recursos entre Bancos para Contrapartida</v>
      </c>
      <c r="E53" s="22" t="str">
        <f>IF(Planilha1!E53=0,"x",Planilha1!E53)</f>
        <v>x</v>
      </c>
      <c r="F53" s="22" t="str">
        <f>Planilha1!F53</f>
        <v>30.00.00.00</v>
      </c>
      <c r="G53" s="21"/>
      <c r="H53" s="23" t="str">
        <f>Planilha1!G53</f>
        <v>00212</v>
      </c>
      <c r="J53" s="1" t="str">
        <f t="shared" si="6"/>
        <v>x</v>
      </c>
      <c r="K53" s="3" t="str">
        <f t="shared" si="0"/>
        <v>x</v>
      </c>
      <c r="L53" s="3" t="str">
        <f t="shared" si="1"/>
        <v>106</v>
      </c>
      <c r="M53" s="3" t="str">
        <f t="shared" si="7"/>
        <v>x</v>
      </c>
      <c r="N53" s="2" t="str">
        <f t="shared" si="2"/>
        <v>x</v>
      </c>
      <c r="O53" s="2" t="str">
        <f t="shared" si="8"/>
        <v>106</v>
      </c>
      <c r="P53" s="2" t="str">
        <f t="shared" si="9"/>
        <v>x</v>
      </c>
      <c r="Q53" s="1" t="str">
        <f t="shared" si="10"/>
        <v>x</v>
      </c>
      <c r="R53" s="1" t="str">
        <f t="shared" si="11"/>
        <v>106</v>
      </c>
      <c r="S53" s="1" t="str">
        <f t="shared" si="12"/>
        <v>x</v>
      </c>
      <c r="T53" s="1" t="str">
        <f t="shared" si="13"/>
        <v>x</v>
      </c>
      <c r="U53" s="2" t="str">
        <f t="shared" si="3"/>
        <v>106</v>
      </c>
      <c r="V53" s="1" t="str">
        <f t="shared" si="4"/>
        <v>33</v>
      </c>
      <c r="W53" s="1" t="str">
        <f t="shared" si="14"/>
        <v>30</v>
      </c>
      <c r="X53" s="1" t="str">
        <f t="shared" si="15"/>
        <v>x</v>
      </c>
      <c r="Y53" s="1" t="str">
        <f t="shared" si="16"/>
        <v>00</v>
      </c>
      <c r="Z53" s="1" t="str">
        <f t="shared" si="17"/>
        <v>x</v>
      </c>
      <c r="AA53" s="1" t="str">
        <f t="shared" si="18"/>
        <v>00</v>
      </c>
      <c r="AB53" s="1" t="str">
        <f t="shared" si="19"/>
        <v>x</v>
      </c>
      <c r="AC53" s="1" t="str">
        <f t="shared" si="20"/>
        <v>00</v>
      </c>
      <c r="AD53" s="1" t="str">
        <f t="shared" si="21"/>
        <v>106</v>
      </c>
      <c r="AF53" s="1">
        <f>IFERROR(IF(((LEFT(Apoio!$B$7,2)=V53)),0.7,IF(V53&lt;&gt;"x",-10,0)),0)</f>
        <v>-10</v>
      </c>
      <c r="AG53" s="1">
        <f>IFERROR(IF((RIGHT(LEFT(Apoio!$B$7,4),2)-X53)=0,0.8,IF(X53&lt;&gt;"x",-10,0)),0)</f>
        <v>0</v>
      </c>
      <c r="AH53" s="1">
        <f>IFERROR(IF((LEFT(RIGHT(Apoio!$B$7,4),2)-Z53)=0,0.9,IF(Z53&lt;&gt;"x",-10,0)),0)</f>
        <v>0</v>
      </c>
      <c r="AI53" s="1">
        <f>IFERROR(IF((RIGHT(Apoio!$B$7,2)-AB53)=0,1,IF(AB53&lt;&gt;"x",-10,0)),0)</f>
        <v>0</v>
      </c>
      <c r="AK53" s="1">
        <f>IFERROR(IF(Apoio!$B$5-Cálculo!J53=0,5,IF(J53&lt;&gt;"x",-10,0)),0)</f>
        <v>0</v>
      </c>
      <c r="AL53" s="1">
        <f>IFERROR(IF(Apoio!$B$4-Cálculo!S53=0,5,IF(S53&lt;&gt;"x",-10,0)),0)</f>
        <v>0</v>
      </c>
      <c r="AM53" s="1">
        <f>IFERROR(IF(Apoio!$B$3-Cálculo!P53=0,5,IF(P53&lt;&gt;"x",-10,0)),0)</f>
        <v>0</v>
      </c>
      <c r="AO53" s="1">
        <f t="shared" si="22"/>
        <v>-10</v>
      </c>
      <c r="AP53" s="1" t="str">
        <f t="shared" si="23"/>
        <v>106</v>
      </c>
    </row>
    <row r="54" spans="2:42" ht="13.5" customHeight="1" x14ac:dyDescent="0.25">
      <c r="B54" s="20" t="str">
        <f>Planilha1!C54</f>
        <v>107</v>
      </c>
      <c r="C54" s="21">
        <f t="shared" si="5"/>
        <v>263</v>
      </c>
      <c r="D54" s="22" t="str">
        <f>Planilha1!D54</f>
        <v>Locação de Mão de Obra</v>
      </c>
      <c r="E54" s="22" t="str">
        <f>IF(Planilha1!E54=0,"x",Planilha1!E54)</f>
        <v>x</v>
      </c>
      <c r="F54" s="22" t="str">
        <f>Planilha1!F54</f>
        <v>00.00.37.00</v>
      </c>
      <c r="G54" s="21"/>
      <c r="H54" s="23" t="str">
        <f>Planilha1!G54</f>
        <v>00263</v>
      </c>
      <c r="J54" s="1" t="str">
        <f t="shared" si="6"/>
        <v>x</v>
      </c>
      <c r="K54" s="3" t="str">
        <f t="shared" si="0"/>
        <v>x</v>
      </c>
      <c r="L54" s="3" t="str">
        <f t="shared" si="1"/>
        <v>107</v>
      </c>
      <c r="M54" s="3" t="str">
        <f t="shared" si="7"/>
        <v>x</v>
      </c>
      <c r="N54" s="2" t="str">
        <f t="shared" si="2"/>
        <v>x</v>
      </c>
      <c r="O54" s="2" t="str">
        <f t="shared" si="8"/>
        <v>107</v>
      </c>
      <c r="P54" s="2" t="str">
        <f t="shared" si="9"/>
        <v>x</v>
      </c>
      <c r="Q54" s="1" t="str">
        <f t="shared" si="10"/>
        <v>x</v>
      </c>
      <c r="R54" s="1" t="str">
        <f t="shared" si="11"/>
        <v>107</v>
      </c>
      <c r="S54" s="1" t="str">
        <f t="shared" si="12"/>
        <v>x</v>
      </c>
      <c r="T54" s="1" t="str">
        <f t="shared" si="13"/>
        <v>x</v>
      </c>
      <c r="U54" s="2" t="str">
        <f t="shared" si="3"/>
        <v>107</v>
      </c>
      <c r="V54" s="1" t="str">
        <f t="shared" si="4"/>
        <v>x</v>
      </c>
      <c r="W54" s="1" t="str">
        <f t="shared" si="14"/>
        <v>00</v>
      </c>
      <c r="X54" s="1" t="str">
        <f t="shared" si="15"/>
        <v>x</v>
      </c>
      <c r="Y54" s="1" t="str">
        <f t="shared" si="16"/>
        <v>00</v>
      </c>
      <c r="Z54" s="1" t="str">
        <f t="shared" si="17"/>
        <v>37</v>
      </c>
      <c r="AA54" s="1" t="str">
        <f t="shared" si="18"/>
        <v>37</v>
      </c>
      <c r="AB54" s="1" t="str">
        <f t="shared" si="19"/>
        <v>x</v>
      </c>
      <c r="AC54" s="1" t="str">
        <f t="shared" si="20"/>
        <v>00</v>
      </c>
      <c r="AD54" s="1" t="str">
        <f t="shared" si="21"/>
        <v>107</v>
      </c>
      <c r="AF54" s="1">
        <f>IFERROR(IF(((LEFT(Apoio!$B$7,2)=V54)),0.7,IF(V54&lt;&gt;"x",-10,0)),0)</f>
        <v>0</v>
      </c>
      <c r="AG54" s="1">
        <f>IFERROR(IF((RIGHT(LEFT(Apoio!$B$7,4),2)-X54)=0,0.8,IF(X54&lt;&gt;"x",-10,0)),0)</f>
        <v>0</v>
      </c>
      <c r="AH54" s="1">
        <f>IFERROR(IF((LEFT(RIGHT(Apoio!$B$7,4),2)-Z54)=0,0.9,IF(Z54&lt;&gt;"x",-10,0)),0)</f>
        <v>-10</v>
      </c>
      <c r="AI54" s="1">
        <f>IFERROR(IF((RIGHT(Apoio!$B$7,2)-AB54)=0,1,IF(AB54&lt;&gt;"x",-10,0)),0)</f>
        <v>0</v>
      </c>
      <c r="AK54" s="1">
        <f>IFERROR(IF(Apoio!$B$5-Cálculo!J54=0,5,IF(J54&lt;&gt;"x",-10,0)),0)</f>
        <v>0</v>
      </c>
      <c r="AL54" s="1">
        <f>IFERROR(IF(Apoio!$B$4-Cálculo!S54=0,5,IF(S54&lt;&gt;"x",-10,0)),0)</f>
        <v>0</v>
      </c>
      <c r="AM54" s="1">
        <f>IFERROR(IF(Apoio!$B$3-Cálculo!P54=0,5,IF(P54&lt;&gt;"x",-10,0)),0)</f>
        <v>0</v>
      </c>
      <c r="AO54" s="1">
        <f t="shared" si="22"/>
        <v>-10</v>
      </c>
      <c r="AP54" s="1" t="str">
        <f t="shared" si="23"/>
        <v>107</v>
      </c>
    </row>
    <row r="55" spans="2:42" ht="13.5" customHeight="1" x14ac:dyDescent="0.25">
      <c r="B55" s="20" t="str">
        <f>Planilha1!C55</f>
        <v>108</v>
      </c>
      <c r="C55" s="21">
        <f t="shared" si="5"/>
        <v>264</v>
      </c>
      <c r="D55" s="22" t="str">
        <f>Planilha1!D55</f>
        <v>Serviços Terceirizados - Despesas de Exercícios Anteriores</v>
      </c>
      <c r="E55" s="22" t="str">
        <f>IF(Planilha1!E55=0,"x",Planilha1!E55)</f>
        <v>x</v>
      </c>
      <c r="F55" s="22" t="str">
        <f>Planilha1!F55</f>
        <v>33.90.92.37</v>
      </c>
      <c r="G55" s="21"/>
      <c r="H55" s="23" t="str">
        <f>Planilha1!G55</f>
        <v>00264</v>
      </c>
      <c r="J55" s="1" t="str">
        <f t="shared" si="6"/>
        <v>x</v>
      </c>
      <c r="K55" s="3" t="str">
        <f t="shared" si="0"/>
        <v>x</v>
      </c>
      <c r="L55" s="3" t="str">
        <f t="shared" si="1"/>
        <v>108</v>
      </c>
      <c r="M55" s="3" t="str">
        <f t="shared" si="7"/>
        <v>x</v>
      </c>
      <c r="N55" s="2" t="str">
        <f t="shared" si="2"/>
        <v>x</v>
      </c>
      <c r="O55" s="2" t="str">
        <f t="shared" si="8"/>
        <v>108</v>
      </c>
      <c r="P55" s="2" t="str">
        <f t="shared" si="9"/>
        <v>x</v>
      </c>
      <c r="Q55" s="1" t="str">
        <f t="shared" si="10"/>
        <v>x</v>
      </c>
      <c r="R55" s="1" t="str">
        <f t="shared" si="11"/>
        <v>108</v>
      </c>
      <c r="S55" s="1" t="str">
        <f t="shared" si="12"/>
        <v>x</v>
      </c>
      <c r="T55" s="1" t="str">
        <f t="shared" si="13"/>
        <v>x</v>
      </c>
      <c r="U55" s="2" t="str">
        <f t="shared" si="3"/>
        <v>108</v>
      </c>
      <c r="V55" s="1" t="str">
        <f t="shared" si="4"/>
        <v>33</v>
      </c>
      <c r="W55" s="1" t="str">
        <f t="shared" si="14"/>
        <v>33</v>
      </c>
      <c r="X55" s="1" t="str">
        <f t="shared" si="15"/>
        <v>90</v>
      </c>
      <c r="Y55" s="1" t="str">
        <f t="shared" si="16"/>
        <v>90</v>
      </c>
      <c r="Z55" s="1" t="str">
        <f t="shared" si="17"/>
        <v>92</v>
      </c>
      <c r="AA55" s="1" t="str">
        <f t="shared" si="18"/>
        <v>92</v>
      </c>
      <c r="AB55" s="1" t="str">
        <f t="shared" si="19"/>
        <v>37</v>
      </c>
      <c r="AC55" s="1" t="str">
        <f t="shared" si="20"/>
        <v>37</v>
      </c>
      <c r="AD55" s="1" t="str">
        <f t="shared" si="21"/>
        <v>108</v>
      </c>
      <c r="AF55" s="1">
        <f>IFERROR(IF(((LEFT(Apoio!$B$7,2)=V55)),0.7,IF(V55&lt;&gt;"x",-10,0)),0)</f>
        <v>-10</v>
      </c>
      <c r="AG55" s="1">
        <f>IFERROR(IF((RIGHT(LEFT(Apoio!$B$7,4),2)-X55)=0,0.8,IF(X55&lt;&gt;"x",-10,0)),0)</f>
        <v>-10</v>
      </c>
      <c r="AH55" s="1">
        <f>IFERROR(IF((LEFT(RIGHT(Apoio!$B$7,4),2)-Z55)=0,0.9,IF(Z55&lt;&gt;"x",-10,0)),0)</f>
        <v>-10</v>
      </c>
      <c r="AI55" s="1">
        <f>IFERROR(IF((RIGHT(Apoio!$B$7,2)-AB55)=0,1,IF(AB55&lt;&gt;"x",-10,0)),0)</f>
        <v>-10</v>
      </c>
      <c r="AK55" s="1">
        <f>IFERROR(IF(Apoio!$B$5-Cálculo!J55=0,5,IF(J55&lt;&gt;"x",-10,0)),0)</f>
        <v>0</v>
      </c>
      <c r="AL55" s="1">
        <f>IFERROR(IF(Apoio!$B$4-Cálculo!S55=0,5,IF(S55&lt;&gt;"x",-10,0)),0)</f>
        <v>0</v>
      </c>
      <c r="AM55" s="1">
        <f>IFERROR(IF(Apoio!$B$3-Cálculo!P55=0,5,IF(P55&lt;&gt;"x",-10,0)),0)</f>
        <v>0</v>
      </c>
      <c r="AO55" s="1">
        <f t="shared" si="22"/>
        <v>-40</v>
      </c>
      <c r="AP55" s="1" t="str">
        <f t="shared" si="23"/>
        <v>108</v>
      </c>
    </row>
    <row r="56" spans="2:42" ht="13.5" customHeight="1" x14ac:dyDescent="0.25">
      <c r="B56" s="20" t="str">
        <f>Planilha1!C56</f>
        <v>109</v>
      </c>
      <c r="C56" s="21">
        <f t="shared" si="5"/>
        <v>37</v>
      </c>
      <c r="D56" s="22" t="str">
        <f>Planilha1!D56</f>
        <v>Depósitos Recursais - 31906703</v>
      </c>
      <c r="E56" s="22" t="str">
        <f>IF(Planilha1!E56=0,"x",Planilha1!E56)</f>
        <v>x</v>
      </c>
      <c r="F56" s="22" t="str">
        <f>Planilha1!F56</f>
        <v>31.90.67.03</v>
      </c>
      <c r="G56" s="21"/>
      <c r="H56" s="23" t="str">
        <f>Planilha1!G56</f>
        <v>00037</v>
      </c>
      <c r="J56" s="1" t="str">
        <f t="shared" si="6"/>
        <v>x</v>
      </c>
      <c r="K56" s="3" t="str">
        <f t="shared" si="0"/>
        <v>x</v>
      </c>
      <c r="L56" s="3" t="str">
        <f t="shared" si="1"/>
        <v>109</v>
      </c>
      <c r="M56" s="3" t="str">
        <f t="shared" si="7"/>
        <v>x</v>
      </c>
      <c r="N56" s="2" t="str">
        <f t="shared" si="2"/>
        <v>x</v>
      </c>
      <c r="O56" s="2" t="str">
        <f t="shared" si="8"/>
        <v>109</v>
      </c>
      <c r="P56" s="2" t="str">
        <f t="shared" si="9"/>
        <v>x</v>
      </c>
      <c r="Q56" s="1" t="str">
        <f t="shared" si="10"/>
        <v>x</v>
      </c>
      <c r="R56" s="1" t="str">
        <f t="shared" si="11"/>
        <v>109</v>
      </c>
      <c r="S56" s="1" t="str">
        <f t="shared" si="12"/>
        <v>x</v>
      </c>
      <c r="T56" s="1" t="str">
        <f t="shared" si="13"/>
        <v>x</v>
      </c>
      <c r="U56" s="2" t="str">
        <f t="shared" si="3"/>
        <v>109</v>
      </c>
      <c r="V56" s="1" t="str">
        <f t="shared" si="4"/>
        <v>31</v>
      </c>
      <c r="W56" s="1" t="str">
        <f t="shared" si="14"/>
        <v>31</v>
      </c>
      <c r="X56" s="1" t="str">
        <f t="shared" si="15"/>
        <v>90</v>
      </c>
      <c r="Y56" s="1" t="str">
        <f t="shared" si="16"/>
        <v>90</v>
      </c>
      <c r="Z56" s="1" t="str">
        <f t="shared" si="17"/>
        <v>67</v>
      </c>
      <c r="AA56" s="1" t="str">
        <f t="shared" si="18"/>
        <v>67</v>
      </c>
      <c r="AB56" s="1" t="str">
        <f t="shared" si="19"/>
        <v>03</v>
      </c>
      <c r="AC56" s="1" t="str">
        <f t="shared" si="20"/>
        <v>03</v>
      </c>
      <c r="AD56" s="1" t="str">
        <f t="shared" si="21"/>
        <v>109</v>
      </c>
      <c r="AF56" s="1">
        <f>IFERROR(IF(((LEFT(Apoio!$B$7,2)=V56)),0.7,IF(V56&lt;&gt;"x",-10,0)),0)</f>
        <v>-10</v>
      </c>
      <c r="AG56" s="1">
        <f>IFERROR(IF((RIGHT(LEFT(Apoio!$B$7,4),2)-X56)=0,0.8,IF(X56&lt;&gt;"x",-10,0)),0)</f>
        <v>-10</v>
      </c>
      <c r="AH56" s="1">
        <f>IFERROR(IF((LEFT(RIGHT(Apoio!$B$7,4),2)-Z56)=0,0.9,IF(Z56&lt;&gt;"x",-10,0)),0)</f>
        <v>-10</v>
      </c>
      <c r="AI56" s="1">
        <f>IFERROR(IF((RIGHT(Apoio!$B$7,2)-AB56)=0,1,IF(AB56&lt;&gt;"x",-10,0)),0)</f>
        <v>-10</v>
      </c>
      <c r="AK56" s="1">
        <f>IFERROR(IF(Apoio!$B$5-Cálculo!J56=0,5,IF(J56&lt;&gt;"x",-10,0)),0)</f>
        <v>0</v>
      </c>
      <c r="AL56" s="1">
        <f>IFERROR(IF(Apoio!$B$4-Cálculo!S56=0,5,IF(S56&lt;&gt;"x",-10,0)),0)</f>
        <v>0</v>
      </c>
      <c r="AM56" s="1">
        <f>IFERROR(IF(Apoio!$B$3-Cálculo!P56=0,5,IF(P56&lt;&gt;"x",-10,0)),0)</f>
        <v>0</v>
      </c>
      <c r="AO56" s="1">
        <f t="shared" si="22"/>
        <v>-40</v>
      </c>
      <c r="AP56" s="1" t="str">
        <f t="shared" si="23"/>
        <v>109</v>
      </c>
    </row>
    <row r="57" spans="2:42" ht="13.5" customHeight="1" x14ac:dyDescent="0.25">
      <c r="B57" s="20" t="str">
        <f>Planilha1!C57</f>
        <v>110</v>
      </c>
      <c r="C57" s="21">
        <f t="shared" si="5"/>
        <v>245</v>
      </c>
      <c r="D57" s="22" t="str">
        <f>Planilha1!D57</f>
        <v>Custas Processuais - 33903966</v>
      </c>
      <c r="E57" s="22" t="str">
        <f>IF(Planilha1!E57=0,"x",Planilha1!E57)</f>
        <v>x</v>
      </c>
      <c r="F57" s="22" t="str">
        <f>Planilha1!F57</f>
        <v>33.90.39.66</v>
      </c>
      <c r="G57" s="21"/>
      <c r="H57" s="23" t="str">
        <f>Planilha1!G57</f>
        <v>00245</v>
      </c>
      <c r="J57" s="1" t="str">
        <f t="shared" si="6"/>
        <v>x</v>
      </c>
      <c r="K57" s="3" t="str">
        <f t="shared" si="0"/>
        <v>x</v>
      </c>
      <c r="L57" s="3" t="str">
        <f t="shared" si="1"/>
        <v>110</v>
      </c>
      <c r="M57" s="3" t="str">
        <f t="shared" si="7"/>
        <v>x</v>
      </c>
      <c r="N57" s="2" t="str">
        <f t="shared" si="2"/>
        <v>x</v>
      </c>
      <c r="O57" s="2" t="str">
        <f t="shared" si="8"/>
        <v>110</v>
      </c>
      <c r="P57" s="2" t="str">
        <f t="shared" si="9"/>
        <v>x</v>
      </c>
      <c r="Q57" s="1" t="str">
        <f t="shared" si="10"/>
        <v>x</v>
      </c>
      <c r="R57" s="1" t="str">
        <f t="shared" si="11"/>
        <v>110</v>
      </c>
      <c r="S57" s="1" t="str">
        <f t="shared" si="12"/>
        <v>x</v>
      </c>
      <c r="T57" s="1" t="str">
        <f t="shared" si="13"/>
        <v>x</v>
      </c>
      <c r="U57" s="2" t="str">
        <f t="shared" si="3"/>
        <v>110</v>
      </c>
      <c r="V57" s="1" t="str">
        <f t="shared" si="4"/>
        <v>33</v>
      </c>
      <c r="W57" s="1" t="str">
        <f t="shared" si="14"/>
        <v>33</v>
      </c>
      <c r="X57" s="1" t="str">
        <f t="shared" si="15"/>
        <v>90</v>
      </c>
      <c r="Y57" s="1" t="str">
        <f t="shared" si="16"/>
        <v>90</v>
      </c>
      <c r="Z57" s="1" t="str">
        <f t="shared" si="17"/>
        <v>39</v>
      </c>
      <c r="AA57" s="1" t="str">
        <f t="shared" si="18"/>
        <v>39</v>
      </c>
      <c r="AB57" s="1" t="str">
        <f t="shared" si="19"/>
        <v>66</v>
      </c>
      <c r="AC57" s="1" t="str">
        <f t="shared" si="20"/>
        <v>66</v>
      </c>
      <c r="AD57" s="1" t="str">
        <f t="shared" si="21"/>
        <v>110</v>
      </c>
      <c r="AF57" s="1">
        <f>IFERROR(IF(((LEFT(Apoio!$B$7,2)=V57)),0.7,IF(V57&lt;&gt;"x",-10,0)),0)</f>
        <v>-10</v>
      </c>
      <c r="AG57" s="1">
        <f>IFERROR(IF((RIGHT(LEFT(Apoio!$B$7,4),2)-X57)=0,0.8,IF(X57&lt;&gt;"x",-10,0)),0)</f>
        <v>-10</v>
      </c>
      <c r="AH57" s="1">
        <f>IFERROR(IF((LEFT(RIGHT(Apoio!$B$7,4),2)-Z57)=0,0.9,IF(Z57&lt;&gt;"x",-10,0)),0)</f>
        <v>-10</v>
      </c>
      <c r="AI57" s="1">
        <f>IFERROR(IF((RIGHT(Apoio!$B$7,2)-AB57)=0,1,IF(AB57&lt;&gt;"x",-10,0)),0)</f>
        <v>-10</v>
      </c>
      <c r="AK57" s="1">
        <f>IFERROR(IF(Apoio!$B$5-Cálculo!J57=0,5,IF(J57&lt;&gt;"x",-10,0)),0)</f>
        <v>0</v>
      </c>
      <c r="AL57" s="1">
        <f>IFERROR(IF(Apoio!$B$4-Cálculo!S57=0,5,IF(S57&lt;&gt;"x",-10,0)),0)</f>
        <v>0</v>
      </c>
      <c r="AM57" s="1">
        <f>IFERROR(IF(Apoio!$B$3-Cálculo!P57=0,5,IF(P57&lt;&gt;"x",-10,0)),0)</f>
        <v>0</v>
      </c>
      <c r="AO57" s="1">
        <f t="shared" si="22"/>
        <v>-40</v>
      </c>
      <c r="AP57" s="1" t="str">
        <f t="shared" si="23"/>
        <v>110</v>
      </c>
    </row>
    <row r="58" spans="2:42" ht="13.5" customHeight="1" x14ac:dyDescent="0.25">
      <c r="B58" s="20" t="str">
        <f>Planilha1!C58</f>
        <v>112</v>
      </c>
      <c r="C58" s="21">
        <f t="shared" si="5"/>
        <v>246</v>
      </c>
      <c r="D58" s="22" t="str">
        <f>Planilha1!D58</f>
        <v>Depósitos Recursais INATIVOS - 3.3.90.67.03</v>
      </c>
      <c r="E58" s="22" t="str">
        <f>IF(Planilha1!E58=0,"x",Planilha1!E58)</f>
        <v>x</v>
      </c>
      <c r="F58" s="22" t="str">
        <f>Planilha1!F58</f>
        <v>33.90.67.03</v>
      </c>
      <c r="G58" s="21"/>
      <c r="H58" s="23" t="str">
        <f>Planilha1!G58</f>
        <v>00246</v>
      </c>
      <c r="J58" s="1" t="str">
        <f t="shared" si="6"/>
        <v>x</v>
      </c>
      <c r="K58" s="3" t="str">
        <f t="shared" si="0"/>
        <v>x</v>
      </c>
      <c r="L58" s="3" t="str">
        <f t="shared" si="1"/>
        <v>112</v>
      </c>
      <c r="M58" s="3" t="str">
        <f t="shared" si="7"/>
        <v>x</v>
      </c>
      <c r="N58" s="2" t="str">
        <f t="shared" si="2"/>
        <v>x</v>
      </c>
      <c r="O58" s="2" t="str">
        <f t="shared" si="8"/>
        <v>112</v>
      </c>
      <c r="P58" s="2" t="str">
        <f t="shared" si="9"/>
        <v>x</v>
      </c>
      <c r="Q58" s="1" t="str">
        <f t="shared" si="10"/>
        <v>x</v>
      </c>
      <c r="R58" s="1" t="str">
        <f t="shared" si="11"/>
        <v>112</v>
      </c>
      <c r="S58" s="1" t="str">
        <f t="shared" si="12"/>
        <v>x</v>
      </c>
      <c r="T58" s="1" t="str">
        <f t="shared" si="13"/>
        <v>x</v>
      </c>
      <c r="U58" s="2" t="str">
        <f t="shared" si="3"/>
        <v>112</v>
      </c>
      <c r="V58" s="1" t="str">
        <f t="shared" si="4"/>
        <v>33</v>
      </c>
      <c r="W58" s="1" t="str">
        <f t="shared" si="14"/>
        <v>33</v>
      </c>
      <c r="X58" s="1" t="str">
        <f t="shared" si="15"/>
        <v>90</v>
      </c>
      <c r="Y58" s="1" t="str">
        <f t="shared" si="16"/>
        <v>90</v>
      </c>
      <c r="Z58" s="1" t="str">
        <f t="shared" si="17"/>
        <v>67</v>
      </c>
      <c r="AA58" s="1" t="str">
        <f t="shared" si="18"/>
        <v>67</v>
      </c>
      <c r="AB58" s="1" t="str">
        <f t="shared" si="19"/>
        <v>03</v>
      </c>
      <c r="AC58" s="1" t="str">
        <f t="shared" si="20"/>
        <v>03</v>
      </c>
      <c r="AD58" s="1" t="str">
        <f t="shared" si="21"/>
        <v>112</v>
      </c>
      <c r="AF58" s="1">
        <f>IFERROR(IF(((LEFT(Apoio!$B$7,2)=V58)),0.7,IF(V58&lt;&gt;"x",-10,0)),0)</f>
        <v>-10</v>
      </c>
      <c r="AG58" s="1">
        <f>IFERROR(IF((RIGHT(LEFT(Apoio!$B$7,4),2)-X58)=0,0.8,IF(X58&lt;&gt;"x",-10,0)),0)</f>
        <v>-10</v>
      </c>
      <c r="AH58" s="1">
        <f>IFERROR(IF((LEFT(RIGHT(Apoio!$B$7,4),2)-Z58)=0,0.9,IF(Z58&lt;&gt;"x",-10,0)),0)</f>
        <v>-10</v>
      </c>
      <c r="AI58" s="1">
        <f>IFERROR(IF((RIGHT(Apoio!$B$7,2)-AB58)=0,1,IF(AB58&lt;&gt;"x",-10,0)),0)</f>
        <v>-10</v>
      </c>
      <c r="AK58" s="1">
        <f>IFERROR(IF(Apoio!$B$5-Cálculo!J58=0,5,IF(J58&lt;&gt;"x",-10,0)),0)</f>
        <v>0</v>
      </c>
      <c r="AL58" s="1">
        <f>IFERROR(IF(Apoio!$B$4-Cálculo!S58=0,5,IF(S58&lt;&gt;"x",-10,0)),0)</f>
        <v>0</v>
      </c>
      <c r="AM58" s="1">
        <f>IFERROR(IF(Apoio!$B$3-Cálculo!P58=0,5,IF(P58&lt;&gt;"x",-10,0)),0)</f>
        <v>0</v>
      </c>
      <c r="AO58" s="1">
        <f t="shared" si="22"/>
        <v>-40</v>
      </c>
      <c r="AP58" s="1" t="str">
        <f t="shared" si="23"/>
        <v>112</v>
      </c>
    </row>
    <row r="59" spans="2:42" ht="13.5" customHeight="1" x14ac:dyDescent="0.25">
      <c r="B59" s="20" t="str">
        <f>Planilha1!C59</f>
        <v>114</v>
      </c>
      <c r="C59" s="21">
        <f t="shared" si="5"/>
        <v>98</v>
      </c>
      <c r="D59" s="22" t="str">
        <f>Planilha1!D59</f>
        <v>Art. 170 - Despesas de Exercícios Anteriores</v>
      </c>
      <c r="E59" s="22" t="str">
        <f>IF(Planilha1!E59=0,"x",Planilha1!E59)</f>
        <v>x</v>
      </c>
      <c r="F59" s="22" t="str">
        <f>Planilha1!F59</f>
        <v>00.00.92.00</v>
      </c>
      <c r="G59" s="21"/>
      <c r="H59" s="23" t="str">
        <f>Planilha1!G59</f>
        <v>00098</v>
      </c>
      <c r="J59" s="1" t="str">
        <f t="shared" si="6"/>
        <v>x</v>
      </c>
      <c r="K59" s="3" t="str">
        <f t="shared" si="0"/>
        <v>x</v>
      </c>
      <c r="L59" s="3" t="str">
        <f t="shared" si="1"/>
        <v>114</v>
      </c>
      <c r="M59" s="3" t="str">
        <f t="shared" si="7"/>
        <v>x</v>
      </c>
      <c r="N59" s="2" t="str">
        <f t="shared" si="2"/>
        <v>x</v>
      </c>
      <c r="O59" s="2" t="str">
        <f t="shared" si="8"/>
        <v>114</v>
      </c>
      <c r="P59" s="2" t="str">
        <f t="shared" si="9"/>
        <v>x</v>
      </c>
      <c r="Q59" s="1" t="str">
        <f t="shared" si="10"/>
        <v>x</v>
      </c>
      <c r="R59" s="1" t="str">
        <f t="shared" si="11"/>
        <v>114</v>
      </c>
      <c r="S59" s="1" t="str">
        <f t="shared" si="12"/>
        <v>x</v>
      </c>
      <c r="T59" s="1" t="str">
        <f t="shared" si="13"/>
        <v>x</v>
      </c>
      <c r="U59" s="2" t="str">
        <f t="shared" si="3"/>
        <v>114</v>
      </c>
      <c r="V59" s="1" t="str">
        <f t="shared" si="4"/>
        <v>x</v>
      </c>
      <c r="W59" s="1" t="str">
        <f t="shared" si="14"/>
        <v>00</v>
      </c>
      <c r="X59" s="1" t="str">
        <f t="shared" si="15"/>
        <v>x</v>
      </c>
      <c r="Y59" s="1" t="str">
        <f t="shared" si="16"/>
        <v>00</v>
      </c>
      <c r="Z59" s="1" t="str">
        <f t="shared" si="17"/>
        <v>92</v>
      </c>
      <c r="AA59" s="1" t="str">
        <f t="shared" si="18"/>
        <v>92</v>
      </c>
      <c r="AB59" s="1" t="str">
        <f t="shared" si="19"/>
        <v>x</v>
      </c>
      <c r="AC59" s="1" t="str">
        <f t="shared" si="20"/>
        <v>00</v>
      </c>
      <c r="AD59" s="1" t="str">
        <f t="shared" si="21"/>
        <v>114</v>
      </c>
      <c r="AF59" s="1">
        <f>IFERROR(IF(((LEFT(Apoio!$B$7,2)=V59)),0.7,IF(V59&lt;&gt;"x",-10,0)),0)</f>
        <v>0</v>
      </c>
      <c r="AG59" s="1">
        <f>IFERROR(IF((RIGHT(LEFT(Apoio!$B$7,4),2)-X59)=0,0.8,IF(X59&lt;&gt;"x",-10,0)),0)</f>
        <v>0</v>
      </c>
      <c r="AH59" s="1">
        <f>IFERROR(IF((LEFT(RIGHT(Apoio!$B$7,4),2)-Z59)=0,0.9,IF(Z59&lt;&gt;"x",-10,0)),0)</f>
        <v>-10</v>
      </c>
      <c r="AI59" s="1">
        <f>IFERROR(IF((RIGHT(Apoio!$B$7,2)-AB59)=0,1,IF(AB59&lt;&gt;"x",-10,0)),0)</f>
        <v>0</v>
      </c>
      <c r="AK59" s="1">
        <f>IFERROR(IF(Apoio!$B$5-Cálculo!J59=0,5,IF(J59&lt;&gt;"x",-10,0)),0)</f>
        <v>0</v>
      </c>
      <c r="AL59" s="1">
        <f>IFERROR(IF(Apoio!$B$4-Cálculo!S59=0,5,IF(S59&lt;&gt;"x",-10,0)),0)</f>
        <v>0</v>
      </c>
      <c r="AM59" s="1">
        <f>IFERROR(IF(Apoio!$B$3-Cálculo!P59=0,5,IF(P59&lt;&gt;"x",-10,0)),0)</f>
        <v>0</v>
      </c>
      <c r="AO59" s="1">
        <f t="shared" si="22"/>
        <v>-10</v>
      </c>
      <c r="AP59" s="1" t="str">
        <f t="shared" si="23"/>
        <v>114</v>
      </c>
    </row>
    <row r="60" spans="2:42" ht="13.5" customHeight="1" x14ac:dyDescent="0.25">
      <c r="B60" s="20" t="str">
        <f>Planilha1!C60</f>
        <v>116</v>
      </c>
      <c r="C60" s="21">
        <f t="shared" si="5"/>
        <v>74</v>
      </c>
      <c r="D60" s="22" t="str">
        <f>Planilha1!D60</f>
        <v>PROESD</v>
      </c>
      <c r="E60" s="22" t="str">
        <f>IF(Planilha1!E60=0,"x",Planilha1!E60)</f>
        <v>00.000.0000.0000.009785</v>
      </c>
      <c r="F60" s="22">
        <f>Planilha1!F60</f>
        <v>0</v>
      </c>
      <c r="G60" s="21"/>
      <c r="H60" s="23" t="str">
        <f>Planilha1!G60</f>
        <v>00074</v>
      </c>
      <c r="J60" s="1" t="str">
        <f t="shared" si="6"/>
        <v>x</v>
      </c>
      <c r="K60" s="3" t="str">
        <f t="shared" si="0"/>
        <v>00</v>
      </c>
      <c r="L60" s="3" t="str">
        <f t="shared" si="1"/>
        <v>116</v>
      </c>
      <c r="M60" s="3" t="str">
        <f t="shared" si="7"/>
        <v>x</v>
      </c>
      <c r="N60" s="2" t="str">
        <f t="shared" si="2"/>
        <v>000</v>
      </c>
      <c r="O60" s="2" t="str">
        <f t="shared" si="8"/>
        <v>116</v>
      </c>
      <c r="P60" s="2" t="str">
        <f t="shared" si="9"/>
        <v>009785</v>
      </c>
      <c r="Q60" s="1" t="str">
        <f t="shared" si="10"/>
        <v>009785</v>
      </c>
      <c r="R60" s="1" t="str">
        <f t="shared" si="11"/>
        <v>116</v>
      </c>
      <c r="S60" s="1" t="str">
        <f t="shared" si="12"/>
        <v>x</v>
      </c>
      <c r="T60" s="1" t="str">
        <f t="shared" si="13"/>
        <v>0000</v>
      </c>
      <c r="U60" s="2" t="str">
        <f t="shared" si="3"/>
        <v>116</v>
      </c>
      <c r="V60" s="1" t="str">
        <f t="shared" si="4"/>
        <v>0</v>
      </c>
      <c r="W60" s="1" t="str">
        <f t="shared" si="14"/>
        <v>0</v>
      </c>
      <c r="X60" s="1" t="str">
        <f t="shared" si="15"/>
        <v>0</v>
      </c>
      <c r="Y60" s="1" t="str">
        <f t="shared" si="16"/>
        <v>0</v>
      </c>
      <c r="Z60" s="1" t="str">
        <f t="shared" si="17"/>
        <v>0</v>
      </c>
      <c r="AA60" s="1" t="str">
        <f t="shared" si="18"/>
        <v>0</v>
      </c>
      <c r="AB60" s="1" t="str">
        <f t="shared" si="19"/>
        <v>0</v>
      </c>
      <c r="AC60" s="1" t="str">
        <f t="shared" si="20"/>
        <v>0</v>
      </c>
      <c r="AD60" s="1" t="str">
        <f t="shared" si="21"/>
        <v>116</v>
      </c>
      <c r="AF60" s="1">
        <f>IFERROR(IF(((LEFT(Apoio!$B$7,2)=V60)),0.7,IF(V60&lt;&gt;"x",-10,0)),0)</f>
        <v>-10</v>
      </c>
      <c r="AG60" s="1">
        <f>IFERROR(IF((RIGHT(LEFT(Apoio!$B$7,4),2)-X60)=0,0.8,IF(X60&lt;&gt;"x",-10,0)),0)</f>
        <v>-10</v>
      </c>
      <c r="AH60" s="1">
        <f>IFERROR(IF((LEFT(RIGHT(Apoio!$B$7,4),2)-Z60)=0,0.9,IF(Z60&lt;&gt;"x",-10,0)),0)</f>
        <v>-10</v>
      </c>
      <c r="AI60" s="1">
        <f>IFERROR(IF((RIGHT(Apoio!$B$7,2)-AB60)=0,1,IF(AB60&lt;&gt;"x",-10,0)),0)</f>
        <v>-10</v>
      </c>
      <c r="AK60" s="1">
        <f>IFERROR(IF(Apoio!$B$5-Cálculo!J60=0,5,IF(J60&lt;&gt;"x",-10,0)),0)</f>
        <v>0</v>
      </c>
      <c r="AL60" s="1">
        <f>IFERROR(IF(Apoio!$B$4-Cálculo!S60=0,5,IF(S60&lt;&gt;"x",-10,0)),0)</f>
        <v>0</v>
      </c>
      <c r="AM60" s="1">
        <f>IFERROR(IF(Apoio!$B$3-Cálculo!P60=0,5,IF(P60&lt;&gt;"x",-10,0)),0)</f>
        <v>-10</v>
      </c>
      <c r="AO60" s="1">
        <f t="shared" si="22"/>
        <v>-50</v>
      </c>
      <c r="AP60" s="1" t="str">
        <f t="shared" si="23"/>
        <v>116</v>
      </c>
    </row>
    <row r="61" spans="2:42" ht="13.5" customHeight="1" x14ac:dyDescent="0.25">
      <c r="B61" s="20" t="str">
        <f>Planilha1!C61</f>
        <v>121</v>
      </c>
      <c r="C61" s="21">
        <f t="shared" si="5"/>
        <v>216</v>
      </c>
      <c r="D61" s="22" t="str">
        <f>Planilha1!D61</f>
        <v>Transporte Escolar por Delegação 33423926</v>
      </c>
      <c r="E61" s="22" t="str">
        <f>IF(Planilha1!E61=0,"x",Planilha1!E61)</f>
        <v>x</v>
      </c>
      <c r="F61" s="22" t="str">
        <f>Planilha1!F61</f>
        <v>33.42.39.26</v>
      </c>
      <c r="G61" s="21"/>
      <c r="H61" s="23" t="str">
        <f>Planilha1!G61</f>
        <v>00216</v>
      </c>
      <c r="J61" s="1" t="str">
        <f t="shared" si="6"/>
        <v>x</v>
      </c>
      <c r="K61" s="3" t="str">
        <f t="shared" si="0"/>
        <v>x</v>
      </c>
      <c r="L61" s="3" t="str">
        <f t="shared" si="1"/>
        <v>121</v>
      </c>
      <c r="M61" s="3" t="str">
        <f t="shared" si="7"/>
        <v>x</v>
      </c>
      <c r="N61" s="2" t="str">
        <f t="shared" si="2"/>
        <v>x</v>
      </c>
      <c r="O61" s="2" t="str">
        <f t="shared" si="8"/>
        <v>121</v>
      </c>
      <c r="P61" s="2" t="str">
        <f t="shared" si="9"/>
        <v>x</v>
      </c>
      <c r="Q61" s="1" t="str">
        <f t="shared" si="10"/>
        <v>x</v>
      </c>
      <c r="R61" s="1" t="str">
        <f t="shared" si="11"/>
        <v>121</v>
      </c>
      <c r="S61" s="1" t="str">
        <f t="shared" si="12"/>
        <v>x</v>
      </c>
      <c r="T61" s="1" t="str">
        <f t="shared" si="13"/>
        <v>x</v>
      </c>
      <c r="U61" s="2" t="str">
        <f t="shared" si="3"/>
        <v>121</v>
      </c>
      <c r="V61" s="1" t="str">
        <f t="shared" si="4"/>
        <v>33</v>
      </c>
      <c r="W61" s="1" t="str">
        <f t="shared" si="14"/>
        <v>33</v>
      </c>
      <c r="X61" s="1" t="str">
        <f t="shared" si="15"/>
        <v>42</v>
      </c>
      <c r="Y61" s="1" t="str">
        <f t="shared" si="16"/>
        <v>42</v>
      </c>
      <c r="Z61" s="1" t="str">
        <f t="shared" si="17"/>
        <v>39</v>
      </c>
      <c r="AA61" s="1" t="str">
        <f t="shared" si="18"/>
        <v>39</v>
      </c>
      <c r="AB61" s="1" t="str">
        <f t="shared" si="19"/>
        <v>26</v>
      </c>
      <c r="AC61" s="1" t="str">
        <f t="shared" si="20"/>
        <v>26</v>
      </c>
      <c r="AD61" s="1" t="str">
        <f t="shared" si="21"/>
        <v>121</v>
      </c>
      <c r="AF61" s="1">
        <f>IFERROR(IF(((LEFT(Apoio!$B$7,2)=V61)),0.7,IF(V61&lt;&gt;"x",-10,0)),0)</f>
        <v>-10</v>
      </c>
      <c r="AG61" s="1">
        <f>IFERROR(IF((RIGHT(LEFT(Apoio!$B$7,4),2)-X61)=0,0.8,IF(X61&lt;&gt;"x",-10,0)),0)</f>
        <v>-10</v>
      </c>
      <c r="AH61" s="1">
        <f>IFERROR(IF((LEFT(RIGHT(Apoio!$B$7,4),2)-Z61)=0,0.9,IF(Z61&lt;&gt;"x",-10,0)),0)</f>
        <v>-10</v>
      </c>
      <c r="AI61" s="1">
        <f>IFERROR(IF((RIGHT(Apoio!$B$7,2)-AB61)=0,1,IF(AB61&lt;&gt;"x",-10,0)),0)</f>
        <v>-10</v>
      </c>
      <c r="AK61" s="1">
        <f>IFERROR(IF(Apoio!$B$5-Cálculo!J61=0,5,IF(J61&lt;&gt;"x",-10,0)),0)</f>
        <v>0</v>
      </c>
      <c r="AL61" s="1">
        <f>IFERROR(IF(Apoio!$B$4-Cálculo!S61=0,5,IF(S61&lt;&gt;"x",-10,0)),0)</f>
        <v>0</v>
      </c>
      <c r="AM61" s="1">
        <f>IFERROR(IF(Apoio!$B$3-Cálculo!P61=0,5,IF(P61&lt;&gt;"x",-10,0)),0)</f>
        <v>0</v>
      </c>
      <c r="AO61" s="1">
        <f t="shared" si="22"/>
        <v>-40</v>
      </c>
      <c r="AP61" s="1" t="str">
        <f t="shared" si="23"/>
        <v>121</v>
      </c>
    </row>
    <row r="62" spans="2:42" ht="13.5" customHeight="1" x14ac:dyDescent="0.25">
      <c r="B62" s="20" t="str">
        <f>Planilha1!C62</f>
        <v>122</v>
      </c>
      <c r="C62" s="21">
        <f t="shared" si="5"/>
        <v>275</v>
      </c>
      <c r="D62" s="22" t="str">
        <f>Planilha1!D62</f>
        <v>Modalidade 22 - Execução Delegada à União</v>
      </c>
      <c r="E62" s="22" t="str">
        <f>IF(Planilha1!E62=0,"x",Planilha1!E62)</f>
        <v>x</v>
      </c>
      <c r="F62" s="22" t="str">
        <f>Planilha1!F62</f>
        <v>00.22.00.00</v>
      </c>
      <c r="G62" s="21"/>
      <c r="H62" s="23" t="str">
        <f>Planilha1!G62</f>
        <v>00275</v>
      </c>
      <c r="J62" s="1" t="str">
        <f t="shared" si="6"/>
        <v>x</v>
      </c>
      <c r="K62" s="3" t="str">
        <f t="shared" si="0"/>
        <v>x</v>
      </c>
      <c r="L62" s="3" t="str">
        <f t="shared" si="1"/>
        <v>122</v>
      </c>
      <c r="M62" s="3" t="str">
        <f t="shared" si="7"/>
        <v>x</v>
      </c>
      <c r="N62" s="2" t="str">
        <f t="shared" si="2"/>
        <v>x</v>
      </c>
      <c r="O62" s="2" t="str">
        <f t="shared" si="8"/>
        <v>122</v>
      </c>
      <c r="P62" s="2" t="str">
        <f t="shared" si="9"/>
        <v>x</v>
      </c>
      <c r="Q62" s="1" t="str">
        <f t="shared" si="10"/>
        <v>x</v>
      </c>
      <c r="R62" s="1" t="str">
        <f t="shared" si="11"/>
        <v>122</v>
      </c>
      <c r="S62" s="1" t="str">
        <f t="shared" si="12"/>
        <v>x</v>
      </c>
      <c r="T62" s="1" t="str">
        <f t="shared" si="13"/>
        <v>x</v>
      </c>
      <c r="U62" s="2" t="str">
        <f t="shared" si="3"/>
        <v>122</v>
      </c>
      <c r="V62" s="1" t="str">
        <f t="shared" si="4"/>
        <v>x</v>
      </c>
      <c r="W62" s="1" t="str">
        <f t="shared" si="14"/>
        <v>00</v>
      </c>
      <c r="X62" s="1" t="str">
        <f t="shared" si="15"/>
        <v>22</v>
      </c>
      <c r="Y62" s="1" t="str">
        <f t="shared" si="16"/>
        <v>22</v>
      </c>
      <c r="Z62" s="1" t="str">
        <f t="shared" si="17"/>
        <v>x</v>
      </c>
      <c r="AA62" s="1" t="str">
        <f t="shared" si="18"/>
        <v>00</v>
      </c>
      <c r="AB62" s="1" t="str">
        <f t="shared" si="19"/>
        <v>x</v>
      </c>
      <c r="AC62" s="1" t="str">
        <f t="shared" si="20"/>
        <v>00</v>
      </c>
      <c r="AD62" s="1" t="str">
        <f t="shared" si="21"/>
        <v>122</v>
      </c>
      <c r="AF62" s="1">
        <f>IFERROR(IF(((LEFT(Apoio!$B$7,2)=V62)),0.7,IF(V62&lt;&gt;"x",-10,0)),0)</f>
        <v>0</v>
      </c>
      <c r="AG62" s="1">
        <f>IFERROR(IF((RIGHT(LEFT(Apoio!$B$7,4),2)-X62)=0,0.8,IF(X62&lt;&gt;"x",-10,0)),0)</f>
        <v>-10</v>
      </c>
      <c r="AH62" s="1">
        <f>IFERROR(IF((LEFT(RIGHT(Apoio!$B$7,4),2)-Z62)=0,0.9,IF(Z62&lt;&gt;"x",-10,0)),0)</f>
        <v>0</v>
      </c>
      <c r="AI62" s="1">
        <f>IFERROR(IF((RIGHT(Apoio!$B$7,2)-AB62)=0,1,IF(AB62&lt;&gt;"x",-10,0)),0)</f>
        <v>0</v>
      </c>
      <c r="AK62" s="1">
        <f>IFERROR(IF(Apoio!$B$5-Cálculo!J62=0,5,IF(J62&lt;&gt;"x",-10,0)),0)</f>
        <v>0</v>
      </c>
      <c r="AL62" s="1">
        <f>IFERROR(IF(Apoio!$B$4-Cálculo!S62=0,5,IF(S62&lt;&gt;"x",-10,0)),0)</f>
        <v>0</v>
      </c>
      <c r="AM62" s="1">
        <f>IFERROR(IF(Apoio!$B$3-Cálculo!P62=0,5,IF(P62&lt;&gt;"x",-10,0)),0)</f>
        <v>0</v>
      </c>
      <c r="AO62" s="1">
        <f t="shared" si="22"/>
        <v>-10</v>
      </c>
      <c r="AP62" s="1" t="str">
        <f t="shared" si="23"/>
        <v>122</v>
      </c>
    </row>
    <row r="63" spans="2:42" ht="13.5" customHeight="1" x14ac:dyDescent="0.25">
      <c r="B63" s="20" t="str">
        <f>Planilha1!C63</f>
        <v>123</v>
      </c>
      <c r="C63" s="21">
        <f t="shared" si="5"/>
        <v>217</v>
      </c>
      <c r="D63" s="22" t="str">
        <f>Planilha1!D63</f>
        <v>RPV: Encargos Sentença de Pequeno Valor (Subação 8036)</v>
      </c>
      <c r="E63" s="22" t="str">
        <f>IF(Planilha1!E63=0,"x",Planilha1!E63)</f>
        <v>00.000.0000.0000.008036</v>
      </c>
      <c r="F63" s="22">
        <f>Planilha1!F63</f>
        <v>0</v>
      </c>
      <c r="G63" s="21"/>
      <c r="H63" s="23" t="str">
        <f>Planilha1!G63</f>
        <v>00217</v>
      </c>
      <c r="J63" s="1" t="str">
        <f t="shared" si="6"/>
        <v>x</v>
      </c>
      <c r="K63" s="3" t="str">
        <f t="shared" si="0"/>
        <v>00</v>
      </c>
      <c r="L63" s="3" t="str">
        <f t="shared" si="1"/>
        <v>123</v>
      </c>
      <c r="M63" s="3" t="str">
        <f t="shared" si="7"/>
        <v>x</v>
      </c>
      <c r="N63" s="2" t="str">
        <f t="shared" si="2"/>
        <v>000</v>
      </c>
      <c r="O63" s="2" t="str">
        <f t="shared" si="8"/>
        <v>123</v>
      </c>
      <c r="P63" s="2" t="str">
        <f t="shared" si="9"/>
        <v>008036</v>
      </c>
      <c r="Q63" s="1" t="str">
        <f t="shared" si="10"/>
        <v>008036</v>
      </c>
      <c r="R63" s="1" t="str">
        <f t="shared" si="11"/>
        <v>123</v>
      </c>
      <c r="S63" s="1" t="str">
        <f t="shared" si="12"/>
        <v>x</v>
      </c>
      <c r="T63" s="1" t="str">
        <f t="shared" si="13"/>
        <v>0000</v>
      </c>
      <c r="U63" s="2" t="str">
        <f t="shared" si="3"/>
        <v>123</v>
      </c>
      <c r="V63" s="1" t="str">
        <f t="shared" si="4"/>
        <v>0</v>
      </c>
      <c r="W63" s="1" t="str">
        <f t="shared" si="14"/>
        <v>0</v>
      </c>
      <c r="X63" s="1" t="str">
        <f t="shared" si="15"/>
        <v>0</v>
      </c>
      <c r="Y63" s="1" t="str">
        <f t="shared" si="16"/>
        <v>0</v>
      </c>
      <c r="Z63" s="1" t="str">
        <f t="shared" si="17"/>
        <v>0</v>
      </c>
      <c r="AA63" s="1" t="str">
        <f t="shared" si="18"/>
        <v>0</v>
      </c>
      <c r="AB63" s="1" t="str">
        <f t="shared" si="19"/>
        <v>0</v>
      </c>
      <c r="AC63" s="1" t="str">
        <f t="shared" si="20"/>
        <v>0</v>
      </c>
      <c r="AD63" s="1" t="str">
        <f t="shared" si="21"/>
        <v>123</v>
      </c>
      <c r="AF63" s="1">
        <f>IFERROR(IF(((LEFT(Apoio!$B$7,2)=V63)),0.7,IF(V63&lt;&gt;"x",-10,0)),0)</f>
        <v>-10</v>
      </c>
      <c r="AG63" s="1">
        <f>IFERROR(IF((RIGHT(LEFT(Apoio!$B$7,4),2)-X63)=0,0.8,IF(X63&lt;&gt;"x",-10,0)),0)</f>
        <v>-10</v>
      </c>
      <c r="AH63" s="1">
        <f>IFERROR(IF((LEFT(RIGHT(Apoio!$B$7,4),2)-Z63)=0,0.9,IF(Z63&lt;&gt;"x",-10,0)),0)</f>
        <v>-10</v>
      </c>
      <c r="AI63" s="1">
        <f>IFERROR(IF((RIGHT(Apoio!$B$7,2)-AB63)=0,1,IF(AB63&lt;&gt;"x",-10,0)),0)</f>
        <v>-10</v>
      </c>
      <c r="AK63" s="1">
        <f>IFERROR(IF(Apoio!$B$5-Cálculo!J63=0,5,IF(J63&lt;&gt;"x",-10,0)),0)</f>
        <v>0</v>
      </c>
      <c r="AL63" s="1">
        <f>IFERROR(IF(Apoio!$B$4-Cálculo!S63=0,5,IF(S63&lt;&gt;"x",-10,0)),0)</f>
        <v>0</v>
      </c>
      <c r="AM63" s="1">
        <f>IFERROR(IF(Apoio!$B$3-Cálculo!P63=0,5,IF(P63&lt;&gt;"x",-10,0)),0)</f>
        <v>-10</v>
      </c>
      <c r="AO63" s="1">
        <f t="shared" si="22"/>
        <v>-50</v>
      </c>
      <c r="AP63" s="1" t="str">
        <f t="shared" si="23"/>
        <v>123</v>
      </c>
    </row>
    <row r="64" spans="2:42" ht="13.5" customHeight="1" x14ac:dyDescent="0.25">
      <c r="B64" s="20" t="str">
        <f>Planilha1!C64</f>
        <v>125</v>
      </c>
      <c r="C64" s="21">
        <f t="shared" si="5"/>
        <v>218</v>
      </c>
      <c r="D64" s="22" t="str">
        <f>Planilha1!D64</f>
        <v>Microbacias 3 - FATMA (Subação 10738)</v>
      </c>
      <c r="E64" s="22" t="str">
        <f>IF(Planilha1!E64=0,"x",Planilha1!E64)</f>
        <v>00.000.0000.0000.010738</v>
      </c>
      <c r="F64" s="22">
        <f>Planilha1!F64</f>
        <v>0</v>
      </c>
      <c r="G64" s="21"/>
      <c r="H64" s="23" t="str">
        <f>Planilha1!G64</f>
        <v>00218</v>
      </c>
      <c r="J64" s="1" t="str">
        <f t="shared" si="6"/>
        <v>x</v>
      </c>
      <c r="K64" s="3" t="str">
        <f t="shared" si="0"/>
        <v>00</v>
      </c>
      <c r="L64" s="3" t="str">
        <f t="shared" si="1"/>
        <v>125</v>
      </c>
      <c r="M64" s="3" t="str">
        <f t="shared" si="7"/>
        <v>x</v>
      </c>
      <c r="N64" s="2" t="str">
        <f t="shared" si="2"/>
        <v>000</v>
      </c>
      <c r="O64" s="2" t="str">
        <f t="shared" si="8"/>
        <v>125</v>
      </c>
      <c r="P64" s="2" t="str">
        <f t="shared" si="9"/>
        <v>010738</v>
      </c>
      <c r="Q64" s="1" t="str">
        <f t="shared" si="10"/>
        <v>010738</v>
      </c>
      <c r="R64" s="1" t="str">
        <f t="shared" si="11"/>
        <v>125</v>
      </c>
      <c r="S64" s="1" t="str">
        <f t="shared" si="12"/>
        <v>x</v>
      </c>
      <c r="T64" s="1" t="str">
        <f t="shared" si="13"/>
        <v>0000</v>
      </c>
      <c r="U64" s="2" t="str">
        <f t="shared" si="3"/>
        <v>125</v>
      </c>
      <c r="V64" s="1" t="str">
        <f t="shared" si="4"/>
        <v>0</v>
      </c>
      <c r="W64" s="1" t="str">
        <f t="shared" si="14"/>
        <v>0</v>
      </c>
      <c r="X64" s="1" t="str">
        <f t="shared" si="15"/>
        <v>0</v>
      </c>
      <c r="Y64" s="1" t="str">
        <f t="shared" si="16"/>
        <v>0</v>
      </c>
      <c r="Z64" s="1" t="str">
        <f t="shared" si="17"/>
        <v>0</v>
      </c>
      <c r="AA64" s="1" t="str">
        <f t="shared" si="18"/>
        <v>0</v>
      </c>
      <c r="AB64" s="1" t="str">
        <f t="shared" si="19"/>
        <v>0</v>
      </c>
      <c r="AC64" s="1" t="str">
        <f t="shared" si="20"/>
        <v>0</v>
      </c>
      <c r="AD64" s="1" t="str">
        <f t="shared" si="21"/>
        <v>125</v>
      </c>
      <c r="AF64" s="1">
        <f>IFERROR(IF(((LEFT(Apoio!$B$7,2)=V64)),0.7,IF(V64&lt;&gt;"x",-10,0)),0)</f>
        <v>-10</v>
      </c>
      <c r="AG64" s="1">
        <f>IFERROR(IF((RIGHT(LEFT(Apoio!$B$7,4),2)-X64)=0,0.8,IF(X64&lt;&gt;"x",-10,0)),0)</f>
        <v>-10</v>
      </c>
      <c r="AH64" s="1">
        <f>IFERROR(IF((LEFT(RIGHT(Apoio!$B$7,4),2)-Z64)=0,0.9,IF(Z64&lt;&gt;"x",-10,0)),0)</f>
        <v>-10</v>
      </c>
      <c r="AI64" s="1">
        <f>IFERROR(IF((RIGHT(Apoio!$B$7,2)-AB64)=0,1,IF(AB64&lt;&gt;"x",-10,0)),0)</f>
        <v>-10</v>
      </c>
      <c r="AK64" s="1">
        <f>IFERROR(IF(Apoio!$B$5-Cálculo!J64=0,5,IF(J64&lt;&gt;"x",-10,0)),0)</f>
        <v>0</v>
      </c>
      <c r="AL64" s="1">
        <f>IFERROR(IF(Apoio!$B$4-Cálculo!S64=0,5,IF(S64&lt;&gt;"x",-10,0)),0)</f>
        <v>0</v>
      </c>
      <c r="AM64" s="1">
        <f>IFERROR(IF(Apoio!$B$3-Cálculo!P64=0,5,IF(P64&lt;&gt;"x",-10,0)),0)</f>
        <v>-10</v>
      </c>
      <c r="AO64" s="1">
        <f t="shared" si="22"/>
        <v>-50</v>
      </c>
      <c r="AP64" s="1" t="str">
        <f t="shared" si="23"/>
        <v>125</v>
      </c>
    </row>
    <row r="65" spans="2:42" ht="13.5" customHeight="1" x14ac:dyDescent="0.25">
      <c r="B65" s="20" t="str">
        <f>Planilha1!C65</f>
        <v>126</v>
      </c>
      <c r="C65" s="21">
        <f t="shared" si="5"/>
        <v>219</v>
      </c>
      <c r="D65" s="22" t="str">
        <f>Planilha1!D65</f>
        <v>Programa SC Rural - SEINFRA (Subação 8577)</v>
      </c>
      <c r="E65" s="22" t="str">
        <f>IF(Planilha1!E65=0,"x",Planilha1!E65)</f>
        <v>00.000.0000.0000.008577</v>
      </c>
      <c r="F65" s="22">
        <f>Planilha1!F65</f>
        <v>0</v>
      </c>
      <c r="G65" s="21"/>
      <c r="H65" s="23" t="str">
        <f>Planilha1!G65</f>
        <v>00219</v>
      </c>
      <c r="J65" s="1" t="str">
        <f t="shared" si="6"/>
        <v>x</v>
      </c>
      <c r="K65" s="3" t="str">
        <f t="shared" si="0"/>
        <v>00</v>
      </c>
      <c r="L65" s="3" t="str">
        <f t="shared" si="1"/>
        <v>126</v>
      </c>
      <c r="M65" s="3" t="str">
        <f t="shared" si="7"/>
        <v>x</v>
      </c>
      <c r="N65" s="2" t="str">
        <f t="shared" si="2"/>
        <v>000</v>
      </c>
      <c r="O65" s="2" t="str">
        <f t="shared" si="8"/>
        <v>126</v>
      </c>
      <c r="P65" s="2" t="str">
        <f t="shared" si="9"/>
        <v>008577</v>
      </c>
      <c r="Q65" s="1" t="str">
        <f t="shared" si="10"/>
        <v>008577</v>
      </c>
      <c r="R65" s="1" t="str">
        <f t="shared" si="11"/>
        <v>126</v>
      </c>
      <c r="S65" s="1" t="str">
        <f t="shared" si="12"/>
        <v>x</v>
      </c>
      <c r="T65" s="1" t="str">
        <f t="shared" si="13"/>
        <v>0000</v>
      </c>
      <c r="U65" s="2" t="str">
        <f t="shared" si="3"/>
        <v>126</v>
      </c>
      <c r="V65" s="1" t="str">
        <f t="shared" si="4"/>
        <v>0</v>
      </c>
      <c r="W65" s="1" t="str">
        <f t="shared" si="14"/>
        <v>0</v>
      </c>
      <c r="X65" s="1" t="str">
        <f t="shared" si="15"/>
        <v>0</v>
      </c>
      <c r="Y65" s="1" t="str">
        <f t="shared" si="16"/>
        <v>0</v>
      </c>
      <c r="Z65" s="1" t="str">
        <f t="shared" si="17"/>
        <v>0</v>
      </c>
      <c r="AA65" s="1" t="str">
        <f t="shared" si="18"/>
        <v>0</v>
      </c>
      <c r="AB65" s="1" t="str">
        <f t="shared" si="19"/>
        <v>0</v>
      </c>
      <c r="AC65" s="1" t="str">
        <f t="shared" si="20"/>
        <v>0</v>
      </c>
      <c r="AD65" s="1" t="str">
        <f t="shared" si="21"/>
        <v>126</v>
      </c>
      <c r="AF65" s="1">
        <f>IFERROR(IF(((LEFT(Apoio!$B$7,2)=V65)),0.7,IF(V65&lt;&gt;"x",-10,0)),0)</f>
        <v>-10</v>
      </c>
      <c r="AG65" s="1">
        <f>IFERROR(IF((RIGHT(LEFT(Apoio!$B$7,4),2)-X65)=0,0.8,IF(X65&lt;&gt;"x",-10,0)),0)</f>
        <v>-10</v>
      </c>
      <c r="AH65" s="1">
        <f>IFERROR(IF((LEFT(RIGHT(Apoio!$B$7,4),2)-Z65)=0,0.9,IF(Z65&lt;&gt;"x",-10,0)),0)</f>
        <v>-10</v>
      </c>
      <c r="AI65" s="1">
        <f>IFERROR(IF((RIGHT(Apoio!$B$7,2)-AB65)=0,1,IF(AB65&lt;&gt;"x",-10,0)),0)</f>
        <v>-10</v>
      </c>
      <c r="AK65" s="1">
        <f>IFERROR(IF(Apoio!$B$5-Cálculo!J65=0,5,IF(J65&lt;&gt;"x",-10,0)),0)</f>
        <v>0</v>
      </c>
      <c r="AL65" s="1">
        <f>IFERROR(IF(Apoio!$B$4-Cálculo!S65=0,5,IF(S65&lt;&gt;"x",-10,0)),0)</f>
        <v>0</v>
      </c>
      <c r="AM65" s="1">
        <f>IFERROR(IF(Apoio!$B$3-Cálculo!P65=0,5,IF(P65&lt;&gt;"x",-10,0)),0)</f>
        <v>-10</v>
      </c>
      <c r="AO65" s="1">
        <f t="shared" si="22"/>
        <v>-50</v>
      </c>
      <c r="AP65" s="1" t="str">
        <f t="shared" si="23"/>
        <v>126</v>
      </c>
    </row>
    <row r="66" spans="2:42" ht="13.5" customHeight="1" x14ac:dyDescent="0.25">
      <c r="B66" s="20" t="str">
        <f>Planilha1!C66</f>
        <v>127</v>
      </c>
      <c r="C66" s="21">
        <f t="shared" si="5"/>
        <v>39</v>
      </c>
      <c r="D66" s="22" t="str">
        <f>Planilha1!D66</f>
        <v>RPV: Encargos Sentença de Peq. Valor (Subação 8036)</v>
      </c>
      <c r="E66" s="22" t="str">
        <f>IF(Planilha1!E66=0,"x",Planilha1!E66)</f>
        <v>00.000.0000.0000.008036</v>
      </c>
      <c r="F66" s="22" t="str">
        <f>Planilha1!F66</f>
        <v>00.00.91.00</v>
      </c>
      <c r="G66" s="21"/>
      <c r="H66" s="23" t="str">
        <f>Planilha1!G66</f>
        <v>00039</v>
      </c>
      <c r="J66" s="1" t="str">
        <f t="shared" si="6"/>
        <v>x</v>
      </c>
      <c r="K66" s="3" t="str">
        <f t="shared" si="0"/>
        <v>00</v>
      </c>
      <c r="L66" s="3" t="str">
        <f t="shared" si="1"/>
        <v>127</v>
      </c>
      <c r="M66" s="3" t="str">
        <f t="shared" si="7"/>
        <v>x</v>
      </c>
      <c r="N66" s="2" t="str">
        <f t="shared" si="2"/>
        <v>000</v>
      </c>
      <c r="O66" s="2" t="str">
        <f t="shared" si="8"/>
        <v>127</v>
      </c>
      <c r="P66" s="2" t="str">
        <f t="shared" si="9"/>
        <v>008036</v>
      </c>
      <c r="Q66" s="1" t="str">
        <f t="shared" si="10"/>
        <v>008036</v>
      </c>
      <c r="R66" s="1" t="str">
        <f t="shared" si="11"/>
        <v>127</v>
      </c>
      <c r="S66" s="1" t="str">
        <f t="shared" si="12"/>
        <v>x</v>
      </c>
      <c r="T66" s="1" t="str">
        <f t="shared" si="13"/>
        <v>0000</v>
      </c>
      <c r="U66" s="2" t="str">
        <f t="shared" si="3"/>
        <v>127</v>
      </c>
      <c r="V66" s="1" t="str">
        <f t="shared" si="4"/>
        <v>x</v>
      </c>
      <c r="W66" s="1" t="str">
        <f t="shared" si="14"/>
        <v>00</v>
      </c>
      <c r="X66" s="1" t="str">
        <f t="shared" si="15"/>
        <v>x</v>
      </c>
      <c r="Y66" s="1" t="str">
        <f t="shared" si="16"/>
        <v>00</v>
      </c>
      <c r="Z66" s="1" t="str">
        <f t="shared" si="17"/>
        <v>91</v>
      </c>
      <c r="AA66" s="1" t="str">
        <f t="shared" si="18"/>
        <v>91</v>
      </c>
      <c r="AB66" s="1" t="str">
        <f t="shared" si="19"/>
        <v>x</v>
      </c>
      <c r="AC66" s="1" t="str">
        <f t="shared" si="20"/>
        <v>00</v>
      </c>
      <c r="AD66" s="1" t="str">
        <f t="shared" si="21"/>
        <v>127</v>
      </c>
      <c r="AF66" s="1">
        <f>IFERROR(IF(((LEFT(Apoio!$B$7,2)=V66)),0.7,IF(V66&lt;&gt;"x",-10,0)),0)</f>
        <v>0</v>
      </c>
      <c r="AG66" s="1">
        <f>IFERROR(IF((RIGHT(LEFT(Apoio!$B$7,4),2)-X66)=0,0.8,IF(X66&lt;&gt;"x",-10,0)),0)</f>
        <v>0</v>
      </c>
      <c r="AH66" s="1">
        <f>IFERROR(IF((LEFT(RIGHT(Apoio!$B$7,4),2)-Z66)=0,0.9,IF(Z66&lt;&gt;"x",-10,0)),0)</f>
        <v>-10</v>
      </c>
      <c r="AI66" s="1">
        <f>IFERROR(IF((RIGHT(Apoio!$B$7,2)-AB66)=0,1,IF(AB66&lt;&gt;"x",-10,0)),0)</f>
        <v>0</v>
      </c>
      <c r="AK66" s="1">
        <f>IFERROR(IF(Apoio!$B$5-Cálculo!J66=0,5,IF(J66&lt;&gt;"x",-10,0)),0)</f>
        <v>0</v>
      </c>
      <c r="AL66" s="1">
        <f>IFERROR(IF(Apoio!$B$4-Cálculo!S66=0,5,IF(S66&lt;&gt;"x",-10,0)),0)</f>
        <v>0</v>
      </c>
      <c r="AM66" s="1">
        <f>IFERROR(IF(Apoio!$B$3-Cálculo!P66=0,5,IF(P66&lt;&gt;"x",-10,0)),0)</f>
        <v>-10</v>
      </c>
      <c r="AO66" s="1">
        <f t="shared" si="22"/>
        <v>-20</v>
      </c>
      <c r="AP66" s="1" t="str">
        <f t="shared" si="23"/>
        <v>127</v>
      </c>
    </row>
    <row r="67" spans="2:42" ht="13.5" customHeight="1" x14ac:dyDescent="0.25">
      <c r="B67" s="20" t="str">
        <f>Planilha1!C67</f>
        <v>128</v>
      </c>
      <c r="C67" s="21">
        <f t="shared" si="5"/>
        <v>46</v>
      </c>
      <c r="D67" s="22" t="str">
        <f>Planilha1!D67</f>
        <v>PIS/PASEP 33904712</v>
      </c>
      <c r="E67" s="22" t="str">
        <f>IF(Planilha1!E67=0,"x",Planilha1!E67)</f>
        <v>x</v>
      </c>
      <c r="F67" s="22" t="str">
        <f>Planilha1!F67</f>
        <v>33.90.47.12</v>
      </c>
      <c r="G67" s="21"/>
      <c r="H67" s="23" t="str">
        <f>Planilha1!G67</f>
        <v>00046</v>
      </c>
      <c r="J67" s="1" t="str">
        <f t="shared" si="6"/>
        <v>x</v>
      </c>
      <c r="K67" s="3" t="str">
        <f t="shared" si="0"/>
        <v>x</v>
      </c>
      <c r="L67" s="3" t="str">
        <f t="shared" si="1"/>
        <v>128</v>
      </c>
      <c r="M67" s="3" t="str">
        <f t="shared" si="7"/>
        <v>x</v>
      </c>
      <c r="N67" s="2" t="str">
        <f t="shared" si="2"/>
        <v>x</v>
      </c>
      <c r="O67" s="2" t="str">
        <f t="shared" si="8"/>
        <v>128</v>
      </c>
      <c r="P67" s="2" t="str">
        <f t="shared" si="9"/>
        <v>x</v>
      </c>
      <c r="Q67" s="1" t="str">
        <f t="shared" si="10"/>
        <v>x</v>
      </c>
      <c r="R67" s="1" t="str">
        <f t="shared" si="11"/>
        <v>128</v>
      </c>
      <c r="S67" s="1" t="str">
        <f t="shared" si="12"/>
        <v>x</v>
      </c>
      <c r="T67" s="1" t="str">
        <f t="shared" si="13"/>
        <v>x</v>
      </c>
      <c r="U67" s="2" t="str">
        <f t="shared" si="3"/>
        <v>128</v>
      </c>
      <c r="V67" s="1" t="str">
        <f t="shared" si="4"/>
        <v>33</v>
      </c>
      <c r="W67" s="1" t="str">
        <f t="shared" si="14"/>
        <v>33</v>
      </c>
      <c r="X67" s="1" t="str">
        <f t="shared" si="15"/>
        <v>90</v>
      </c>
      <c r="Y67" s="1" t="str">
        <f t="shared" si="16"/>
        <v>90</v>
      </c>
      <c r="Z67" s="1" t="str">
        <f t="shared" si="17"/>
        <v>47</v>
      </c>
      <c r="AA67" s="1" t="str">
        <f t="shared" si="18"/>
        <v>47</v>
      </c>
      <c r="AB67" s="1" t="str">
        <f t="shared" si="19"/>
        <v>12</v>
      </c>
      <c r="AC67" s="1" t="str">
        <f t="shared" si="20"/>
        <v>12</v>
      </c>
      <c r="AD67" s="1" t="str">
        <f t="shared" si="21"/>
        <v>128</v>
      </c>
      <c r="AF67" s="1">
        <f>IFERROR(IF(((LEFT(Apoio!$B$7,2)=V67)),0.7,IF(V67&lt;&gt;"x",-10,0)),0)</f>
        <v>-10</v>
      </c>
      <c r="AG67" s="1">
        <f>IFERROR(IF((RIGHT(LEFT(Apoio!$B$7,4),2)-X67)=0,0.8,IF(X67&lt;&gt;"x",-10,0)),0)</f>
        <v>-10</v>
      </c>
      <c r="AH67" s="1">
        <f>IFERROR(IF((LEFT(RIGHT(Apoio!$B$7,4),2)-Z67)=0,0.9,IF(Z67&lt;&gt;"x",-10,0)),0)</f>
        <v>-10</v>
      </c>
      <c r="AI67" s="1">
        <f>IFERROR(IF((RIGHT(Apoio!$B$7,2)-AB67)=0,1,IF(AB67&lt;&gt;"x",-10,0)),0)</f>
        <v>-10</v>
      </c>
      <c r="AK67" s="1">
        <f>IFERROR(IF(Apoio!$B$5-Cálculo!J67=0,5,IF(J67&lt;&gt;"x",-10,0)),0)</f>
        <v>0</v>
      </c>
      <c r="AL67" s="1">
        <f>IFERROR(IF(Apoio!$B$4-Cálculo!S67=0,5,IF(S67&lt;&gt;"x",-10,0)),0)</f>
        <v>0</v>
      </c>
      <c r="AM67" s="1">
        <f>IFERROR(IF(Apoio!$B$3-Cálculo!P67=0,5,IF(P67&lt;&gt;"x",-10,0)),0)</f>
        <v>0</v>
      </c>
      <c r="AO67" s="1">
        <f t="shared" si="22"/>
        <v>-40</v>
      </c>
      <c r="AP67" s="1" t="str">
        <f t="shared" si="23"/>
        <v>128</v>
      </c>
    </row>
    <row r="68" spans="2:42" ht="13.5" customHeight="1" x14ac:dyDescent="0.25">
      <c r="B68" s="20" t="str">
        <f>Planilha1!C68</f>
        <v>129</v>
      </c>
      <c r="C68" s="21">
        <f t="shared" si="5"/>
        <v>258</v>
      </c>
      <c r="D68" s="22" t="str">
        <f>Planilha1!D68</f>
        <v>Substituição mão de obra - 339034</v>
      </c>
      <c r="E68" s="22" t="str">
        <f>IF(Planilha1!E68=0,"x",Planilha1!E68)</f>
        <v>x</v>
      </c>
      <c r="F68" s="22" t="str">
        <f>Planilha1!F68</f>
        <v>33.90.34.00</v>
      </c>
      <c r="G68" s="21"/>
      <c r="H68" s="23" t="str">
        <f>Planilha1!G68</f>
        <v>00258</v>
      </c>
      <c r="J68" s="1" t="str">
        <f t="shared" si="6"/>
        <v>x</v>
      </c>
      <c r="K68" s="3" t="str">
        <f t="shared" ref="K68:K122" si="24">LEFT(E68,2)</f>
        <v>x</v>
      </c>
      <c r="L68" s="3" t="str">
        <f t="shared" ref="L68:L122" si="25">U68</f>
        <v>129</v>
      </c>
      <c r="M68" s="3" t="str">
        <f t="shared" si="7"/>
        <v>x</v>
      </c>
      <c r="N68" s="2" t="str">
        <f t="shared" ref="N68:N122" si="26">RIGHT(LEFT(E68,6),3)</f>
        <v>x</v>
      </c>
      <c r="O68" s="2" t="str">
        <f t="shared" si="8"/>
        <v>129</v>
      </c>
      <c r="P68" s="2" t="str">
        <f t="shared" si="9"/>
        <v>x</v>
      </c>
      <c r="Q68" s="1" t="str">
        <f t="shared" si="10"/>
        <v>x</v>
      </c>
      <c r="R68" s="1" t="str">
        <f t="shared" si="11"/>
        <v>129</v>
      </c>
      <c r="S68" s="1" t="str">
        <f t="shared" si="12"/>
        <v>x</v>
      </c>
      <c r="T68" s="1" t="str">
        <f t="shared" si="13"/>
        <v>x</v>
      </c>
      <c r="U68" s="2" t="str">
        <f t="shared" ref="U68:U115" si="27">+B68</f>
        <v>129</v>
      </c>
      <c r="V68" s="1" t="str">
        <f t="shared" ref="V68:V115" si="28">IF((IF(W68="00","x",W68))="30","33",(IF(W68="00","x",W68)))</f>
        <v>33</v>
      </c>
      <c r="W68" s="1" t="str">
        <f t="shared" si="14"/>
        <v>33</v>
      </c>
      <c r="X68" s="1" t="str">
        <f t="shared" si="15"/>
        <v>90</v>
      </c>
      <c r="Y68" s="1" t="str">
        <f t="shared" si="16"/>
        <v>90</v>
      </c>
      <c r="Z68" s="1" t="str">
        <f t="shared" si="17"/>
        <v>34</v>
      </c>
      <c r="AA68" s="1" t="str">
        <f t="shared" si="18"/>
        <v>34</v>
      </c>
      <c r="AB68" s="1" t="str">
        <f t="shared" si="19"/>
        <v>x</v>
      </c>
      <c r="AC68" s="1" t="str">
        <f t="shared" si="20"/>
        <v>00</v>
      </c>
      <c r="AD68" s="1" t="str">
        <f t="shared" si="21"/>
        <v>129</v>
      </c>
      <c r="AF68" s="1">
        <f>IFERROR(IF(((LEFT(Apoio!$B$7,2)=V68)),0.7,IF(V68&lt;&gt;"x",-10,0)),0)</f>
        <v>-10</v>
      </c>
      <c r="AG68" s="1">
        <f>IFERROR(IF((RIGHT(LEFT(Apoio!$B$7,4),2)-X68)=0,0.8,IF(X68&lt;&gt;"x",-10,0)),0)</f>
        <v>-10</v>
      </c>
      <c r="AH68" s="1">
        <f>IFERROR(IF((LEFT(RIGHT(Apoio!$B$7,4),2)-Z68)=0,0.9,IF(Z68&lt;&gt;"x",-10,0)),0)</f>
        <v>-10</v>
      </c>
      <c r="AI68" s="1">
        <f>IFERROR(IF((RIGHT(Apoio!$B$7,2)-AB68)=0,1,IF(AB68&lt;&gt;"x",-10,0)),0)</f>
        <v>0</v>
      </c>
      <c r="AK68" s="1">
        <f>IFERROR(IF(Apoio!$B$5-Cálculo!J68=0,5,IF(J68&lt;&gt;"x",-10,0)),0)</f>
        <v>0</v>
      </c>
      <c r="AL68" s="1">
        <f>IFERROR(IF(Apoio!$B$4-Cálculo!S68=0,5,IF(S68&lt;&gt;"x",-10,0)),0)</f>
        <v>0</v>
      </c>
      <c r="AM68" s="1">
        <f>IFERROR(IF(Apoio!$B$3-Cálculo!P68=0,5,IF(P68&lt;&gt;"x",-10,0)),0)</f>
        <v>0</v>
      </c>
      <c r="AO68" s="1">
        <f t="shared" si="22"/>
        <v>-30</v>
      </c>
      <c r="AP68" s="1" t="str">
        <f t="shared" si="23"/>
        <v>129</v>
      </c>
    </row>
    <row r="69" spans="2:42" ht="13.5" customHeight="1" x14ac:dyDescent="0.25">
      <c r="B69" s="20" t="str">
        <f>Planilha1!C69</f>
        <v>130</v>
      </c>
      <c r="C69" s="21">
        <f t="shared" si="5"/>
        <v>88</v>
      </c>
      <c r="D69" s="22" t="str">
        <f>Planilha1!D69</f>
        <v>Encargos com Inativos-Poder Judiciário</v>
      </c>
      <c r="E69" s="22" t="str">
        <f>IF(Planilha1!E69=0,"x",Planilha1!E69)</f>
        <v>00.000.0000.0000.009342</v>
      </c>
      <c r="F69" s="22">
        <f>Planilha1!F69</f>
        <v>0</v>
      </c>
      <c r="G69" s="21"/>
      <c r="H69" s="23" t="str">
        <f>Planilha1!G69</f>
        <v>00088</v>
      </c>
      <c r="J69" s="1" t="str">
        <f t="shared" ref="J69:J122" si="29">IF(K69="00","x",K69)</f>
        <v>x</v>
      </c>
      <c r="K69" s="3" t="str">
        <f t="shared" si="24"/>
        <v>00</v>
      </c>
      <c r="L69" s="3" t="str">
        <f t="shared" si="25"/>
        <v>130</v>
      </c>
      <c r="M69" s="3" t="str">
        <f t="shared" ref="M69:M122" si="30">IF(N69="000","x",N69)</f>
        <v>x</v>
      </c>
      <c r="N69" s="2" t="str">
        <f t="shared" si="26"/>
        <v>000</v>
      </c>
      <c r="O69" s="2" t="str">
        <f t="shared" ref="O69:O122" si="31">TEXT(L69,0)</f>
        <v>130</v>
      </c>
      <c r="P69" s="2" t="str">
        <f t="shared" ref="P69:P122" si="32">IF(Q69="000000","x",Q69)</f>
        <v>009342</v>
      </c>
      <c r="Q69" s="1" t="str">
        <f t="shared" ref="Q69:Q115" si="33">RIGHT(E69,6)</f>
        <v>009342</v>
      </c>
      <c r="R69" s="1" t="str">
        <f t="shared" ref="R69:R115" si="34">+O69</f>
        <v>130</v>
      </c>
      <c r="S69" s="1" t="str">
        <f t="shared" ref="S69:S122" si="35">IF(T69="0000","x",T69)</f>
        <v>x</v>
      </c>
      <c r="T69" s="1" t="str">
        <f t="shared" ref="T69:T115" si="36">LEFT(RIGHT(E69,11),4)</f>
        <v>0000</v>
      </c>
      <c r="U69" s="2" t="str">
        <f t="shared" si="27"/>
        <v>130</v>
      </c>
      <c r="V69" s="1" t="str">
        <f t="shared" si="28"/>
        <v>0</v>
      </c>
      <c r="W69" s="1" t="str">
        <f t="shared" ref="W69:W115" si="37">LEFT(F69,2)</f>
        <v>0</v>
      </c>
      <c r="X69" s="1" t="str">
        <f t="shared" ref="X69:X122" si="38">IF(Y69="00","x",Y69)</f>
        <v>0</v>
      </c>
      <c r="Y69" s="1" t="str">
        <f t="shared" ref="Y69:Y115" si="39">RIGHT(LEFT(F69,5),2)</f>
        <v>0</v>
      </c>
      <c r="Z69" s="1" t="str">
        <f t="shared" ref="Z69:Z122" si="40">IF(AA69="00","x",AA69)</f>
        <v>0</v>
      </c>
      <c r="AA69" s="1" t="str">
        <f t="shared" ref="AA69:AA115" si="41">LEFT(RIGHT(F69,5),2)</f>
        <v>0</v>
      </c>
      <c r="AB69" s="1" t="str">
        <f t="shared" ref="AB69:AB122" si="42">IF(AC69="00","x",AC69)</f>
        <v>0</v>
      </c>
      <c r="AC69" s="1" t="str">
        <f t="shared" ref="AC69:AC115" si="43">RIGHT(F69,2)</f>
        <v>0</v>
      </c>
      <c r="AD69" s="1" t="str">
        <f t="shared" ref="AD69:AD115" si="44">+U69</f>
        <v>130</v>
      </c>
      <c r="AF69" s="1">
        <f>IFERROR(IF(((LEFT(Apoio!$B$7,2)=V69)),0.7,IF(V69&lt;&gt;"x",-10,0)),0)</f>
        <v>-10</v>
      </c>
      <c r="AG69" s="1">
        <f>IFERROR(IF((RIGHT(LEFT(Apoio!$B$7,4),2)-X69)=0,0.8,IF(X69&lt;&gt;"x",-10,0)),0)</f>
        <v>-10</v>
      </c>
      <c r="AH69" s="1">
        <f>IFERROR(IF((LEFT(RIGHT(Apoio!$B$7,4),2)-Z69)=0,0.9,IF(Z69&lt;&gt;"x",-10,0)),0)</f>
        <v>-10</v>
      </c>
      <c r="AI69" s="1">
        <f>IFERROR(IF((RIGHT(Apoio!$B$7,2)-AB69)=0,1,IF(AB69&lt;&gt;"x",-10,0)),0)</f>
        <v>-10</v>
      </c>
      <c r="AK69" s="1">
        <f>IFERROR(IF(Apoio!$B$5-Cálculo!J69=0,5,IF(J69&lt;&gt;"x",-10,0)),0)</f>
        <v>0</v>
      </c>
      <c r="AL69" s="1">
        <f>IFERROR(IF(Apoio!$B$4-Cálculo!S69=0,5,IF(S69&lt;&gt;"x",-10,0)),0)</f>
        <v>0</v>
      </c>
      <c r="AM69" s="1">
        <f>IFERROR(IF(Apoio!$B$3-Cálculo!P69=0,5,IF(P69&lt;&gt;"x",-10,0)),0)</f>
        <v>-10</v>
      </c>
      <c r="AO69" s="1">
        <f t="shared" ref="AO69:AO115" si="45">SUM(AF69:AM69)</f>
        <v>-50</v>
      </c>
      <c r="AP69" s="1" t="str">
        <f t="shared" ref="AP69:AP115" si="46">+AD69</f>
        <v>130</v>
      </c>
    </row>
    <row r="70" spans="2:42" ht="13.5" customHeight="1" x14ac:dyDescent="0.25">
      <c r="B70" s="20" t="str">
        <f>Planilha1!C70</f>
        <v>131</v>
      </c>
      <c r="C70" s="21">
        <f t="shared" ref="C70:C133" si="47">+H70*1</f>
        <v>84</v>
      </c>
      <c r="D70" s="22" t="str">
        <f>Planilha1!D70</f>
        <v>Encargos com Inativos-Poder Judiciário-Extrajudiciais</v>
      </c>
      <c r="E70" s="22" t="str">
        <f>IF(Planilha1!E70=0,"x",Planilha1!E70)</f>
        <v>00.000.0000.0000.009380</v>
      </c>
      <c r="F70" s="22">
        <f>Planilha1!F70</f>
        <v>0</v>
      </c>
      <c r="G70" s="21"/>
      <c r="H70" s="23" t="str">
        <f>Planilha1!G70</f>
        <v>00084</v>
      </c>
      <c r="J70" s="1" t="str">
        <f t="shared" si="29"/>
        <v>x</v>
      </c>
      <c r="K70" s="3" t="str">
        <f t="shared" si="24"/>
        <v>00</v>
      </c>
      <c r="L70" s="3" t="str">
        <f t="shared" si="25"/>
        <v>131</v>
      </c>
      <c r="M70" s="3" t="str">
        <f t="shared" si="30"/>
        <v>x</v>
      </c>
      <c r="N70" s="2" t="str">
        <f t="shared" si="26"/>
        <v>000</v>
      </c>
      <c r="O70" s="2" t="str">
        <f t="shared" si="31"/>
        <v>131</v>
      </c>
      <c r="P70" s="2" t="str">
        <f t="shared" si="32"/>
        <v>009380</v>
      </c>
      <c r="Q70" s="1" t="str">
        <f t="shared" si="33"/>
        <v>009380</v>
      </c>
      <c r="R70" s="1" t="str">
        <f t="shared" si="34"/>
        <v>131</v>
      </c>
      <c r="S70" s="1" t="str">
        <f t="shared" si="35"/>
        <v>x</v>
      </c>
      <c r="T70" s="1" t="str">
        <f t="shared" si="36"/>
        <v>0000</v>
      </c>
      <c r="U70" s="2" t="str">
        <f t="shared" si="27"/>
        <v>131</v>
      </c>
      <c r="V70" s="1" t="str">
        <f t="shared" si="28"/>
        <v>0</v>
      </c>
      <c r="W70" s="1" t="str">
        <f t="shared" si="37"/>
        <v>0</v>
      </c>
      <c r="X70" s="1" t="str">
        <f t="shared" si="38"/>
        <v>0</v>
      </c>
      <c r="Y70" s="1" t="str">
        <f t="shared" si="39"/>
        <v>0</v>
      </c>
      <c r="Z70" s="1" t="str">
        <f t="shared" si="40"/>
        <v>0</v>
      </c>
      <c r="AA70" s="1" t="str">
        <f t="shared" si="41"/>
        <v>0</v>
      </c>
      <c r="AB70" s="1" t="str">
        <f t="shared" si="42"/>
        <v>0</v>
      </c>
      <c r="AC70" s="1" t="str">
        <f t="shared" si="43"/>
        <v>0</v>
      </c>
      <c r="AD70" s="1" t="str">
        <f t="shared" si="44"/>
        <v>131</v>
      </c>
      <c r="AF70" s="1">
        <f>IFERROR(IF(((LEFT(Apoio!$B$7,2)=V70)),0.7,IF(V70&lt;&gt;"x",-10,0)),0)</f>
        <v>-10</v>
      </c>
      <c r="AG70" s="1">
        <f>IFERROR(IF((RIGHT(LEFT(Apoio!$B$7,4),2)-X70)=0,0.8,IF(X70&lt;&gt;"x",-10,0)),0)</f>
        <v>-10</v>
      </c>
      <c r="AH70" s="1">
        <f>IFERROR(IF((LEFT(RIGHT(Apoio!$B$7,4),2)-Z70)=0,0.9,IF(Z70&lt;&gt;"x",-10,0)),0)</f>
        <v>-10</v>
      </c>
      <c r="AI70" s="1">
        <f>IFERROR(IF((RIGHT(Apoio!$B$7,2)-AB70)=0,1,IF(AB70&lt;&gt;"x",-10,0)),0)</f>
        <v>-10</v>
      </c>
      <c r="AK70" s="1">
        <f>IFERROR(IF(Apoio!$B$5-Cálculo!J70=0,5,IF(J70&lt;&gt;"x",-10,0)),0)</f>
        <v>0</v>
      </c>
      <c r="AL70" s="1">
        <f>IFERROR(IF(Apoio!$B$4-Cálculo!S70=0,5,IF(S70&lt;&gt;"x",-10,0)),0)</f>
        <v>0</v>
      </c>
      <c r="AM70" s="1">
        <f>IFERROR(IF(Apoio!$B$3-Cálculo!P70=0,5,IF(P70&lt;&gt;"x",-10,0)),0)</f>
        <v>-10</v>
      </c>
      <c r="AO70" s="1">
        <f t="shared" si="45"/>
        <v>-50</v>
      </c>
      <c r="AP70" s="1" t="str">
        <f t="shared" si="46"/>
        <v>131</v>
      </c>
    </row>
    <row r="71" spans="2:42" ht="13.5" customHeight="1" x14ac:dyDescent="0.25">
      <c r="B71" s="20" t="str">
        <f>Planilha1!C71</f>
        <v>132</v>
      </c>
      <c r="C71" s="21">
        <f t="shared" si="47"/>
        <v>86</v>
      </c>
      <c r="D71" s="22" t="str">
        <f>Planilha1!D71</f>
        <v>Encargos com Inativos-TCE</v>
      </c>
      <c r="E71" s="22" t="str">
        <f>IF(Planilha1!E71=0,"x",Planilha1!E71)</f>
        <v>00.000.0000.0000.009359</v>
      </c>
      <c r="F71" s="22">
        <f>Planilha1!F71</f>
        <v>0</v>
      </c>
      <c r="G71" s="21"/>
      <c r="H71" s="23" t="str">
        <f>Planilha1!G71</f>
        <v>00086</v>
      </c>
      <c r="J71" s="1" t="str">
        <f t="shared" si="29"/>
        <v>x</v>
      </c>
      <c r="K71" s="3" t="str">
        <f t="shared" si="24"/>
        <v>00</v>
      </c>
      <c r="L71" s="3" t="str">
        <f t="shared" si="25"/>
        <v>132</v>
      </c>
      <c r="M71" s="3" t="str">
        <f t="shared" si="30"/>
        <v>x</v>
      </c>
      <c r="N71" s="2" t="str">
        <f t="shared" si="26"/>
        <v>000</v>
      </c>
      <c r="O71" s="2" t="str">
        <f t="shared" si="31"/>
        <v>132</v>
      </c>
      <c r="P71" s="2" t="str">
        <f t="shared" si="32"/>
        <v>009359</v>
      </c>
      <c r="Q71" s="1" t="str">
        <f t="shared" si="33"/>
        <v>009359</v>
      </c>
      <c r="R71" s="1" t="str">
        <f t="shared" si="34"/>
        <v>132</v>
      </c>
      <c r="S71" s="1" t="str">
        <f t="shared" si="35"/>
        <v>x</v>
      </c>
      <c r="T71" s="1" t="str">
        <f t="shared" si="36"/>
        <v>0000</v>
      </c>
      <c r="U71" s="2" t="str">
        <f t="shared" si="27"/>
        <v>132</v>
      </c>
      <c r="V71" s="1" t="str">
        <f t="shared" si="28"/>
        <v>0</v>
      </c>
      <c r="W71" s="1" t="str">
        <f t="shared" si="37"/>
        <v>0</v>
      </c>
      <c r="X71" s="1" t="str">
        <f t="shared" si="38"/>
        <v>0</v>
      </c>
      <c r="Y71" s="1" t="str">
        <f t="shared" si="39"/>
        <v>0</v>
      </c>
      <c r="Z71" s="1" t="str">
        <f t="shared" si="40"/>
        <v>0</v>
      </c>
      <c r="AA71" s="1" t="str">
        <f t="shared" si="41"/>
        <v>0</v>
      </c>
      <c r="AB71" s="1" t="str">
        <f t="shared" si="42"/>
        <v>0</v>
      </c>
      <c r="AC71" s="1" t="str">
        <f t="shared" si="43"/>
        <v>0</v>
      </c>
      <c r="AD71" s="1" t="str">
        <f t="shared" si="44"/>
        <v>132</v>
      </c>
      <c r="AF71" s="1">
        <f>IFERROR(IF(((LEFT(Apoio!$B$7,2)=V71)),0.7,IF(V71&lt;&gt;"x",-10,0)),0)</f>
        <v>-10</v>
      </c>
      <c r="AG71" s="1">
        <f>IFERROR(IF((RIGHT(LEFT(Apoio!$B$7,4),2)-X71)=0,0.8,IF(X71&lt;&gt;"x",-10,0)),0)</f>
        <v>-10</v>
      </c>
      <c r="AH71" s="1">
        <f>IFERROR(IF((LEFT(RIGHT(Apoio!$B$7,4),2)-Z71)=0,0.9,IF(Z71&lt;&gt;"x",-10,0)),0)</f>
        <v>-10</v>
      </c>
      <c r="AI71" s="1">
        <f>IFERROR(IF((RIGHT(Apoio!$B$7,2)-AB71)=0,1,IF(AB71&lt;&gt;"x",-10,0)),0)</f>
        <v>-10</v>
      </c>
      <c r="AK71" s="1">
        <f>IFERROR(IF(Apoio!$B$5-Cálculo!J71=0,5,IF(J71&lt;&gt;"x",-10,0)),0)</f>
        <v>0</v>
      </c>
      <c r="AL71" s="1">
        <f>IFERROR(IF(Apoio!$B$4-Cálculo!S71=0,5,IF(S71&lt;&gt;"x",-10,0)),0)</f>
        <v>0</v>
      </c>
      <c r="AM71" s="1">
        <f>IFERROR(IF(Apoio!$B$3-Cálculo!P71=0,5,IF(P71&lt;&gt;"x",-10,0)),0)</f>
        <v>-10</v>
      </c>
      <c r="AO71" s="1">
        <f t="shared" si="45"/>
        <v>-50</v>
      </c>
      <c r="AP71" s="1" t="str">
        <f t="shared" si="46"/>
        <v>132</v>
      </c>
    </row>
    <row r="72" spans="2:42" ht="13.5" customHeight="1" x14ac:dyDescent="0.25">
      <c r="B72" s="20" t="str">
        <f>Planilha1!C72</f>
        <v>133</v>
      </c>
      <c r="C72" s="21">
        <f t="shared" si="47"/>
        <v>220</v>
      </c>
      <c r="D72" s="22" t="str">
        <f>Planilha1!D72</f>
        <v>Encargos com Inativos-TCE-Exerc.Anteriores</v>
      </c>
      <c r="E72" s="22" t="str">
        <f>IF(Planilha1!E72=0,"x",Planilha1!E72)</f>
        <v>00.000.0000.0000.009359</v>
      </c>
      <c r="F72" s="22" t="str">
        <f>Planilha1!F72</f>
        <v>00.00.92.00</v>
      </c>
      <c r="G72" s="21"/>
      <c r="H72" s="23" t="str">
        <f>Planilha1!G72</f>
        <v>00220</v>
      </c>
      <c r="J72" s="1" t="str">
        <f t="shared" si="29"/>
        <v>x</v>
      </c>
      <c r="K72" s="3" t="str">
        <f t="shared" si="24"/>
        <v>00</v>
      </c>
      <c r="L72" s="3" t="str">
        <f t="shared" si="25"/>
        <v>133</v>
      </c>
      <c r="M72" s="3" t="str">
        <f t="shared" si="30"/>
        <v>x</v>
      </c>
      <c r="N72" s="2" t="str">
        <f t="shared" si="26"/>
        <v>000</v>
      </c>
      <c r="O72" s="2" t="str">
        <f t="shared" si="31"/>
        <v>133</v>
      </c>
      <c r="P72" s="2" t="str">
        <f t="shared" si="32"/>
        <v>009359</v>
      </c>
      <c r="Q72" s="1" t="str">
        <f t="shared" si="33"/>
        <v>009359</v>
      </c>
      <c r="R72" s="1" t="str">
        <f t="shared" si="34"/>
        <v>133</v>
      </c>
      <c r="S72" s="1" t="str">
        <f t="shared" si="35"/>
        <v>x</v>
      </c>
      <c r="T72" s="1" t="str">
        <f t="shared" si="36"/>
        <v>0000</v>
      </c>
      <c r="U72" s="2" t="str">
        <f t="shared" si="27"/>
        <v>133</v>
      </c>
      <c r="V72" s="1" t="str">
        <f t="shared" si="28"/>
        <v>x</v>
      </c>
      <c r="W72" s="1" t="str">
        <f t="shared" si="37"/>
        <v>00</v>
      </c>
      <c r="X72" s="1" t="str">
        <f t="shared" si="38"/>
        <v>x</v>
      </c>
      <c r="Y72" s="1" t="str">
        <f t="shared" si="39"/>
        <v>00</v>
      </c>
      <c r="Z72" s="1" t="str">
        <f t="shared" si="40"/>
        <v>92</v>
      </c>
      <c r="AA72" s="1" t="str">
        <f t="shared" si="41"/>
        <v>92</v>
      </c>
      <c r="AB72" s="1" t="str">
        <f t="shared" si="42"/>
        <v>x</v>
      </c>
      <c r="AC72" s="1" t="str">
        <f t="shared" si="43"/>
        <v>00</v>
      </c>
      <c r="AD72" s="1" t="str">
        <f t="shared" si="44"/>
        <v>133</v>
      </c>
      <c r="AF72" s="1">
        <f>IFERROR(IF(((LEFT(Apoio!$B$7,2)=V72)),0.7,IF(V72&lt;&gt;"x",-10,0)),0)</f>
        <v>0</v>
      </c>
      <c r="AG72" s="1">
        <f>IFERROR(IF((RIGHT(LEFT(Apoio!$B$7,4),2)-X72)=0,0.8,IF(X72&lt;&gt;"x",-10,0)),0)</f>
        <v>0</v>
      </c>
      <c r="AH72" s="1">
        <f>IFERROR(IF((LEFT(RIGHT(Apoio!$B$7,4),2)-Z72)=0,0.9,IF(Z72&lt;&gt;"x",-10,0)),0)</f>
        <v>-10</v>
      </c>
      <c r="AI72" s="1">
        <f>IFERROR(IF((RIGHT(Apoio!$B$7,2)-AB72)=0,1,IF(AB72&lt;&gt;"x",-10,0)),0)</f>
        <v>0</v>
      </c>
      <c r="AK72" s="1">
        <f>IFERROR(IF(Apoio!$B$5-Cálculo!J72=0,5,IF(J72&lt;&gt;"x",-10,0)),0)</f>
        <v>0</v>
      </c>
      <c r="AL72" s="1">
        <f>IFERROR(IF(Apoio!$B$4-Cálculo!S72=0,5,IF(S72&lt;&gt;"x",-10,0)),0)</f>
        <v>0</v>
      </c>
      <c r="AM72" s="1">
        <f>IFERROR(IF(Apoio!$B$3-Cálculo!P72=0,5,IF(P72&lt;&gt;"x",-10,0)),0)</f>
        <v>-10</v>
      </c>
      <c r="AO72" s="1">
        <f t="shared" si="45"/>
        <v>-20</v>
      </c>
      <c r="AP72" s="1" t="str">
        <f t="shared" si="46"/>
        <v>133</v>
      </c>
    </row>
    <row r="73" spans="2:42" ht="13.5" customHeight="1" x14ac:dyDescent="0.25">
      <c r="B73" s="20" t="str">
        <f>Planilha1!C73</f>
        <v>134</v>
      </c>
      <c r="C73" s="21">
        <f t="shared" si="47"/>
        <v>85</v>
      </c>
      <c r="D73" s="22" t="str">
        <f>Planilha1!D73</f>
        <v>Encargos com Inativos-ALESC</v>
      </c>
      <c r="E73" s="22" t="str">
        <f>IF(Planilha1!E73=0,"x",Planilha1!E73)</f>
        <v>00.000.0000.0000.009358</v>
      </c>
      <c r="F73" s="22">
        <f>Planilha1!F73</f>
        <v>0</v>
      </c>
      <c r="G73" s="21"/>
      <c r="H73" s="23" t="str">
        <f>Planilha1!G73</f>
        <v>00085</v>
      </c>
      <c r="J73" s="1" t="str">
        <f t="shared" si="29"/>
        <v>x</v>
      </c>
      <c r="K73" s="3" t="str">
        <f t="shared" si="24"/>
        <v>00</v>
      </c>
      <c r="L73" s="3" t="str">
        <f t="shared" si="25"/>
        <v>134</v>
      </c>
      <c r="M73" s="3" t="str">
        <f t="shared" si="30"/>
        <v>x</v>
      </c>
      <c r="N73" s="2" t="str">
        <f t="shared" si="26"/>
        <v>000</v>
      </c>
      <c r="O73" s="2" t="str">
        <f t="shared" si="31"/>
        <v>134</v>
      </c>
      <c r="P73" s="2" t="str">
        <f t="shared" si="32"/>
        <v>009358</v>
      </c>
      <c r="Q73" s="1" t="str">
        <f t="shared" si="33"/>
        <v>009358</v>
      </c>
      <c r="R73" s="1" t="str">
        <f t="shared" si="34"/>
        <v>134</v>
      </c>
      <c r="S73" s="1" t="str">
        <f t="shared" si="35"/>
        <v>x</v>
      </c>
      <c r="T73" s="1" t="str">
        <f t="shared" si="36"/>
        <v>0000</v>
      </c>
      <c r="U73" s="2" t="str">
        <f t="shared" si="27"/>
        <v>134</v>
      </c>
      <c r="V73" s="1" t="str">
        <f t="shared" si="28"/>
        <v>0</v>
      </c>
      <c r="W73" s="1" t="str">
        <f t="shared" si="37"/>
        <v>0</v>
      </c>
      <c r="X73" s="1" t="str">
        <f t="shared" si="38"/>
        <v>0</v>
      </c>
      <c r="Y73" s="1" t="str">
        <f t="shared" si="39"/>
        <v>0</v>
      </c>
      <c r="Z73" s="1" t="str">
        <f t="shared" si="40"/>
        <v>0</v>
      </c>
      <c r="AA73" s="1" t="str">
        <f t="shared" si="41"/>
        <v>0</v>
      </c>
      <c r="AB73" s="1" t="str">
        <f t="shared" si="42"/>
        <v>0</v>
      </c>
      <c r="AC73" s="1" t="str">
        <f t="shared" si="43"/>
        <v>0</v>
      </c>
      <c r="AD73" s="1" t="str">
        <f t="shared" si="44"/>
        <v>134</v>
      </c>
      <c r="AF73" s="1">
        <f>IFERROR(IF(((LEFT(Apoio!$B$7,2)=V73)),0.7,IF(V73&lt;&gt;"x",-10,0)),0)</f>
        <v>-10</v>
      </c>
      <c r="AG73" s="1">
        <f>IFERROR(IF((RIGHT(LEFT(Apoio!$B$7,4),2)-X73)=0,0.8,IF(X73&lt;&gt;"x",-10,0)),0)</f>
        <v>-10</v>
      </c>
      <c r="AH73" s="1">
        <f>IFERROR(IF((LEFT(RIGHT(Apoio!$B$7,4),2)-Z73)=0,0.9,IF(Z73&lt;&gt;"x",-10,0)),0)</f>
        <v>-10</v>
      </c>
      <c r="AI73" s="1">
        <f>IFERROR(IF((RIGHT(Apoio!$B$7,2)-AB73)=0,1,IF(AB73&lt;&gt;"x",-10,0)),0)</f>
        <v>-10</v>
      </c>
      <c r="AK73" s="1">
        <f>IFERROR(IF(Apoio!$B$5-Cálculo!J73=0,5,IF(J73&lt;&gt;"x",-10,0)),0)</f>
        <v>0</v>
      </c>
      <c r="AL73" s="1">
        <f>IFERROR(IF(Apoio!$B$4-Cálculo!S73=0,5,IF(S73&lt;&gt;"x",-10,0)),0)</f>
        <v>0</v>
      </c>
      <c r="AM73" s="1">
        <f>IFERROR(IF(Apoio!$B$3-Cálculo!P73=0,5,IF(P73&lt;&gt;"x",-10,0)),0)</f>
        <v>-10</v>
      </c>
      <c r="AO73" s="1">
        <f t="shared" si="45"/>
        <v>-50</v>
      </c>
      <c r="AP73" s="1" t="str">
        <f t="shared" si="46"/>
        <v>134</v>
      </c>
    </row>
    <row r="74" spans="2:42" ht="13.5" customHeight="1" x14ac:dyDescent="0.25">
      <c r="B74" s="20" t="str">
        <f>Planilha1!C74</f>
        <v>135</v>
      </c>
      <c r="C74" s="21">
        <f t="shared" si="47"/>
        <v>221</v>
      </c>
      <c r="D74" s="22" t="str">
        <f>Planilha1!D74</f>
        <v>Encargos com Inativos-ALESC-Exerc.Anteriores</v>
      </c>
      <c r="E74" s="22" t="str">
        <f>IF(Planilha1!E74=0,"x",Planilha1!E74)</f>
        <v>00.000.0000.0000.009358</v>
      </c>
      <c r="F74" s="22" t="str">
        <f>Planilha1!F74</f>
        <v>00.00.92.00</v>
      </c>
      <c r="G74" s="21"/>
      <c r="H74" s="23" t="str">
        <f>Planilha1!G74</f>
        <v>00221</v>
      </c>
      <c r="J74" s="1" t="str">
        <f t="shared" si="29"/>
        <v>x</v>
      </c>
      <c r="K74" s="3" t="str">
        <f t="shared" si="24"/>
        <v>00</v>
      </c>
      <c r="L74" s="3" t="str">
        <f t="shared" si="25"/>
        <v>135</v>
      </c>
      <c r="M74" s="3" t="str">
        <f t="shared" si="30"/>
        <v>x</v>
      </c>
      <c r="N74" s="2" t="str">
        <f t="shared" si="26"/>
        <v>000</v>
      </c>
      <c r="O74" s="2" t="str">
        <f t="shared" si="31"/>
        <v>135</v>
      </c>
      <c r="P74" s="2" t="str">
        <f t="shared" si="32"/>
        <v>009358</v>
      </c>
      <c r="Q74" s="1" t="str">
        <f t="shared" si="33"/>
        <v>009358</v>
      </c>
      <c r="R74" s="1" t="str">
        <f t="shared" si="34"/>
        <v>135</v>
      </c>
      <c r="S74" s="1" t="str">
        <f t="shared" si="35"/>
        <v>x</v>
      </c>
      <c r="T74" s="1" t="str">
        <f t="shared" si="36"/>
        <v>0000</v>
      </c>
      <c r="U74" s="2" t="str">
        <f t="shared" si="27"/>
        <v>135</v>
      </c>
      <c r="V74" s="1" t="str">
        <f t="shared" si="28"/>
        <v>x</v>
      </c>
      <c r="W74" s="1" t="str">
        <f t="shared" si="37"/>
        <v>00</v>
      </c>
      <c r="X74" s="1" t="str">
        <f t="shared" si="38"/>
        <v>x</v>
      </c>
      <c r="Y74" s="1" t="str">
        <f t="shared" si="39"/>
        <v>00</v>
      </c>
      <c r="Z74" s="1" t="str">
        <f t="shared" si="40"/>
        <v>92</v>
      </c>
      <c r="AA74" s="1" t="str">
        <f t="shared" si="41"/>
        <v>92</v>
      </c>
      <c r="AB74" s="1" t="str">
        <f t="shared" si="42"/>
        <v>x</v>
      </c>
      <c r="AC74" s="1" t="str">
        <f t="shared" si="43"/>
        <v>00</v>
      </c>
      <c r="AD74" s="1" t="str">
        <f t="shared" si="44"/>
        <v>135</v>
      </c>
      <c r="AF74" s="1">
        <f>IFERROR(IF(((LEFT(Apoio!$B$7,2)=V74)),0.7,IF(V74&lt;&gt;"x",-10,0)),0)</f>
        <v>0</v>
      </c>
      <c r="AG74" s="1">
        <f>IFERROR(IF((RIGHT(LEFT(Apoio!$B$7,4),2)-X74)=0,0.8,IF(X74&lt;&gt;"x",-10,0)),0)</f>
        <v>0</v>
      </c>
      <c r="AH74" s="1">
        <f>IFERROR(IF((LEFT(RIGHT(Apoio!$B$7,4),2)-Z74)=0,0.9,IF(Z74&lt;&gt;"x",-10,0)),0)</f>
        <v>-10</v>
      </c>
      <c r="AI74" s="1">
        <f>IFERROR(IF((RIGHT(Apoio!$B$7,2)-AB74)=0,1,IF(AB74&lt;&gt;"x",-10,0)),0)</f>
        <v>0</v>
      </c>
      <c r="AK74" s="1">
        <f>IFERROR(IF(Apoio!$B$5-Cálculo!J74=0,5,IF(J74&lt;&gt;"x",-10,0)),0)</f>
        <v>0</v>
      </c>
      <c r="AL74" s="1">
        <f>IFERROR(IF(Apoio!$B$4-Cálculo!S74=0,5,IF(S74&lt;&gt;"x",-10,0)),0)</f>
        <v>0</v>
      </c>
      <c r="AM74" s="1">
        <f>IFERROR(IF(Apoio!$B$3-Cálculo!P74=0,5,IF(P74&lt;&gt;"x",-10,0)),0)</f>
        <v>-10</v>
      </c>
      <c r="AO74" s="1">
        <f t="shared" si="45"/>
        <v>-20</v>
      </c>
      <c r="AP74" s="1" t="str">
        <f t="shared" si="46"/>
        <v>135</v>
      </c>
    </row>
    <row r="75" spans="2:42" ht="13.5" customHeight="1" x14ac:dyDescent="0.25">
      <c r="B75" s="20" t="str">
        <f>Planilha1!C75</f>
        <v>136</v>
      </c>
      <c r="C75" s="21">
        <f t="shared" si="47"/>
        <v>87</v>
      </c>
      <c r="D75" s="22" t="str">
        <f>Planilha1!D75</f>
        <v>Encargos com Inativos-MPSC</v>
      </c>
      <c r="E75" s="22" t="str">
        <f>IF(Planilha1!E75=0,"x",Planilha1!E75)</f>
        <v>00.000.0000.0000.009343</v>
      </c>
      <c r="F75" s="22">
        <f>Planilha1!F75</f>
        <v>0</v>
      </c>
      <c r="G75" s="21"/>
      <c r="H75" s="23" t="str">
        <f>Planilha1!G75</f>
        <v>00087</v>
      </c>
      <c r="J75" s="1" t="str">
        <f t="shared" si="29"/>
        <v>x</v>
      </c>
      <c r="K75" s="3" t="str">
        <f t="shared" si="24"/>
        <v>00</v>
      </c>
      <c r="L75" s="3" t="str">
        <f t="shared" si="25"/>
        <v>136</v>
      </c>
      <c r="M75" s="3" t="str">
        <f t="shared" si="30"/>
        <v>x</v>
      </c>
      <c r="N75" s="2" t="str">
        <f t="shared" si="26"/>
        <v>000</v>
      </c>
      <c r="O75" s="2" t="str">
        <f t="shared" si="31"/>
        <v>136</v>
      </c>
      <c r="P75" s="2" t="str">
        <f t="shared" si="32"/>
        <v>009343</v>
      </c>
      <c r="Q75" s="1" t="str">
        <f t="shared" si="33"/>
        <v>009343</v>
      </c>
      <c r="R75" s="1" t="str">
        <f t="shared" si="34"/>
        <v>136</v>
      </c>
      <c r="S75" s="1" t="str">
        <f t="shared" si="35"/>
        <v>x</v>
      </c>
      <c r="T75" s="1" t="str">
        <f t="shared" si="36"/>
        <v>0000</v>
      </c>
      <c r="U75" s="2" t="str">
        <f t="shared" si="27"/>
        <v>136</v>
      </c>
      <c r="V75" s="1" t="str">
        <f t="shared" si="28"/>
        <v>0</v>
      </c>
      <c r="W75" s="1" t="str">
        <f t="shared" si="37"/>
        <v>0</v>
      </c>
      <c r="X75" s="1" t="str">
        <f t="shared" si="38"/>
        <v>0</v>
      </c>
      <c r="Y75" s="1" t="str">
        <f t="shared" si="39"/>
        <v>0</v>
      </c>
      <c r="Z75" s="1" t="str">
        <f t="shared" si="40"/>
        <v>0</v>
      </c>
      <c r="AA75" s="1" t="str">
        <f t="shared" si="41"/>
        <v>0</v>
      </c>
      <c r="AB75" s="1" t="str">
        <f t="shared" si="42"/>
        <v>0</v>
      </c>
      <c r="AC75" s="1" t="str">
        <f t="shared" si="43"/>
        <v>0</v>
      </c>
      <c r="AD75" s="1" t="str">
        <f t="shared" si="44"/>
        <v>136</v>
      </c>
      <c r="AF75" s="1">
        <f>IFERROR(IF(((LEFT(Apoio!$B$7,2)=V75)),0.7,IF(V75&lt;&gt;"x",-10,0)),0)</f>
        <v>-10</v>
      </c>
      <c r="AG75" s="1">
        <f>IFERROR(IF((RIGHT(LEFT(Apoio!$B$7,4),2)-X75)=0,0.8,IF(X75&lt;&gt;"x",-10,0)),0)</f>
        <v>-10</v>
      </c>
      <c r="AH75" s="1">
        <f>IFERROR(IF((LEFT(RIGHT(Apoio!$B$7,4),2)-Z75)=0,0.9,IF(Z75&lt;&gt;"x",-10,0)),0)</f>
        <v>-10</v>
      </c>
      <c r="AI75" s="1">
        <f>IFERROR(IF((RIGHT(Apoio!$B$7,2)-AB75)=0,1,IF(AB75&lt;&gt;"x",-10,0)),0)</f>
        <v>-10</v>
      </c>
      <c r="AK75" s="1">
        <f>IFERROR(IF(Apoio!$B$5-Cálculo!J75=0,5,IF(J75&lt;&gt;"x",-10,0)),0)</f>
        <v>0</v>
      </c>
      <c r="AL75" s="1">
        <f>IFERROR(IF(Apoio!$B$4-Cálculo!S75=0,5,IF(S75&lt;&gt;"x",-10,0)),0)</f>
        <v>0</v>
      </c>
      <c r="AM75" s="1">
        <f>IFERROR(IF(Apoio!$B$3-Cálculo!P75=0,5,IF(P75&lt;&gt;"x",-10,0)),0)</f>
        <v>-10</v>
      </c>
      <c r="AO75" s="1">
        <f t="shared" si="45"/>
        <v>-50</v>
      </c>
      <c r="AP75" s="1" t="str">
        <f t="shared" si="46"/>
        <v>136</v>
      </c>
    </row>
    <row r="76" spans="2:42" ht="13.5" customHeight="1" x14ac:dyDescent="0.25">
      <c r="B76" s="20" t="str">
        <f>Planilha1!C76</f>
        <v>137</v>
      </c>
      <c r="C76" s="21">
        <f t="shared" si="47"/>
        <v>222</v>
      </c>
      <c r="D76" s="22" t="str">
        <f>Planilha1!D76</f>
        <v>Encargos com Inativos-MPSC-Exerc.Anteriores</v>
      </c>
      <c r="E76" s="22" t="str">
        <f>IF(Planilha1!E76=0,"x",Planilha1!E76)</f>
        <v>00.000.0000.0000.009343</v>
      </c>
      <c r="F76" s="22" t="str">
        <f>Planilha1!F76</f>
        <v>00.00.92.00</v>
      </c>
      <c r="G76" s="21"/>
      <c r="H76" s="23" t="str">
        <f>Planilha1!G76</f>
        <v>00222</v>
      </c>
      <c r="J76" s="1" t="str">
        <f t="shared" si="29"/>
        <v>x</v>
      </c>
      <c r="K76" s="3" t="str">
        <f t="shared" si="24"/>
        <v>00</v>
      </c>
      <c r="L76" s="3" t="str">
        <f t="shared" si="25"/>
        <v>137</v>
      </c>
      <c r="M76" s="3" t="str">
        <f t="shared" si="30"/>
        <v>x</v>
      </c>
      <c r="N76" s="2" t="str">
        <f t="shared" si="26"/>
        <v>000</v>
      </c>
      <c r="O76" s="2" t="str">
        <f t="shared" si="31"/>
        <v>137</v>
      </c>
      <c r="P76" s="2" t="str">
        <f t="shared" si="32"/>
        <v>009343</v>
      </c>
      <c r="Q76" s="1" t="str">
        <f t="shared" si="33"/>
        <v>009343</v>
      </c>
      <c r="R76" s="1" t="str">
        <f t="shared" si="34"/>
        <v>137</v>
      </c>
      <c r="S76" s="1" t="str">
        <f t="shared" si="35"/>
        <v>x</v>
      </c>
      <c r="T76" s="1" t="str">
        <f t="shared" si="36"/>
        <v>0000</v>
      </c>
      <c r="U76" s="2" t="str">
        <f t="shared" si="27"/>
        <v>137</v>
      </c>
      <c r="V76" s="1" t="str">
        <f t="shared" si="28"/>
        <v>x</v>
      </c>
      <c r="W76" s="1" t="str">
        <f t="shared" si="37"/>
        <v>00</v>
      </c>
      <c r="X76" s="1" t="str">
        <f t="shared" si="38"/>
        <v>x</v>
      </c>
      <c r="Y76" s="1" t="str">
        <f t="shared" si="39"/>
        <v>00</v>
      </c>
      <c r="Z76" s="1" t="str">
        <f t="shared" si="40"/>
        <v>92</v>
      </c>
      <c r="AA76" s="1" t="str">
        <f t="shared" si="41"/>
        <v>92</v>
      </c>
      <c r="AB76" s="1" t="str">
        <f t="shared" si="42"/>
        <v>x</v>
      </c>
      <c r="AC76" s="1" t="str">
        <f t="shared" si="43"/>
        <v>00</v>
      </c>
      <c r="AD76" s="1" t="str">
        <f t="shared" si="44"/>
        <v>137</v>
      </c>
      <c r="AF76" s="1">
        <f>IFERROR(IF(((LEFT(Apoio!$B$7,2)=V76)),0.7,IF(V76&lt;&gt;"x",-10,0)),0)</f>
        <v>0</v>
      </c>
      <c r="AG76" s="1">
        <f>IFERROR(IF((RIGHT(LEFT(Apoio!$B$7,4),2)-X76)=0,0.8,IF(X76&lt;&gt;"x",-10,0)),0)</f>
        <v>0</v>
      </c>
      <c r="AH76" s="1">
        <f>IFERROR(IF((LEFT(RIGHT(Apoio!$B$7,4),2)-Z76)=0,0.9,IF(Z76&lt;&gt;"x",-10,0)),0)</f>
        <v>-10</v>
      </c>
      <c r="AI76" s="1">
        <f>IFERROR(IF((RIGHT(Apoio!$B$7,2)-AB76)=0,1,IF(AB76&lt;&gt;"x",-10,0)),0)</f>
        <v>0</v>
      </c>
      <c r="AK76" s="1">
        <f>IFERROR(IF(Apoio!$B$5-Cálculo!J76=0,5,IF(J76&lt;&gt;"x",-10,0)),0)</f>
        <v>0</v>
      </c>
      <c r="AL76" s="1">
        <f>IFERROR(IF(Apoio!$B$4-Cálculo!S76=0,5,IF(S76&lt;&gt;"x",-10,0)),0)</f>
        <v>0</v>
      </c>
      <c r="AM76" s="1">
        <f>IFERROR(IF(Apoio!$B$3-Cálculo!P76=0,5,IF(P76&lt;&gt;"x",-10,0)),0)</f>
        <v>-10</v>
      </c>
      <c r="AO76" s="1">
        <f t="shared" si="45"/>
        <v>-20</v>
      </c>
      <c r="AP76" s="1" t="str">
        <f t="shared" si="46"/>
        <v>137</v>
      </c>
    </row>
    <row r="77" spans="2:42" ht="13.5" customHeight="1" x14ac:dyDescent="0.25">
      <c r="B77" s="20" t="str">
        <f>Planilha1!C77</f>
        <v>138</v>
      </c>
      <c r="C77" s="21">
        <f t="shared" si="47"/>
        <v>223</v>
      </c>
      <c r="D77" s="22" t="str">
        <f>Planilha1!D77</f>
        <v>Encargos com Inativos-Poder Judiciário-Exerc.Anteriores</v>
      </c>
      <c r="E77" s="22" t="str">
        <f>IF(Planilha1!E77=0,"x",Planilha1!E77)</f>
        <v>00.000.0000.0000.009342</v>
      </c>
      <c r="F77" s="22" t="str">
        <f>Planilha1!F77</f>
        <v>00.00.92.00</v>
      </c>
      <c r="G77" s="21"/>
      <c r="H77" s="23" t="str">
        <f>Planilha1!G77</f>
        <v>00223</v>
      </c>
      <c r="J77" s="1" t="str">
        <f t="shared" si="29"/>
        <v>x</v>
      </c>
      <c r="K77" s="3" t="str">
        <f t="shared" si="24"/>
        <v>00</v>
      </c>
      <c r="L77" s="3" t="str">
        <f t="shared" si="25"/>
        <v>138</v>
      </c>
      <c r="M77" s="3" t="str">
        <f t="shared" si="30"/>
        <v>x</v>
      </c>
      <c r="N77" s="2" t="str">
        <f t="shared" si="26"/>
        <v>000</v>
      </c>
      <c r="O77" s="2" t="str">
        <f t="shared" si="31"/>
        <v>138</v>
      </c>
      <c r="P77" s="2" t="str">
        <f t="shared" si="32"/>
        <v>009342</v>
      </c>
      <c r="Q77" s="1" t="str">
        <f t="shared" si="33"/>
        <v>009342</v>
      </c>
      <c r="R77" s="1" t="str">
        <f t="shared" si="34"/>
        <v>138</v>
      </c>
      <c r="S77" s="1" t="str">
        <f t="shared" si="35"/>
        <v>x</v>
      </c>
      <c r="T77" s="1" t="str">
        <f t="shared" si="36"/>
        <v>0000</v>
      </c>
      <c r="U77" s="2" t="str">
        <f t="shared" si="27"/>
        <v>138</v>
      </c>
      <c r="V77" s="1" t="str">
        <f t="shared" si="28"/>
        <v>x</v>
      </c>
      <c r="W77" s="1" t="str">
        <f t="shared" si="37"/>
        <v>00</v>
      </c>
      <c r="X77" s="1" t="str">
        <f t="shared" si="38"/>
        <v>x</v>
      </c>
      <c r="Y77" s="1" t="str">
        <f t="shared" si="39"/>
        <v>00</v>
      </c>
      <c r="Z77" s="1" t="str">
        <f t="shared" si="40"/>
        <v>92</v>
      </c>
      <c r="AA77" s="1" t="str">
        <f t="shared" si="41"/>
        <v>92</v>
      </c>
      <c r="AB77" s="1" t="str">
        <f t="shared" si="42"/>
        <v>x</v>
      </c>
      <c r="AC77" s="1" t="str">
        <f t="shared" si="43"/>
        <v>00</v>
      </c>
      <c r="AD77" s="1" t="str">
        <f t="shared" si="44"/>
        <v>138</v>
      </c>
      <c r="AF77" s="1">
        <f>IFERROR(IF(((LEFT(Apoio!$B$7,2)=V77)),0.7,IF(V77&lt;&gt;"x",-10,0)),0)</f>
        <v>0</v>
      </c>
      <c r="AG77" s="1">
        <f>IFERROR(IF((RIGHT(LEFT(Apoio!$B$7,4),2)-X77)=0,0.8,IF(X77&lt;&gt;"x",-10,0)),0)</f>
        <v>0</v>
      </c>
      <c r="AH77" s="1">
        <f>IFERROR(IF((LEFT(RIGHT(Apoio!$B$7,4),2)-Z77)=0,0.9,IF(Z77&lt;&gt;"x",-10,0)),0)</f>
        <v>-10</v>
      </c>
      <c r="AI77" s="1">
        <f>IFERROR(IF((RIGHT(Apoio!$B$7,2)-AB77)=0,1,IF(AB77&lt;&gt;"x",-10,0)),0)</f>
        <v>0</v>
      </c>
      <c r="AK77" s="1">
        <f>IFERROR(IF(Apoio!$B$5-Cálculo!J77=0,5,IF(J77&lt;&gt;"x",-10,0)),0)</f>
        <v>0</v>
      </c>
      <c r="AL77" s="1">
        <f>IFERROR(IF(Apoio!$B$4-Cálculo!S77=0,5,IF(S77&lt;&gt;"x",-10,0)),0)</f>
        <v>0</v>
      </c>
      <c r="AM77" s="1">
        <f>IFERROR(IF(Apoio!$B$3-Cálculo!P77=0,5,IF(P77&lt;&gt;"x",-10,0)),0)</f>
        <v>-10</v>
      </c>
      <c r="AO77" s="1">
        <f t="shared" si="45"/>
        <v>-20</v>
      </c>
      <c r="AP77" s="1" t="str">
        <f t="shared" si="46"/>
        <v>138</v>
      </c>
    </row>
    <row r="78" spans="2:42" ht="13.5" customHeight="1" x14ac:dyDescent="0.25">
      <c r="B78" s="20" t="str">
        <f>Planilha1!C78</f>
        <v>139</v>
      </c>
      <c r="C78" s="21">
        <f t="shared" si="47"/>
        <v>82</v>
      </c>
      <c r="D78" s="22" t="str">
        <f>Planilha1!D78</f>
        <v>Programa JURO ZERO - FDR</v>
      </c>
      <c r="E78" s="22" t="str">
        <f>IF(Planilha1!E78=0,"x",Planilha1!E78)</f>
        <v>00.000.0000.0000.011418</v>
      </c>
      <c r="F78" s="22" t="str">
        <f>Planilha1!F78</f>
        <v>33.90.48.00</v>
      </c>
      <c r="G78" s="21"/>
      <c r="H78" s="23" t="str">
        <f>Planilha1!G78</f>
        <v>00082</v>
      </c>
      <c r="J78" s="1" t="str">
        <f t="shared" si="29"/>
        <v>x</v>
      </c>
      <c r="K78" s="3" t="str">
        <f t="shared" si="24"/>
        <v>00</v>
      </c>
      <c r="L78" s="3" t="str">
        <f t="shared" si="25"/>
        <v>139</v>
      </c>
      <c r="M78" s="3" t="str">
        <f t="shared" si="30"/>
        <v>x</v>
      </c>
      <c r="N78" s="2" t="str">
        <f t="shared" si="26"/>
        <v>000</v>
      </c>
      <c r="O78" s="2" t="str">
        <f t="shared" si="31"/>
        <v>139</v>
      </c>
      <c r="P78" s="2" t="str">
        <f t="shared" si="32"/>
        <v>011418</v>
      </c>
      <c r="Q78" s="1" t="str">
        <f t="shared" si="33"/>
        <v>011418</v>
      </c>
      <c r="R78" s="1" t="str">
        <f t="shared" si="34"/>
        <v>139</v>
      </c>
      <c r="S78" s="1" t="str">
        <f t="shared" si="35"/>
        <v>x</v>
      </c>
      <c r="T78" s="1" t="str">
        <f t="shared" si="36"/>
        <v>0000</v>
      </c>
      <c r="U78" s="2" t="str">
        <f t="shared" si="27"/>
        <v>139</v>
      </c>
      <c r="V78" s="1" t="str">
        <f t="shared" si="28"/>
        <v>33</v>
      </c>
      <c r="W78" s="1" t="str">
        <f t="shared" si="37"/>
        <v>33</v>
      </c>
      <c r="X78" s="1" t="str">
        <f t="shared" si="38"/>
        <v>90</v>
      </c>
      <c r="Y78" s="1" t="str">
        <f t="shared" si="39"/>
        <v>90</v>
      </c>
      <c r="Z78" s="1" t="str">
        <f t="shared" si="40"/>
        <v>48</v>
      </c>
      <c r="AA78" s="1" t="str">
        <f t="shared" si="41"/>
        <v>48</v>
      </c>
      <c r="AB78" s="1" t="str">
        <f t="shared" si="42"/>
        <v>x</v>
      </c>
      <c r="AC78" s="1" t="str">
        <f t="shared" si="43"/>
        <v>00</v>
      </c>
      <c r="AD78" s="1" t="str">
        <f t="shared" si="44"/>
        <v>139</v>
      </c>
      <c r="AF78" s="1">
        <f>IFERROR(IF(((LEFT(Apoio!$B$7,2)=V78)),0.7,IF(V78&lt;&gt;"x",-10,0)),0)</f>
        <v>-10</v>
      </c>
      <c r="AG78" s="1">
        <f>IFERROR(IF((RIGHT(LEFT(Apoio!$B$7,4),2)-X78)=0,0.8,IF(X78&lt;&gt;"x",-10,0)),0)</f>
        <v>-10</v>
      </c>
      <c r="AH78" s="1">
        <f>IFERROR(IF((LEFT(RIGHT(Apoio!$B$7,4),2)-Z78)=0,0.9,IF(Z78&lt;&gt;"x",-10,0)),0)</f>
        <v>-10</v>
      </c>
      <c r="AI78" s="1">
        <f>IFERROR(IF((RIGHT(Apoio!$B$7,2)-AB78)=0,1,IF(AB78&lt;&gt;"x",-10,0)),0)</f>
        <v>0</v>
      </c>
      <c r="AK78" s="1">
        <f>IFERROR(IF(Apoio!$B$5-Cálculo!J78=0,5,IF(J78&lt;&gt;"x",-10,0)),0)</f>
        <v>0</v>
      </c>
      <c r="AL78" s="1">
        <f>IFERROR(IF(Apoio!$B$4-Cálculo!S78=0,5,IF(S78&lt;&gt;"x",-10,0)),0)</f>
        <v>0</v>
      </c>
      <c r="AM78" s="1">
        <f>IFERROR(IF(Apoio!$B$3-Cálculo!P78=0,5,IF(P78&lt;&gt;"x",-10,0)),0)</f>
        <v>-10</v>
      </c>
      <c r="AO78" s="1">
        <f t="shared" si="45"/>
        <v>-40</v>
      </c>
      <c r="AP78" s="1" t="str">
        <f t="shared" si="46"/>
        <v>139</v>
      </c>
    </row>
    <row r="79" spans="2:42" ht="13.5" customHeight="1" x14ac:dyDescent="0.25">
      <c r="B79" s="20" t="str">
        <f>Planilha1!C79</f>
        <v>140</v>
      </c>
      <c r="C79" s="21">
        <f t="shared" si="47"/>
        <v>225</v>
      </c>
      <c r="D79" s="22" t="str">
        <f>Planilha1!D79</f>
        <v>Art. 170-Modalidade 50</v>
      </c>
      <c r="E79" s="22" t="str">
        <f>IF(Planilha1!E79=0,"x",Planilha1!E79)</f>
        <v>00.000.0000.0000.006302</v>
      </c>
      <c r="F79" s="22" t="str">
        <f>Planilha1!F79</f>
        <v>00.50.00.00</v>
      </c>
      <c r="G79" s="21"/>
      <c r="H79" s="23" t="str">
        <f>Planilha1!G79</f>
        <v>00225</v>
      </c>
      <c r="J79" s="1" t="str">
        <f t="shared" si="29"/>
        <v>x</v>
      </c>
      <c r="K79" s="3" t="str">
        <f t="shared" si="24"/>
        <v>00</v>
      </c>
      <c r="L79" s="3" t="str">
        <f t="shared" si="25"/>
        <v>140</v>
      </c>
      <c r="M79" s="3" t="str">
        <f t="shared" si="30"/>
        <v>x</v>
      </c>
      <c r="N79" s="2" t="str">
        <f t="shared" si="26"/>
        <v>000</v>
      </c>
      <c r="O79" s="2" t="str">
        <f t="shared" si="31"/>
        <v>140</v>
      </c>
      <c r="P79" s="2" t="str">
        <f t="shared" si="32"/>
        <v>006302</v>
      </c>
      <c r="Q79" s="1" t="str">
        <f t="shared" si="33"/>
        <v>006302</v>
      </c>
      <c r="R79" s="1" t="str">
        <f t="shared" si="34"/>
        <v>140</v>
      </c>
      <c r="S79" s="1" t="str">
        <f t="shared" si="35"/>
        <v>x</v>
      </c>
      <c r="T79" s="1" t="str">
        <f t="shared" si="36"/>
        <v>0000</v>
      </c>
      <c r="U79" s="2" t="str">
        <f t="shared" si="27"/>
        <v>140</v>
      </c>
      <c r="V79" s="1" t="str">
        <f t="shared" si="28"/>
        <v>x</v>
      </c>
      <c r="W79" s="1" t="str">
        <f t="shared" si="37"/>
        <v>00</v>
      </c>
      <c r="X79" s="1" t="str">
        <f t="shared" si="38"/>
        <v>50</v>
      </c>
      <c r="Y79" s="1" t="str">
        <f t="shared" si="39"/>
        <v>50</v>
      </c>
      <c r="Z79" s="1" t="str">
        <f t="shared" si="40"/>
        <v>x</v>
      </c>
      <c r="AA79" s="1" t="str">
        <f t="shared" si="41"/>
        <v>00</v>
      </c>
      <c r="AB79" s="1" t="str">
        <f t="shared" si="42"/>
        <v>x</v>
      </c>
      <c r="AC79" s="1" t="str">
        <f t="shared" si="43"/>
        <v>00</v>
      </c>
      <c r="AD79" s="1" t="str">
        <f t="shared" si="44"/>
        <v>140</v>
      </c>
      <c r="AF79" s="1">
        <f>IFERROR(IF(((LEFT(Apoio!$B$7,2)=V79)),0.7,IF(V79&lt;&gt;"x",-10,0)),0)</f>
        <v>0</v>
      </c>
      <c r="AG79" s="1">
        <f>IFERROR(IF((RIGHT(LEFT(Apoio!$B$7,4),2)-X79)=0,0.8,IF(X79&lt;&gt;"x",-10,0)),0)</f>
        <v>-10</v>
      </c>
      <c r="AH79" s="1">
        <f>IFERROR(IF((LEFT(RIGHT(Apoio!$B$7,4),2)-Z79)=0,0.9,IF(Z79&lt;&gt;"x",-10,0)),0)</f>
        <v>0</v>
      </c>
      <c r="AI79" s="1">
        <f>IFERROR(IF((RIGHT(Apoio!$B$7,2)-AB79)=0,1,IF(AB79&lt;&gt;"x",-10,0)),0)</f>
        <v>0</v>
      </c>
      <c r="AK79" s="1">
        <f>IFERROR(IF(Apoio!$B$5-Cálculo!J79=0,5,IF(J79&lt;&gt;"x",-10,0)),0)</f>
        <v>0</v>
      </c>
      <c r="AL79" s="1">
        <f>IFERROR(IF(Apoio!$B$4-Cálculo!S79=0,5,IF(S79&lt;&gt;"x",-10,0)),0)</f>
        <v>0</v>
      </c>
      <c r="AM79" s="1">
        <f>IFERROR(IF(Apoio!$B$3-Cálculo!P79=0,5,IF(P79&lt;&gt;"x",-10,0)),0)</f>
        <v>-10</v>
      </c>
      <c r="AO79" s="1">
        <f t="shared" si="45"/>
        <v>-20</v>
      </c>
      <c r="AP79" s="1" t="str">
        <f t="shared" si="46"/>
        <v>140</v>
      </c>
    </row>
    <row r="80" spans="2:42" ht="13.5" customHeight="1" x14ac:dyDescent="0.25">
      <c r="B80" s="20" t="str">
        <f>Planilha1!C80</f>
        <v>141</v>
      </c>
      <c r="C80" s="21">
        <f t="shared" si="47"/>
        <v>224</v>
      </c>
      <c r="D80" s="22" t="str">
        <f>Planilha1!D80</f>
        <v>Art. 170-Modalidade 60</v>
      </c>
      <c r="E80" s="22" t="str">
        <f>IF(Planilha1!E80=0,"x",Planilha1!E80)</f>
        <v>00.000.0000.0000.006302</v>
      </c>
      <c r="F80" s="22" t="str">
        <f>Planilha1!F80</f>
        <v>00.60.00.00</v>
      </c>
      <c r="G80" s="21"/>
      <c r="H80" s="23" t="str">
        <f>Planilha1!G80</f>
        <v>00224</v>
      </c>
      <c r="J80" s="1" t="str">
        <f t="shared" si="29"/>
        <v>x</v>
      </c>
      <c r="K80" s="3" t="str">
        <f t="shared" si="24"/>
        <v>00</v>
      </c>
      <c r="L80" s="3" t="str">
        <f t="shared" si="25"/>
        <v>141</v>
      </c>
      <c r="M80" s="3" t="str">
        <f t="shared" si="30"/>
        <v>x</v>
      </c>
      <c r="N80" s="2" t="str">
        <f t="shared" si="26"/>
        <v>000</v>
      </c>
      <c r="O80" s="2" t="str">
        <f t="shared" si="31"/>
        <v>141</v>
      </c>
      <c r="P80" s="2" t="str">
        <f t="shared" si="32"/>
        <v>006302</v>
      </c>
      <c r="Q80" s="1" t="str">
        <f t="shared" si="33"/>
        <v>006302</v>
      </c>
      <c r="R80" s="1" t="str">
        <f t="shared" si="34"/>
        <v>141</v>
      </c>
      <c r="S80" s="1" t="str">
        <f t="shared" si="35"/>
        <v>x</v>
      </c>
      <c r="T80" s="1" t="str">
        <f t="shared" si="36"/>
        <v>0000</v>
      </c>
      <c r="U80" s="2" t="str">
        <f t="shared" si="27"/>
        <v>141</v>
      </c>
      <c r="V80" s="1" t="str">
        <f t="shared" si="28"/>
        <v>x</v>
      </c>
      <c r="W80" s="1" t="str">
        <f t="shared" si="37"/>
        <v>00</v>
      </c>
      <c r="X80" s="1" t="str">
        <f t="shared" si="38"/>
        <v>60</v>
      </c>
      <c r="Y80" s="1" t="str">
        <f t="shared" si="39"/>
        <v>60</v>
      </c>
      <c r="Z80" s="1" t="str">
        <f t="shared" si="40"/>
        <v>x</v>
      </c>
      <c r="AA80" s="1" t="str">
        <f t="shared" si="41"/>
        <v>00</v>
      </c>
      <c r="AB80" s="1" t="str">
        <f t="shared" si="42"/>
        <v>x</v>
      </c>
      <c r="AC80" s="1" t="str">
        <f t="shared" si="43"/>
        <v>00</v>
      </c>
      <c r="AD80" s="1" t="str">
        <f t="shared" si="44"/>
        <v>141</v>
      </c>
      <c r="AF80" s="1">
        <f>IFERROR(IF(((LEFT(Apoio!$B$7,2)=V80)),0.7,IF(V80&lt;&gt;"x",-10,0)),0)</f>
        <v>0</v>
      </c>
      <c r="AG80" s="1">
        <f>IFERROR(IF((RIGHT(LEFT(Apoio!$B$7,4),2)-X80)=0,0.8,IF(X80&lt;&gt;"x",-10,0)),0)</f>
        <v>-10</v>
      </c>
      <c r="AH80" s="1">
        <f>IFERROR(IF((LEFT(RIGHT(Apoio!$B$7,4),2)-Z80)=0,0.9,IF(Z80&lt;&gt;"x",-10,0)),0)</f>
        <v>0</v>
      </c>
      <c r="AI80" s="1">
        <f>IFERROR(IF((RIGHT(Apoio!$B$7,2)-AB80)=0,1,IF(AB80&lt;&gt;"x",-10,0)),0)</f>
        <v>0</v>
      </c>
      <c r="AK80" s="1">
        <f>IFERROR(IF(Apoio!$B$5-Cálculo!J80=0,5,IF(J80&lt;&gt;"x",-10,0)),0)</f>
        <v>0</v>
      </c>
      <c r="AL80" s="1">
        <f>IFERROR(IF(Apoio!$B$4-Cálculo!S80=0,5,IF(S80&lt;&gt;"x",-10,0)),0)</f>
        <v>0</v>
      </c>
      <c r="AM80" s="1">
        <f>IFERROR(IF(Apoio!$B$3-Cálculo!P80=0,5,IF(P80&lt;&gt;"x",-10,0)),0)</f>
        <v>-10</v>
      </c>
      <c r="AO80" s="1">
        <f t="shared" si="45"/>
        <v>-20</v>
      </c>
      <c r="AP80" s="1" t="str">
        <f t="shared" si="46"/>
        <v>141</v>
      </c>
    </row>
    <row r="81" spans="2:42" ht="13.5" customHeight="1" x14ac:dyDescent="0.25">
      <c r="B81" s="20" t="str">
        <f>Planilha1!C81</f>
        <v>142</v>
      </c>
      <c r="C81" s="21">
        <f t="shared" si="47"/>
        <v>90</v>
      </c>
      <c r="D81" s="22" t="str">
        <f>Planilha1!D81</f>
        <v>Rede de Governo 33913960 Correios</v>
      </c>
      <c r="E81" s="22" t="str">
        <f>IF(Planilha1!E81=0,"x",Planilha1!E81)</f>
        <v>x</v>
      </c>
      <c r="F81" s="22" t="str">
        <f>Planilha1!F81</f>
        <v>33.91.39.60</v>
      </c>
      <c r="G81" s="21"/>
      <c r="H81" s="23" t="str">
        <f>Planilha1!G81</f>
        <v>00090</v>
      </c>
      <c r="J81" s="1" t="str">
        <f t="shared" si="29"/>
        <v>x</v>
      </c>
      <c r="K81" s="3" t="str">
        <f t="shared" si="24"/>
        <v>x</v>
      </c>
      <c r="L81" s="3" t="str">
        <f t="shared" si="25"/>
        <v>142</v>
      </c>
      <c r="M81" s="3" t="str">
        <f t="shared" si="30"/>
        <v>x</v>
      </c>
      <c r="N81" s="2" t="str">
        <f t="shared" si="26"/>
        <v>x</v>
      </c>
      <c r="O81" s="2" t="str">
        <f t="shared" si="31"/>
        <v>142</v>
      </c>
      <c r="P81" s="2" t="str">
        <f t="shared" si="32"/>
        <v>x</v>
      </c>
      <c r="Q81" s="1" t="str">
        <f t="shared" si="33"/>
        <v>x</v>
      </c>
      <c r="R81" s="1" t="str">
        <f t="shared" si="34"/>
        <v>142</v>
      </c>
      <c r="S81" s="1" t="str">
        <f t="shared" si="35"/>
        <v>x</v>
      </c>
      <c r="T81" s="1" t="str">
        <f t="shared" si="36"/>
        <v>x</v>
      </c>
      <c r="U81" s="2" t="str">
        <f t="shared" si="27"/>
        <v>142</v>
      </c>
      <c r="V81" s="1" t="str">
        <f t="shared" si="28"/>
        <v>33</v>
      </c>
      <c r="W81" s="1" t="str">
        <f t="shared" si="37"/>
        <v>33</v>
      </c>
      <c r="X81" s="1" t="str">
        <f t="shared" si="38"/>
        <v>91</v>
      </c>
      <c r="Y81" s="1" t="str">
        <f t="shared" si="39"/>
        <v>91</v>
      </c>
      <c r="Z81" s="1" t="str">
        <f t="shared" si="40"/>
        <v>39</v>
      </c>
      <c r="AA81" s="1" t="str">
        <f t="shared" si="41"/>
        <v>39</v>
      </c>
      <c r="AB81" s="1" t="str">
        <f t="shared" si="42"/>
        <v>60</v>
      </c>
      <c r="AC81" s="1" t="str">
        <f t="shared" si="43"/>
        <v>60</v>
      </c>
      <c r="AD81" s="1" t="str">
        <f t="shared" si="44"/>
        <v>142</v>
      </c>
      <c r="AF81" s="1">
        <f>IFERROR(IF(((LEFT(Apoio!$B$7,2)=V81)),0.7,IF(V81&lt;&gt;"x",-10,0)),0)</f>
        <v>-10</v>
      </c>
      <c r="AG81" s="1">
        <f>IFERROR(IF((RIGHT(LEFT(Apoio!$B$7,4),2)-X81)=0,0.8,IF(X81&lt;&gt;"x",-10,0)),0)</f>
        <v>-10</v>
      </c>
      <c r="AH81" s="1">
        <f>IFERROR(IF((LEFT(RIGHT(Apoio!$B$7,4),2)-Z81)=0,0.9,IF(Z81&lt;&gt;"x",-10,0)),0)</f>
        <v>-10</v>
      </c>
      <c r="AI81" s="1">
        <f>IFERROR(IF((RIGHT(Apoio!$B$7,2)-AB81)=0,1,IF(AB81&lt;&gt;"x",-10,0)),0)</f>
        <v>-10</v>
      </c>
      <c r="AK81" s="1">
        <f>IFERROR(IF(Apoio!$B$5-Cálculo!J81=0,5,IF(J81&lt;&gt;"x",-10,0)),0)</f>
        <v>0</v>
      </c>
      <c r="AL81" s="1">
        <f>IFERROR(IF(Apoio!$B$4-Cálculo!S81=0,5,IF(S81&lt;&gt;"x",-10,0)),0)</f>
        <v>0</v>
      </c>
      <c r="AM81" s="1">
        <f>IFERROR(IF(Apoio!$B$3-Cálculo!P81=0,5,IF(P81&lt;&gt;"x",-10,0)),0)</f>
        <v>0</v>
      </c>
      <c r="AO81" s="1">
        <f t="shared" si="45"/>
        <v>-40</v>
      </c>
      <c r="AP81" s="1" t="str">
        <f t="shared" si="46"/>
        <v>142</v>
      </c>
    </row>
    <row r="82" spans="2:42" ht="13.5" customHeight="1" x14ac:dyDescent="0.25">
      <c r="B82" s="20" t="str">
        <f>Planilha1!C82</f>
        <v>143</v>
      </c>
      <c r="C82" s="21">
        <f t="shared" si="47"/>
        <v>92</v>
      </c>
      <c r="D82" s="22" t="str">
        <f>Planilha1!D82</f>
        <v>Serviços Técnicos Profissionais 33914004 - GVE</v>
      </c>
      <c r="E82" s="22" t="str">
        <f>IF(Planilha1!E82=0,"x",Planilha1!E82)</f>
        <v>x</v>
      </c>
      <c r="F82" s="22" t="str">
        <f>Planilha1!F82</f>
        <v>33.91.40.04</v>
      </c>
      <c r="G82" s="21"/>
      <c r="H82" s="23" t="str">
        <f>Planilha1!G82</f>
        <v>00092</v>
      </c>
      <c r="J82" s="1" t="str">
        <f t="shared" si="29"/>
        <v>x</v>
      </c>
      <c r="K82" s="3" t="str">
        <f t="shared" si="24"/>
        <v>x</v>
      </c>
      <c r="L82" s="3" t="str">
        <f t="shared" si="25"/>
        <v>143</v>
      </c>
      <c r="M82" s="3" t="str">
        <f t="shared" si="30"/>
        <v>x</v>
      </c>
      <c r="N82" s="2" t="str">
        <f t="shared" si="26"/>
        <v>x</v>
      </c>
      <c r="O82" s="2" t="str">
        <f t="shared" si="31"/>
        <v>143</v>
      </c>
      <c r="P82" s="2" t="str">
        <f t="shared" si="32"/>
        <v>x</v>
      </c>
      <c r="Q82" s="1" t="str">
        <f t="shared" si="33"/>
        <v>x</v>
      </c>
      <c r="R82" s="1" t="str">
        <f t="shared" si="34"/>
        <v>143</v>
      </c>
      <c r="S82" s="1" t="str">
        <f t="shared" si="35"/>
        <v>x</v>
      </c>
      <c r="T82" s="1" t="str">
        <f t="shared" si="36"/>
        <v>x</v>
      </c>
      <c r="U82" s="2" t="str">
        <f t="shared" si="27"/>
        <v>143</v>
      </c>
      <c r="V82" s="1" t="str">
        <f t="shared" si="28"/>
        <v>33</v>
      </c>
      <c r="W82" s="1" t="str">
        <f t="shared" si="37"/>
        <v>33</v>
      </c>
      <c r="X82" s="1" t="str">
        <f t="shared" si="38"/>
        <v>91</v>
      </c>
      <c r="Y82" s="1" t="str">
        <f t="shared" si="39"/>
        <v>91</v>
      </c>
      <c r="Z82" s="1" t="str">
        <f t="shared" si="40"/>
        <v>40</v>
      </c>
      <c r="AA82" s="1" t="str">
        <f t="shared" si="41"/>
        <v>40</v>
      </c>
      <c r="AB82" s="1" t="str">
        <f t="shared" si="42"/>
        <v>04</v>
      </c>
      <c r="AC82" s="1" t="str">
        <f t="shared" si="43"/>
        <v>04</v>
      </c>
      <c r="AD82" s="1" t="str">
        <f t="shared" si="44"/>
        <v>143</v>
      </c>
      <c r="AF82" s="1">
        <f>IFERROR(IF(((LEFT(Apoio!$B$7,2)=V82)),0.7,IF(V82&lt;&gt;"x",-10,0)),0)</f>
        <v>-10</v>
      </c>
      <c r="AG82" s="1">
        <f>IFERROR(IF((RIGHT(LEFT(Apoio!$B$7,4),2)-X82)=0,0.8,IF(X82&lt;&gt;"x",-10,0)),0)</f>
        <v>-10</v>
      </c>
      <c r="AH82" s="1">
        <f>IFERROR(IF((LEFT(RIGHT(Apoio!$B$7,4),2)-Z82)=0,0.9,IF(Z82&lt;&gt;"x",-10,0)),0)</f>
        <v>-10</v>
      </c>
      <c r="AI82" s="1">
        <f>IFERROR(IF((RIGHT(Apoio!$B$7,2)-AB82)=0,1,IF(AB82&lt;&gt;"x",-10,0)),0)</f>
        <v>-10</v>
      </c>
      <c r="AK82" s="1">
        <f>IFERROR(IF(Apoio!$B$5-Cálculo!J82=0,5,IF(J82&lt;&gt;"x",-10,0)),0)</f>
        <v>0</v>
      </c>
      <c r="AL82" s="1">
        <f>IFERROR(IF(Apoio!$B$4-Cálculo!S82=0,5,IF(S82&lt;&gt;"x",-10,0)),0)</f>
        <v>0</v>
      </c>
      <c r="AM82" s="1">
        <f>IFERROR(IF(Apoio!$B$3-Cálculo!P82=0,5,IF(P82&lt;&gt;"x",-10,0)),0)</f>
        <v>0</v>
      </c>
      <c r="AO82" s="1">
        <f t="shared" si="45"/>
        <v>-40</v>
      </c>
      <c r="AP82" s="1" t="str">
        <f t="shared" si="46"/>
        <v>143</v>
      </c>
    </row>
    <row r="83" spans="2:42" ht="13.5" customHeight="1" x14ac:dyDescent="0.25">
      <c r="B83" s="20" t="str">
        <f>Planilha1!C83</f>
        <v>144</v>
      </c>
      <c r="C83" s="21">
        <f t="shared" si="47"/>
        <v>91</v>
      </c>
      <c r="D83" s="22" t="str">
        <f>Planilha1!D83</f>
        <v>Rede Lógica - Telefonia Fixa 33914002</v>
      </c>
      <c r="E83" s="22" t="str">
        <f>IF(Planilha1!E83=0,"x",Planilha1!E83)</f>
        <v>x</v>
      </c>
      <c r="F83" s="22" t="str">
        <f>Planilha1!F83</f>
        <v>33.91.40.02</v>
      </c>
      <c r="G83" s="21"/>
      <c r="H83" s="23" t="str">
        <f>Planilha1!G83</f>
        <v>00091</v>
      </c>
      <c r="J83" s="1" t="str">
        <f t="shared" si="29"/>
        <v>x</v>
      </c>
      <c r="K83" s="3" t="str">
        <f t="shared" si="24"/>
        <v>x</v>
      </c>
      <c r="L83" s="3" t="str">
        <f t="shared" si="25"/>
        <v>144</v>
      </c>
      <c r="M83" s="3" t="str">
        <f t="shared" si="30"/>
        <v>x</v>
      </c>
      <c r="N83" s="2" t="str">
        <f t="shared" si="26"/>
        <v>x</v>
      </c>
      <c r="O83" s="2" t="str">
        <f t="shared" si="31"/>
        <v>144</v>
      </c>
      <c r="P83" s="2" t="str">
        <f t="shared" si="32"/>
        <v>x</v>
      </c>
      <c r="Q83" s="1" t="str">
        <f t="shared" si="33"/>
        <v>x</v>
      </c>
      <c r="R83" s="1" t="str">
        <f t="shared" si="34"/>
        <v>144</v>
      </c>
      <c r="S83" s="1" t="str">
        <f t="shared" si="35"/>
        <v>x</v>
      </c>
      <c r="T83" s="1" t="str">
        <f t="shared" si="36"/>
        <v>x</v>
      </c>
      <c r="U83" s="2" t="str">
        <f t="shared" si="27"/>
        <v>144</v>
      </c>
      <c r="V83" s="1" t="str">
        <f t="shared" si="28"/>
        <v>33</v>
      </c>
      <c r="W83" s="1" t="str">
        <f t="shared" si="37"/>
        <v>33</v>
      </c>
      <c r="X83" s="1" t="str">
        <f t="shared" si="38"/>
        <v>91</v>
      </c>
      <c r="Y83" s="1" t="str">
        <f t="shared" si="39"/>
        <v>91</v>
      </c>
      <c r="Z83" s="1" t="str">
        <f t="shared" si="40"/>
        <v>40</v>
      </c>
      <c r="AA83" s="1" t="str">
        <f t="shared" si="41"/>
        <v>40</v>
      </c>
      <c r="AB83" s="1" t="str">
        <f t="shared" si="42"/>
        <v>02</v>
      </c>
      <c r="AC83" s="1" t="str">
        <f t="shared" si="43"/>
        <v>02</v>
      </c>
      <c r="AD83" s="1" t="str">
        <f t="shared" si="44"/>
        <v>144</v>
      </c>
      <c r="AF83" s="1">
        <f>IFERROR(IF(((LEFT(Apoio!$B$7,2)=V83)),0.7,IF(V83&lt;&gt;"x",-10,0)),0)</f>
        <v>-10</v>
      </c>
      <c r="AG83" s="1">
        <f>IFERROR(IF((RIGHT(LEFT(Apoio!$B$7,4),2)-X83)=0,0.8,IF(X83&lt;&gt;"x",-10,0)),0)</f>
        <v>-10</v>
      </c>
      <c r="AH83" s="1">
        <f>IFERROR(IF((LEFT(RIGHT(Apoio!$B$7,4),2)-Z83)=0,0.9,IF(Z83&lt;&gt;"x",-10,0)),0)</f>
        <v>-10</v>
      </c>
      <c r="AI83" s="1">
        <f>IFERROR(IF((RIGHT(Apoio!$B$7,2)-AB83)=0,1,IF(AB83&lt;&gt;"x",-10,0)),0)</f>
        <v>1</v>
      </c>
      <c r="AK83" s="1">
        <f>IFERROR(IF(Apoio!$B$5-Cálculo!J83=0,5,IF(J83&lt;&gt;"x",-10,0)),0)</f>
        <v>0</v>
      </c>
      <c r="AL83" s="1">
        <f>IFERROR(IF(Apoio!$B$4-Cálculo!S83=0,5,IF(S83&lt;&gt;"x",-10,0)),0)</f>
        <v>0</v>
      </c>
      <c r="AM83" s="1">
        <f>IFERROR(IF(Apoio!$B$3-Cálculo!P83=0,5,IF(P83&lt;&gt;"x",-10,0)),0)</f>
        <v>0</v>
      </c>
      <c r="AO83" s="1">
        <f t="shared" si="45"/>
        <v>-29</v>
      </c>
      <c r="AP83" s="1" t="str">
        <f t="shared" si="46"/>
        <v>144</v>
      </c>
    </row>
    <row r="84" spans="2:42" ht="13.5" customHeight="1" x14ac:dyDescent="0.25">
      <c r="B84" s="20" t="str">
        <f>Planilha1!C84</f>
        <v>145</v>
      </c>
      <c r="C84" s="21">
        <f t="shared" si="47"/>
        <v>33</v>
      </c>
      <c r="D84" s="22" t="str">
        <f>Planilha1!D84</f>
        <v>Auxílio transporte 339049</v>
      </c>
      <c r="E84" s="22" t="str">
        <f>IF(Planilha1!E84=0,"x",Planilha1!E84)</f>
        <v>x</v>
      </c>
      <c r="F84" s="22" t="str">
        <f>Planilha1!F84</f>
        <v>33.90.49.00</v>
      </c>
      <c r="G84" s="21"/>
      <c r="H84" s="23" t="str">
        <f>Planilha1!G84</f>
        <v>00033</v>
      </c>
      <c r="J84" s="1" t="str">
        <f t="shared" si="29"/>
        <v>x</v>
      </c>
      <c r="K84" s="3" t="str">
        <f t="shared" si="24"/>
        <v>x</v>
      </c>
      <c r="L84" s="3" t="str">
        <f t="shared" si="25"/>
        <v>145</v>
      </c>
      <c r="M84" s="3" t="str">
        <f t="shared" si="30"/>
        <v>x</v>
      </c>
      <c r="N84" s="2" t="str">
        <f t="shared" si="26"/>
        <v>x</v>
      </c>
      <c r="O84" s="2" t="str">
        <f t="shared" si="31"/>
        <v>145</v>
      </c>
      <c r="P84" s="2" t="str">
        <f t="shared" si="32"/>
        <v>x</v>
      </c>
      <c r="Q84" s="1" t="str">
        <f t="shared" si="33"/>
        <v>x</v>
      </c>
      <c r="R84" s="1" t="str">
        <f t="shared" si="34"/>
        <v>145</v>
      </c>
      <c r="S84" s="1" t="str">
        <f t="shared" si="35"/>
        <v>x</v>
      </c>
      <c r="T84" s="1" t="str">
        <f t="shared" si="36"/>
        <v>x</v>
      </c>
      <c r="U84" s="2" t="str">
        <f t="shared" si="27"/>
        <v>145</v>
      </c>
      <c r="V84" s="1" t="str">
        <f t="shared" si="28"/>
        <v>33</v>
      </c>
      <c r="W84" s="1" t="str">
        <f t="shared" si="37"/>
        <v>33</v>
      </c>
      <c r="X84" s="1" t="str">
        <f t="shared" si="38"/>
        <v>90</v>
      </c>
      <c r="Y84" s="1" t="str">
        <f t="shared" si="39"/>
        <v>90</v>
      </c>
      <c r="Z84" s="1" t="str">
        <f t="shared" si="40"/>
        <v>49</v>
      </c>
      <c r="AA84" s="1" t="str">
        <f t="shared" si="41"/>
        <v>49</v>
      </c>
      <c r="AB84" s="1" t="str">
        <f t="shared" si="42"/>
        <v>x</v>
      </c>
      <c r="AC84" s="1" t="str">
        <f t="shared" si="43"/>
        <v>00</v>
      </c>
      <c r="AD84" s="1" t="str">
        <f t="shared" si="44"/>
        <v>145</v>
      </c>
      <c r="AF84" s="1">
        <f>IFERROR(IF(((LEFT(Apoio!$B$7,2)=V84)),0.7,IF(V84&lt;&gt;"x",-10,0)),0)</f>
        <v>-10</v>
      </c>
      <c r="AG84" s="1">
        <f>IFERROR(IF((RIGHT(LEFT(Apoio!$B$7,4),2)-X84)=0,0.8,IF(X84&lt;&gt;"x",-10,0)),0)</f>
        <v>-10</v>
      </c>
      <c r="AH84" s="1">
        <f>IFERROR(IF((LEFT(RIGHT(Apoio!$B$7,4),2)-Z84)=0,0.9,IF(Z84&lt;&gt;"x",-10,0)),0)</f>
        <v>-10</v>
      </c>
      <c r="AI84" s="1">
        <f>IFERROR(IF((RIGHT(Apoio!$B$7,2)-AB84)=0,1,IF(AB84&lt;&gt;"x",-10,0)),0)</f>
        <v>0</v>
      </c>
      <c r="AK84" s="1">
        <f>IFERROR(IF(Apoio!$B$5-Cálculo!J84=0,5,IF(J84&lt;&gt;"x",-10,0)),0)</f>
        <v>0</v>
      </c>
      <c r="AL84" s="1">
        <f>IFERROR(IF(Apoio!$B$4-Cálculo!S84=0,5,IF(S84&lt;&gt;"x",-10,0)),0)</f>
        <v>0</v>
      </c>
      <c r="AM84" s="1">
        <f>IFERROR(IF(Apoio!$B$3-Cálculo!P84=0,5,IF(P84&lt;&gt;"x",-10,0)),0)</f>
        <v>0</v>
      </c>
      <c r="AO84" s="1">
        <f t="shared" si="45"/>
        <v>-30</v>
      </c>
      <c r="AP84" s="1" t="str">
        <f t="shared" si="46"/>
        <v>145</v>
      </c>
    </row>
    <row r="85" spans="2:42" ht="13.5" customHeight="1" x14ac:dyDescent="0.25">
      <c r="B85" s="20" t="str">
        <f>Planilha1!C85</f>
        <v>147</v>
      </c>
      <c r="C85" s="21">
        <f t="shared" si="47"/>
        <v>227</v>
      </c>
      <c r="D85" s="22" t="str">
        <f>Planilha1!D85</f>
        <v>Art. 170 - Modalidade 40</v>
      </c>
      <c r="E85" s="22" t="str">
        <f>IF(Planilha1!E85=0,"x",Planilha1!E85)</f>
        <v>00.000.0000.0000.006302</v>
      </c>
      <c r="F85" s="22" t="str">
        <f>Planilha1!F85</f>
        <v>00.40.00.00</v>
      </c>
      <c r="G85" s="21"/>
      <c r="H85" s="23" t="str">
        <f>Planilha1!G85</f>
        <v>00227</v>
      </c>
      <c r="J85" s="1" t="str">
        <f t="shared" si="29"/>
        <v>x</v>
      </c>
      <c r="K85" s="3" t="str">
        <f t="shared" si="24"/>
        <v>00</v>
      </c>
      <c r="L85" s="3" t="str">
        <f t="shared" si="25"/>
        <v>147</v>
      </c>
      <c r="M85" s="3" t="str">
        <f t="shared" si="30"/>
        <v>x</v>
      </c>
      <c r="N85" s="2" t="str">
        <f t="shared" si="26"/>
        <v>000</v>
      </c>
      <c r="O85" s="2" t="str">
        <f t="shared" si="31"/>
        <v>147</v>
      </c>
      <c r="P85" s="2" t="str">
        <f t="shared" si="32"/>
        <v>006302</v>
      </c>
      <c r="Q85" s="1" t="str">
        <f t="shared" si="33"/>
        <v>006302</v>
      </c>
      <c r="R85" s="1" t="str">
        <f t="shared" si="34"/>
        <v>147</v>
      </c>
      <c r="S85" s="1" t="str">
        <f t="shared" si="35"/>
        <v>x</v>
      </c>
      <c r="T85" s="1" t="str">
        <f t="shared" si="36"/>
        <v>0000</v>
      </c>
      <c r="U85" s="2" t="str">
        <f t="shared" si="27"/>
        <v>147</v>
      </c>
      <c r="V85" s="1" t="str">
        <f t="shared" si="28"/>
        <v>x</v>
      </c>
      <c r="W85" s="1" t="str">
        <f t="shared" si="37"/>
        <v>00</v>
      </c>
      <c r="X85" s="1" t="str">
        <f t="shared" si="38"/>
        <v>40</v>
      </c>
      <c r="Y85" s="1" t="str">
        <f t="shared" si="39"/>
        <v>40</v>
      </c>
      <c r="Z85" s="1" t="str">
        <f t="shared" si="40"/>
        <v>x</v>
      </c>
      <c r="AA85" s="1" t="str">
        <f t="shared" si="41"/>
        <v>00</v>
      </c>
      <c r="AB85" s="1" t="str">
        <f t="shared" si="42"/>
        <v>x</v>
      </c>
      <c r="AC85" s="1" t="str">
        <f t="shared" si="43"/>
        <v>00</v>
      </c>
      <c r="AD85" s="1" t="str">
        <f t="shared" si="44"/>
        <v>147</v>
      </c>
      <c r="AF85" s="1">
        <f>IFERROR(IF(((LEFT(Apoio!$B$7,2)=V85)),0.7,IF(V85&lt;&gt;"x",-10,0)),0)</f>
        <v>0</v>
      </c>
      <c r="AG85" s="1">
        <f>IFERROR(IF((RIGHT(LEFT(Apoio!$B$7,4),2)-X85)=0,0.8,IF(X85&lt;&gt;"x",-10,0)),0)</f>
        <v>0.8</v>
      </c>
      <c r="AH85" s="1">
        <f>IFERROR(IF((LEFT(RIGHT(Apoio!$B$7,4),2)-Z85)=0,0.9,IF(Z85&lt;&gt;"x",-10,0)),0)</f>
        <v>0</v>
      </c>
      <c r="AI85" s="1">
        <f>IFERROR(IF((RIGHT(Apoio!$B$7,2)-AB85)=0,1,IF(AB85&lt;&gt;"x",-10,0)),0)</f>
        <v>0</v>
      </c>
      <c r="AK85" s="1">
        <f>IFERROR(IF(Apoio!$B$5-Cálculo!J85=0,5,IF(J85&lt;&gt;"x",-10,0)),0)</f>
        <v>0</v>
      </c>
      <c r="AL85" s="1">
        <f>IFERROR(IF(Apoio!$B$4-Cálculo!S85=0,5,IF(S85&lt;&gt;"x",-10,0)),0)</f>
        <v>0</v>
      </c>
      <c r="AM85" s="1">
        <f>IFERROR(IF(Apoio!$B$3-Cálculo!P85=0,5,IF(P85&lt;&gt;"x",-10,0)),0)</f>
        <v>-10</v>
      </c>
      <c r="AO85" s="1">
        <f t="shared" si="45"/>
        <v>-9.1999999999999993</v>
      </c>
      <c r="AP85" s="1" t="str">
        <f t="shared" si="46"/>
        <v>147</v>
      </c>
    </row>
    <row r="86" spans="2:42" ht="13.5" customHeight="1" x14ac:dyDescent="0.25">
      <c r="B86" s="20" t="str">
        <f>Planilha1!C86</f>
        <v>148</v>
      </c>
      <c r="C86" s="21">
        <f t="shared" si="47"/>
        <v>125</v>
      </c>
      <c r="D86" s="22" t="str">
        <f>Planilha1!D86</f>
        <v>PROESD - Modalidade 50</v>
      </c>
      <c r="E86" s="22" t="str">
        <f>IF(Planilha1!E86=0,"x",Planilha1!E86)</f>
        <v>00.000.0000.0000.009785</v>
      </c>
      <c r="F86" s="22" t="str">
        <f>Planilha1!F86</f>
        <v>00.50.00.00</v>
      </c>
      <c r="G86" s="21"/>
      <c r="H86" s="23" t="str">
        <f>Planilha1!G86</f>
        <v>00125</v>
      </c>
      <c r="J86" s="1" t="str">
        <f t="shared" si="29"/>
        <v>x</v>
      </c>
      <c r="K86" s="3" t="str">
        <f t="shared" si="24"/>
        <v>00</v>
      </c>
      <c r="L86" s="3" t="str">
        <f t="shared" si="25"/>
        <v>148</v>
      </c>
      <c r="M86" s="3" t="str">
        <f t="shared" si="30"/>
        <v>x</v>
      </c>
      <c r="N86" s="2" t="str">
        <f t="shared" si="26"/>
        <v>000</v>
      </c>
      <c r="O86" s="2" t="str">
        <f t="shared" si="31"/>
        <v>148</v>
      </c>
      <c r="P86" s="2" t="str">
        <f t="shared" si="32"/>
        <v>009785</v>
      </c>
      <c r="Q86" s="1" t="str">
        <f t="shared" si="33"/>
        <v>009785</v>
      </c>
      <c r="R86" s="1" t="str">
        <f t="shared" si="34"/>
        <v>148</v>
      </c>
      <c r="S86" s="1" t="str">
        <f t="shared" si="35"/>
        <v>x</v>
      </c>
      <c r="T86" s="1" t="str">
        <f t="shared" si="36"/>
        <v>0000</v>
      </c>
      <c r="U86" s="2" t="str">
        <f t="shared" si="27"/>
        <v>148</v>
      </c>
      <c r="V86" s="1" t="str">
        <f t="shared" si="28"/>
        <v>x</v>
      </c>
      <c r="W86" s="1" t="str">
        <f t="shared" si="37"/>
        <v>00</v>
      </c>
      <c r="X86" s="1" t="str">
        <f t="shared" si="38"/>
        <v>50</v>
      </c>
      <c r="Y86" s="1" t="str">
        <f t="shared" si="39"/>
        <v>50</v>
      </c>
      <c r="Z86" s="1" t="str">
        <f t="shared" si="40"/>
        <v>x</v>
      </c>
      <c r="AA86" s="1" t="str">
        <f t="shared" si="41"/>
        <v>00</v>
      </c>
      <c r="AB86" s="1" t="str">
        <f t="shared" si="42"/>
        <v>x</v>
      </c>
      <c r="AC86" s="1" t="str">
        <f t="shared" si="43"/>
        <v>00</v>
      </c>
      <c r="AD86" s="1" t="str">
        <f t="shared" si="44"/>
        <v>148</v>
      </c>
      <c r="AF86" s="1">
        <f>IFERROR(IF(((LEFT(Apoio!$B$7,2)=V86)),0.7,IF(V86&lt;&gt;"x",-10,0)),0)</f>
        <v>0</v>
      </c>
      <c r="AG86" s="1">
        <f>IFERROR(IF((RIGHT(LEFT(Apoio!$B$7,4),2)-X86)=0,0.8,IF(X86&lt;&gt;"x",-10,0)),0)</f>
        <v>-10</v>
      </c>
      <c r="AH86" s="1">
        <f>IFERROR(IF((LEFT(RIGHT(Apoio!$B$7,4),2)-Z86)=0,0.9,IF(Z86&lt;&gt;"x",-10,0)),0)</f>
        <v>0</v>
      </c>
      <c r="AI86" s="1">
        <f>IFERROR(IF((RIGHT(Apoio!$B$7,2)-AB86)=0,1,IF(AB86&lt;&gt;"x",-10,0)),0)</f>
        <v>0</v>
      </c>
      <c r="AK86" s="1">
        <f>IFERROR(IF(Apoio!$B$5-Cálculo!J86=0,5,IF(J86&lt;&gt;"x",-10,0)),0)</f>
        <v>0</v>
      </c>
      <c r="AL86" s="1">
        <f>IFERROR(IF(Apoio!$B$4-Cálculo!S86=0,5,IF(S86&lt;&gt;"x",-10,0)),0)</f>
        <v>0</v>
      </c>
      <c r="AM86" s="1">
        <f>IFERROR(IF(Apoio!$B$3-Cálculo!P86=0,5,IF(P86&lt;&gt;"x",-10,0)),0)</f>
        <v>-10</v>
      </c>
      <c r="AO86" s="1">
        <f t="shared" si="45"/>
        <v>-20</v>
      </c>
      <c r="AP86" s="1" t="str">
        <f t="shared" si="46"/>
        <v>148</v>
      </c>
    </row>
    <row r="87" spans="2:42" ht="13.5" customHeight="1" x14ac:dyDescent="0.25">
      <c r="B87" s="20" t="str">
        <f>Planilha1!C87</f>
        <v>149</v>
      </c>
      <c r="C87" s="21">
        <f t="shared" si="47"/>
        <v>122</v>
      </c>
      <c r="D87" s="22" t="str">
        <f>Planilha1!D87</f>
        <v>PROESD - Modalidade 40</v>
      </c>
      <c r="E87" s="22" t="str">
        <f>IF(Planilha1!E87=0,"x",Planilha1!E87)</f>
        <v>00.000.0000.0000.009785</v>
      </c>
      <c r="F87" s="22" t="str">
        <f>Planilha1!F87</f>
        <v>00.40.00.00</v>
      </c>
      <c r="G87" s="21"/>
      <c r="H87" s="23" t="str">
        <f>Planilha1!G87</f>
        <v>00122</v>
      </c>
      <c r="J87" s="1" t="str">
        <f t="shared" si="29"/>
        <v>x</v>
      </c>
      <c r="K87" s="3" t="str">
        <f t="shared" si="24"/>
        <v>00</v>
      </c>
      <c r="L87" s="3" t="str">
        <f t="shared" si="25"/>
        <v>149</v>
      </c>
      <c r="M87" s="3" t="str">
        <f t="shared" si="30"/>
        <v>x</v>
      </c>
      <c r="N87" s="2" t="str">
        <f t="shared" si="26"/>
        <v>000</v>
      </c>
      <c r="O87" s="2" t="str">
        <f t="shared" si="31"/>
        <v>149</v>
      </c>
      <c r="P87" s="2" t="str">
        <f t="shared" si="32"/>
        <v>009785</v>
      </c>
      <c r="Q87" s="1" t="str">
        <f t="shared" si="33"/>
        <v>009785</v>
      </c>
      <c r="R87" s="1" t="str">
        <f t="shared" si="34"/>
        <v>149</v>
      </c>
      <c r="S87" s="1" t="str">
        <f t="shared" si="35"/>
        <v>x</v>
      </c>
      <c r="T87" s="1" t="str">
        <f t="shared" si="36"/>
        <v>0000</v>
      </c>
      <c r="U87" s="2" t="str">
        <f t="shared" si="27"/>
        <v>149</v>
      </c>
      <c r="V87" s="1" t="str">
        <f t="shared" si="28"/>
        <v>x</v>
      </c>
      <c r="W87" s="1" t="str">
        <f t="shared" si="37"/>
        <v>00</v>
      </c>
      <c r="X87" s="1" t="str">
        <f t="shared" si="38"/>
        <v>40</v>
      </c>
      <c r="Y87" s="1" t="str">
        <f t="shared" si="39"/>
        <v>40</v>
      </c>
      <c r="Z87" s="1" t="str">
        <f t="shared" si="40"/>
        <v>x</v>
      </c>
      <c r="AA87" s="1" t="str">
        <f t="shared" si="41"/>
        <v>00</v>
      </c>
      <c r="AB87" s="1" t="str">
        <f t="shared" si="42"/>
        <v>x</v>
      </c>
      <c r="AC87" s="1" t="str">
        <f t="shared" si="43"/>
        <v>00</v>
      </c>
      <c r="AD87" s="1" t="str">
        <f t="shared" si="44"/>
        <v>149</v>
      </c>
      <c r="AF87" s="1">
        <f>IFERROR(IF(((LEFT(Apoio!$B$7,2)=V87)),0.7,IF(V87&lt;&gt;"x",-10,0)),0)</f>
        <v>0</v>
      </c>
      <c r="AG87" s="1">
        <f>IFERROR(IF((RIGHT(LEFT(Apoio!$B$7,4),2)-X87)=0,0.8,IF(X87&lt;&gt;"x",-10,0)),0)</f>
        <v>0.8</v>
      </c>
      <c r="AH87" s="1">
        <f>IFERROR(IF((LEFT(RIGHT(Apoio!$B$7,4),2)-Z87)=0,0.9,IF(Z87&lt;&gt;"x",-10,0)),0)</f>
        <v>0</v>
      </c>
      <c r="AI87" s="1">
        <f>IFERROR(IF((RIGHT(Apoio!$B$7,2)-AB87)=0,1,IF(AB87&lt;&gt;"x",-10,0)),0)</f>
        <v>0</v>
      </c>
      <c r="AK87" s="1">
        <f>IFERROR(IF(Apoio!$B$5-Cálculo!J87=0,5,IF(J87&lt;&gt;"x",-10,0)),0)</f>
        <v>0</v>
      </c>
      <c r="AL87" s="1">
        <f>IFERROR(IF(Apoio!$B$4-Cálculo!S87=0,5,IF(S87&lt;&gt;"x",-10,0)),0)</f>
        <v>0</v>
      </c>
      <c r="AM87" s="1">
        <f>IFERROR(IF(Apoio!$B$3-Cálculo!P87=0,5,IF(P87&lt;&gt;"x",-10,0)),0)</f>
        <v>-10</v>
      </c>
      <c r="AO87" s="1">
        <f t="shared" si="45"/>
        <v>-9.1999999999999993</v>
      </c>
      <c r="AP87" s="1" t="str">
        <f t="shared" si="46"/>
        <v>149</v>
      </c>
    </row>
    <row r="88" spans="2:42" ht="13.5" customHeight="1" x14ac:dyDescent="0.25">
      <c r="B88" s="20" t="str">
        <f>Planilha1!C88</f>
        <v>151</v>
      </c>
      <c r="C88" s="21">
        <f t="shared" si="47"/>
        <v>189</v>
      </c>
      <c r="D88" s="22" t="str">
        <f>Planilha1!D88</f>
        <v>TESTE</v>
      </c>
      <c r="E88" s="22" t="str">
        <f>IF(Planilha1!E88=0,"x",Planilha1!E88)</f>
        <v>x</v>
      </c>
      <c r="F88" s="22" t="str">
        <f>Planilha1!F88</f>
        <v>40.40.00.00</v>
      </c>
      <c r="G88" s="21"/>
      <c r="H88" s="23" t="str">
        <f>Planilha1!G88</f>
        <v>00189</v>
      </c>
      <c r="J88" s="1" t="str">
        <f t="shared" si="29"/>
        <v>x</v>
      </c>
      <c r="K88" s="3" t="str">
        <f t="shared" si="24"/>
        <v>x</v>
      </c>
      <c r="L88" s="3" t="str">
        <f t="shared" si="25"/>
        <v>151</v>
      </c>
      <c r="M88" s="3" t="str">
        <f t="shared" si="30"/>
        <v>x</v>
      </c>
      <c r="N88" s="2" t="str">
        <f t="shared" si="26"/>
        <v>x</v>
      </c>
      <c r="O88" s="2" t="str">
        <f t="shared" si="31"/>
        <v>151</v>
      </c>
      <c r="P88" s="2" t="str">
        <f t="shared" si="32"/>
        <v>x</v>
      </c>
      <c r="Q88" s="1" t="str">
        <f t="shared" si="33"/>
        <v>x</v>
      </c>
      <c r="R88" s="1" t="str">
        <f t="shared" si="34"/>
        <v>151</v>
      </c>
      <c r="S88" s="1" t="str">
        <f t="shared" si="35"/>
        <v>x</v>
      </c>
      <c r="T88" s="1" t="str">
        <f t="shared" si="36"/>
        <v>x</v>
      </c>
      <c r="U88" s="2" t="str">
        <f t="shared" si="27"/>
        <v>151</v>
      </c>
      <c r="V88" s="1" t="str">
        <f t="shared" si="28"/>
        <v>40</v>
      </c>
      <c r="W88" s="1" t="str">
        <f t="shared" si="37"/>
        <v>40</v>
      </c>
      <c r="X88" s="1" t="str">
        <f t="shared" si="38"/>
        <v>40</v>
      </c>
      <c r="Y88" s="1" t="str">
        <f t="shared" si="39"/>
        <v>40</v>
      </c>
      <c r="Z88" s="1" t="str">
        <f t="shared" si="40"/>
        <v>x</v>
      </c>
      <c r="AA88" s="1" t="str">
        <f t="shared" si="41"/>
        <v>00</v>
      </c>
      <c r="AB88" s="1" t="str">
        <f t="shared" si="42"/>
        <v>x</v>
      </c>
      <c r="AC88" s="1" t="str">
        <f t="shared" si="43"/>
        <v>00</v>
      </c>
      <c r="AD88" s="1" t="str">
        <f t="shared" si="44"/>
        <v>151</v>
      </c>
      <c r="AF88" s="1">
        <f>IFERROR(IF(((LEFT(Apoio!$B$7,2)=V88)),0.7,IF(V88&lt;&gt;"x",-10,0)),0)</f>
        <v>-10</v>
      </c>
      <c r="AG88" s="1">
        <f>IFERROR(IF((RIGHT(LEFT(Apoio!$B$7,4),2)-X88)=0,0.8,IF(X88&lt;&gt;"x",-10,0)),0)</f>
        <v>0.8</v>
      </c>
      <c r="AH88" s="1">
        <f>IFERROR(IF((LEFT(RIGHT(Apoio!$B$7,4),2)-Z88)=0,0.9,IF(Z88&lt;&gt;"x",-10,0)),0)</f>
        <v>0</v>
      </c>
      <c r="AI88" s="1">
        <f>IFERROR(IF((RIGHT(Apoio!$B$7,2)-AB88)=0,1,IF(AB88&lt;&gt;"x",-10,0)),0)</f>
        <v>0</v>
      </c>
      <c r="AK88" s="1">
        <f>IFERROR(IF(Apoio!$B$5-Cálculo!J88=0,5,IF(J88&lt;&gt;"x",-10,0)),0)</f>
        <v>0</v>
      </c>
      <c r="AL88" s="1">
        <f>IFERROR(IF(Apoio!$B$4-Cálculo!S88=0,5,IF(S88&lt;&gt;"x",-10,0)),0)</f>
        <v>0</v>
      </c>
      <c r="AM88" s="1">
        <f>IFERROR(IF(Apoio!$B$3-Cálculo!P88=0,5,IF(P88&lt;&gt;"x",-10,0)),0)</f>
        <v>0</v>
      </c>
      <c r="AO88" s="1">
        <f t="shared" si="45"/>
        <v>-9.1999999999999993</v>
      </c>
      <c r="AP88" s="1" t="str">
        <f t="shared" si="46"/>
        <v>151</v>
      </c>
    </row>
    <row r="89" spans="2:42" ht="13.5" customHeight="1" x14ac:dyDescent="0.25">
      <c r="B89" s="20" t="str">
        <f>Planilha1!C89</f>
        <v>152</v>
      </c>
      <c r="C89" s="21">
        <f t="shared" si="47"/>
        <v>8</v>
      </c>
      <c r="D89" s="22" t="str">
        <f>Planilha1!D89</f>
        <v>Convênios e Subvenções com Organizações Sociais</v>
      </c>
      <c r="E89" s="22" t="str">
        <f>IF(Planilha1!E89=0,"x",Planilha1!E89)</f>
        <v>00.000.0000.0518.000000</v>
      </c>
      <c r="F89" s="22" t="str">
        <f>Planilha1!F89</f>
        <v>00.50.00.00</v>
      </c>
      <c r="G89" s="21"/>
      <c r="H89" s="23" t="str">
        <f>Planilha1!G89</f>
        <v>00008</v>
      </c>
      <c r="J89" s="1" t="str">
        <f t="shared" si="29"/>
        <v>x</v>
      </c>
      <c r="K89" s="3" t="str">
        <f t="shared" si="24"/>
        <v>00</v>
      </c>
      <c r="L89" s="3" t="str">
        <f t="shared" si="25"/>
        <v>152</v>
      </c>
      <c r="M89" s="3" t="str">
        <f t="shared" si="30"/>
        <v>x</v>
      </c>
      <c r="N89" s="2" t="str">
        <f t="shared" si="26"/>
        <v>000</v>
      </c>
      <c r="O89" s="2" t="str">
        <f t="shared" si="31"/>
        <v>152</v>
      </c>
      <c r="P89" s="2" t="str">
        <f t="shared" si="32"/>
        <v>x</v>
      </c>
      <c r="Q89" s="1" t="str">
        <f t="shared" si="33"/>
        <v>000000</v>
      </c>
      <c r="R89" s="1" t="str">
        <f t="shared" si="34"/>
        <v>152</v>
      </c>
      <c r="S89" s="1" t="str">
        <f t="shared" si="35"/>
        <v>0518</v>
      </c>
      <c r="T89" s="1" t="str">
        <f t="shared" si="36"/>
        <v>0518</v>
      </c>
      <c r="U89" s="2" t="str">
        <f t="shared" si="27"/>
        <v>152</v>
      </c>
      <c r="V89" s="1" t="str">
        <f t="shared" si="28"/>
        <v>x</v>
      </c>
      <c r="W89" s="1" t="str">
        <f t="shared" si="37"/>
        <v>00</v>
      </c>
      <c r="X89" s="1" t="str">
        <f t="shared" si="38"/>
        <v>50</v>
      </c>
      <c r="Y89" s="1" t="str">
        <f t="shared" si="39"/>
        <v>50</v>
      </c>
      <c r="Z89" s="1" t="str">
        <f t="shared" si="40"/>
        <v>x</v>
      </c>
      <c r="AA89" s="1" t="str">
        <f t="shared" si="41"/>
        <v>00</v>
      </c>
      <c r="AB89" s="1" t="str">
        <f t="shared" si="42"/>
        <v>x</v>
      </c>
      <c r="AC89" s="1" t="str">
        <f t="shared" si="43"/>
        <v>00</v>
      </c>
      <c r="AD89" s="1" t="str">
        <f t="shared" si="44"/>
        <v>152</v>
      </c>
      <c r="AF89" s="1">
        <f>IFERROR(IF(((LEFT(Apoio!$B$7,2)=V89)),0.7,IF(V89&lt;&gt;"x",-10,0)),0)</f>
        <v>0</v>
      </c>
      <c r="AG89" s="1">
        <f>IFERROR(IF((RIGHT(LEFT(Apoio!$B$7,4),2)-X89)=0,0.8,IF(X89&lt;&gt;"x",-10,0)),0)</f>
        <v>-10</v>
      </c>
      <c r="AH89" s="1">
        <f>IFERROR(IF((LEFT(RIGHT(Apoio!$B$7,4),2)-Z89)=0,0.9,IF(Z89&lt;&gt;"x",-10,0)),0)</f>
        <v>0</v>
      </c>
      <c r="AI89" s="1">
        <f>IFERROR(IF((RIGHT(Apoio!$B$7,2)-AB89)=0,1,IF(AB89&lt;&gt;"x",-10,0)),0)</f>
        <v>0</v>
      </c>
      <c r="AK89" s="1">
        <f>IFERROR(IF(Apoio!$B$5-Cálculo!J89=0,5,IF(J89&lt;&gt;"x",-10,0)),0)</f>
        <v>0</v>
      </c>
      <c r="AL89" s="1">
        <f>IFERROR(IF(Apoio!$B$4-Cálculo!S89=0,5,IF(S89&lt;&gt;"x",-10,0)),0)</f>
        <v>-10</v>
      </c>
      <c r="AM89" s="1">
        <f>IFERROR(IF(Apoio!$B$3-Cálculo!P89=0,5,IF(P89&lt;&gt;"x",-10,0)),0)</f>
        <v>0</v>
      </c>
      <c r="AO89" s="1">
        <f t="shared" si="45"/>
        <v>-20</v>
      </c>
      <c r="AP89" s="1" t="str">
        <f t="shared" si="46"/>
        <v>152</v>
      </c>
    </row>
    <row r="90" spans="2:42" ht="13.5" customHeight="1" x14ac:dyDescent="0.25">
      <c r="B90" s="20" t="str">
        <f>Planilha1!C90</f>
        <v>153</v>
      </c>
      <c r="C90" s="21">
        <f t="shared" si="47"/>
        <v>190</v>
      </c>
      <c r="D90" s="22" t="str">
        <f>Planilha1!D90</f>
        <v>Convênios e Subvenções com Organizações Sociais - Exercícios anteriores</v>
      </c>
      <c r="E90" s="22" t="str">
        <f>IF(Planilha1!E90=0,"x",Planilha1!E90)</f>
        <v>00.000.0000.0518.000000</v>
      </c>
      <c r="F90" s="22" t="str">
        <f>Planilha1!F90</f>
        <v>00.50.92.00</v>
      </c>
      <c r="G90" s="21"/>
      <c r="H90" s="23" t="str">
        <f>Planilha1!G90</f>
        <v>00190</v>
      </c>
      <c r="I90" s="2"/>
      <c r="J90" s="1" t="str">
        <f t="shared" si="29"/>
        <v>x</v>
      </c>
      <c r="K90" s="3" t="str">
        <f t="shared" si="24"/>
        <v>00</v>
      </c>
      <c r="L90" s="3" t="str">
        <f t="shared" si="25"/>
        <v>153</v>
      </c>
      <c r="M90" s="3" t="str">
        <f t="shared" si="30"/>
        <v>x</v>
      </c>
      <c r="N90" s="2" t="str">
        <f t="shared" si="26"/>
        <v>000</v>
      </c>
      <c r="O90" s="2" t="str">
        <f t="shared" si="31"/>
        <v>153</v>
      </c>
      <c r="P90" s="2" t="str">
        <f t="shared" si="32"/>
        <v>x</v>
      </c>
      <c r="Q90" s="1" t="str">
        <f t="shared" si="33"/>
        <v>000000</v>
      </c>
      <c r="R90" s="1" t="str">
        <f t="shared" si="34"/>
        <v>153</v>
      </c>
      <c r="S90" s="1" t="str">
        <f t="shared" si="35"/>
        <v>0518</v>
      </c>
      <c r="T90" s="1" t="str">
        <f t="shared" si="36"/>
        <v>0518</v>
      </c>
      <c r="U90" s="2" t="str">
        <f t="shared" si="27"/>
        <v>153</v>
      </c>
      <c r="V90" s="1" t="str">
        <f t="shared" si="28"/>
        <v>x</v>
      </c>
      <c r="W90" s="1" t="str">
        <f t="shared" si="37"/>
        <v>00</v>
      </c>
      <c r="X90" s="1" t="str">
        <f t="shared" si="38"/>
        <v>50</v>
      </c>
      <c r="Y90" s="1" t="str">
        <f t="shared" si="39"/>
        <v>50</v>
      </c>
      <c r="Z90" s="1" t="str">
        <f t="shared" si="40"/>
        <v>92</v>
      </c>
      <c r="AA90" s="1" t="str">
        <f t="shared" si="41"/>
        <v>92</v>
      </c>
      <c r="AB90" s="1" t="str">
        <f t="shared" si="42"/>
        <v>x</v>
      </c>
      <c r="AC90" s="1" t="str">
        <f t="shared" si="43"/>
        <v>00</v>
      </c>
      <c r="AD90" s="1" t="str">
        <f t="shared" si="44"/>
        <v>153</v>
      </c>
      <c r="AF90" s="1">
        <f>IFERROR(IF(((LEFT(Apoio!$B$7,2)=V90)),0.7,IF(V90&lt;&gt;"x",-10,0)),0)</f>
        <v>0</v>
      </c>
      <c r="AG90" s="1">
        <f>IFERROR(IF((RIGHT(LEFT(Apoio!$B$7,4),2)-X90)=0,0.8,IF(X90&lt;&gt;"x",-10,0)),0)</f>
        <v>-10</v>
      </c>
      <c r="AH90" s="1">
        <f>IFERROR(IF((LEFT(RIGHT(Apoio!$B$7,4),2)-Z90)=0,0.9,IF(Z90&lt;&gt;"x",-10,0)),0)</f>
        <v>-10</v>
      </c>
      <c r="AI90" s="1">
        <f>IFERROR(IF((RIGHT(Apoio!$B$7,2)-AB90)=0,1,IF(AB90&lt;&gt;"x",-10,0)),0)</f>
        <v>0</v>
      </c>
      <c r="AK90" s="1">
        <f>IFERROR(IF(Apoio!$B$5-Cálculo!J90=0,5,IF(J90&lt;&gt;"x",-10,0)),0)</f>
        <v>0</v>
      </c>
      <c r="AL90" s="1">
        <f>IFERROR(IF(Apoio!$B$4-Cálculo!S90=0,5,IF(S90&lt;&gt;"x",-10,0)),0)</f>
        <v>-10</v>
      </c>
      <c r="AM90" s="1">
        <f>IFERROR(IF(Apoio!$B$3-Cálculo!P90=0,5,IF(P90&lt;&gt;"x",-10,0)),0)</f>
        <v>0</v>
      </c>
      <c r="AO90" s="1">
        <f t="shared" si="45"/>
        <v>-30</v>
      </c>
      <c r="AP90" s="1" t="str">
        <f t="shared" si="46"/>
        <v>153</v>
      </c>
    </row>
    <row r="91" spans="2:42" ht="13.5" customHeight="1" x14ac:dyDescent="0.25">
      <c r="B91" s="20" t="str">
        <f>Planilha1!C91</f>
        <v>154</v>
      </c>
      <c r="C91" s="21">
        <f t="shared" si="47"/>
        <v>71</v>
      </c>
      <c r="D91" s="22" t="str">
        <f>Planilha1!D91</f>
        <v>Art. 170</v>
      </c>
      <c r="E91" s="22" t="str">
        <f>IF(Planilha1!E91=0,"x",Planilha1!E91)</f>
        <v>00.000.0000.0000.006302</v>
      </c>
      <c r="F91" s="22">
        <f>Planilha1!F91</f>
        <v>0</v>
      </c>
      <c r="G91" s="21"/>
      <c r="H91" s="23" t="str">
        <f>Planilha1!G91</f>
        <v>00071</v>
      </c>
      <c r="I91" s="2"/>
      <c r="J91" s="1" t="str">
        <f t="shared" si="29"/>
        <v>x</v>
      </c>
      <c r="K91" s="3" t="str">
        <f t="shared" si="24"/>
        <v>00</v>
      </c>
      <c r="L91" s="3" t="str">
        <f t="shared" si="25"/>
        <v>154</v>
      </c>
      <c r="M91" s="3" t="str">
        <f t="shared" si="30"/>
        <v>x</v>
      </c>
      <c r="N91" s="2" t="str">
        <f t="shared" si="26"/>
        <v>000</v>
      </c>
      <c r="O91" s="2" t="str">
        <f t="shared" si="31"/>
        <v>154</v>
      </c>
      <c r="P91" s="2" t="str">
        <f t="shared" si="32"/>
        <v>006302</v>
      </c>
      <c r="Q91" s="1" t="str">
        <f t="shared" si="33"/>
        <v>006302</v>
      </c>
      <c r="R91" s="1" t="str">
        <f t="shared" si="34"/>
        <v>154</v>
      </c>
      <c r="S91" s="1" t="str">
        <f t="shared" si="35"/>
        <v>x</v>
      </c>
      <c r="T91" s="1" t="str">
        <f t="shared" si="36"/>
        <v>0000</v>
      </c>
      <c r="U91" s="2" t="str">
        <f t="shared" si="27"/>
        <v>154</v>
      </c>
      <c r="V91" s="1" t="str">
        <f t="shared" si="28"/>
        <v>0</v>
      </c>
      <c r="W91" s="1" t="str">
        <f t="shared" si="37"/>
        <v>0</v>
      </c>
      <c r="X91" s="1" t="str">
        <f t="shared" si="38"/>
        <v>0</v>
      </c>
      <c r="Y91" s="1" t="str">
        <f t="shared" si="39"/>
        <v>0</v>
      </c>
      <c r="Z91" s="1" t="str">
        <f t="shared" si="40"/>
        <v>0</v>
      </c>
      <c r="AA91" s="1" t="str">
        <f t="shared" si="41"/>
        <v>0</v>
      </c>
      <c r="AB91" s="1" t="str">
        <f t="shared" si="42"/>
        <v>0</v>
      </c>
      <c r="AC91" s="1" t="str">
        <f t="shared" si="43"/>
        <v>0</v>
      </c>
      <c r="AD91" s="1" t="str">
        <f t="shared" si="44"/>
        <v>154</v>
      </c>
      <c r="AF91" s="1">
        <f>IFERROR(IF(((LEFT(Apoio!$B$7,2)=V91)),0.7,IF(V91&lt;&gt;"x",-10,0)),0)</f>
        <v>-10</v>
      </c>
      <c r="AG91" s="1">
        <f>IFERROR(IF((RIGHT(LEFT(Apoio!$B$7,4),2)-X91)=0,0.8,IF(X91&lt;&gt;"x",-10,0)),0)</f>
        <v>-10</v>
      </c>
      <c r="AH91" s="1">
        <f>IFERROR(IF((LEFT(RIGHT(Apoio!$B$7,4),2)-Z91)=0,0.9,IF(Z91&lt;&gt;"x",-10,0)),0)</f>
        <v>-10</v>
      </c>
      <c r="AI91" s="1">
        <f>IFERROR(IF((RIGHT(Apoio!$B$7,2)-AB91)=0,1,IF(AB91&lt;&gt;"x",-10,0)),0)</f>
        <v>-10</v>
      </c>
      <c r="AK91" s="1">
        <f>IFERROR(IF(Apoio!$B$5-Cálculo!J91=0,5,IF(J91&lt;&gt;"x",-10,0)),0)</f>
        <v>0</v>
      </c>
      <c r="AL91" s="1">
        <f>IFERROR(IF(Apoio!$B$4-Cálculo!S91=0,5,IF(S91&lt;&gt;"x",-10,0)),0)</f>
        <v>0</v>
      </c>
      <c r="AM91" s="1">
        <f>IFERROR(IF(Apoio!$B$3-Cálculo!P91=0,5,IF(P91&lt;&gt;"x",-10,0)),0)</f>
        <v>-10</v>
      </c>
      <c r="AO91" s="1">
        <f t="shared" si="45"/>
        <v>-50</v>
      </c>
      <c r="AP91" s="1" t="str">
        <f t="shared" si="46"/>
        <v>154</v>
      </c>
    </row>
    <row r="92" spans="2:42" ht="13.5" customHeight="1" x14ac:dyDescent="0.25">
      <c r="B92" s="20" t="str">
        <f>Planilha1!C92</f>
        <v>155</v>
      </c>
      <c r="C92" s="21">
        <f t="shared" si="47"/>
        <v>6</v>
      </c>
      <c r="D92" s="22" t="str">
        <f>Planilha1!D92</f>
        <v>Gestão compartilhada do Sistema Prisional</v>
      </c>
      <c r="E92" s="22" t="str">
        <f>IF(Planilha1!E92=0,"x",Planilha1!E92)</f>
        <v>x</v>
      </c>
      <c r="F92" s="22">
        <f>Planilha1!F92</f>
        <v>0</v>
      </c>
      <c r="G92" s="21"/>
      <c r="H92" s="23" t="str">
        <f>Planilha1!G92</f>
        <v>00006</v>
      </c>
      <c r="I92" s="2"/>
      <c r="J92" s="1" t="str">
        <f t="shared" si="29"/>
        <v>x</v>
      </c>
      <c r="K92" s="3" t="str">
        <f t="shared" si="24"/>
        <v>x</v>
      </c>
      <c r="L92" s="3" t="str">
        <f t="shared" si="25"/>
        <v>155</v>
      </c>
      <c r="M92" s="3" t="str">
        <f t="shared" si="30"/>
        <v>x</v>
      </c>
      <c r="N92" s="2" t="str">
        <f t="shared" si="26"/>
        <v>x</v>
      </c>
      <c r="O92" s="2" t="str">
        <f t="shared" si="31"/>
        <v>155</v>
      </c>
      <c r="P92" s="2" t="str">
        <f t="shared" si="32"/>
        <v>x</v>
      </c>
      <c r="Q92" s="1" t="str">
        <f t="shared" si="33"/>
        <v>x</v>
      </c>
      <c r="R92" s="1" t="str">
        <f t="shared" si="34"/>
        <v>155</v>
      </c>
      <c r="S92" s="1" t="str">
        <f t="shared" si="35"/>
        <v>x</v>
      </c>
      <c r="T92" s="1" t="str">
        <f t="shared" si="36"/>
        <v>x</v>
      </c>
      <c r="U92" s="2" t="str">
        <f t="shared" si="27"/>
        <v>155</v>
      </c>
      <c r="V92" s="1" t="str">
        <f t="shared" si="28"/>
        <v>0</v>
      </c>
      <c r="W92" s="1" t="str">
        <f t="shared" si="37"/>
        <v>0</v>
      </c>
      <c r="X92" s="1" t="str">
        <f t="shared" si="38"/>
        <v>0</v>
      </c>
      <c r="Y92" s="1" t="str">
        <f t="shared" si="39"/>
        <v>0</v>
      </c>
      <c r="Z92" s="1" t="str">
        <f t="shared" si="40"/>
        <v>0</v>
      </c>
      <c r="AA92" s="1" t="str">
        <f t="shared" si="41"/>
        <v>0</v>
      </c>
      <c r="AB92" s="1" t="str">
        <f t="shared" si="42"/>
        <v>0</v>
      </c>
      <c r="AC92" s="1" t="str">
        <f t="shared" si="43"/>
        <v>0</v>
      </c>
      <c r="AD92" s="1" t="str">
        <f t="shared" si="44"/>
        <v>155</v>
      </c>
      <c r="AF92" s="1">
        <f>IFERROR(IF(((LEFT(Apoio!$B$7,2)=V92)),0.7,IF(V92&lt;&gt;"x",-10,0)),0)</f>
        <v>-10</v>
      </c>
      <c r="AG92" s="1">
        <f>IFERROR(IF((RIGHT(LEFT(Apoio!$B$7,4),2)-X92)=0,0.8,IF(X92&lt;&gt;"x",-10,0)),0)</f>
        <v>-10</v>
      </c>
      <c r="AH92" s="1">
        <f>IFERROR(IF((LEFT(RIGHT(Apoio!$B$7,4),2)-Z92)=0,0.9,IF(Z92&lt;&gt;"x",-10,0)),0)</f>
        <v>-10</v>
      </c>
      <c r="AI92" s="1">
        <f>IFERROR(IF((RIGHT(Apoio!$B$7,2)-AB92)=0,1,IF(AB92&lt;&gt;"x",-10,0)),0)</f>
        <v>-10</v>
      </c>
      <c r="AK92" s="1">
        <f>IFERROR(IF(Apoio!$B$5-Cálculo!J92=0,5,IF(J92&lt;&gt;"x",-10,0)),0)</f>
        <v>0</v>
      </c>
      <c r="AL92" s="1">
        <f>IFERROR(IF(Apoio!$B$4-Cálculo!S92=0,5,IF(S92&lt;&gt;"x",-10,0)),0)</f>
        <v>0</v>
      </c>
      <c r="AM92" s="1">
        <f>IFERROR(IF(Apoio!$B$3-Cálculo!P92=0,5,IF(P92&lt;&gt;"x",-10,0)),0)</f>
        <v>0</v>
      </c>
      <c r="AO92" s="1">
        <f t="shared" si="45"/>
        <v>-40</v>
      </c>
      <c r="AP92" s="1" t="str">
        <f t="shared" si="46"/>
        <v>155</v>
      </c>
    </row>
    <row r="93" spans="2:42" ht="13.5" customHeight="1" x14ac:dyDescent="0.25">
      <c r="B93" s="20" t="str">
        <f>Planilha1!C93</f>
        <v>156</v>
      </c>
      <c r="C93" s="21">
        <f t="shared" si="47"/>
        <v>83</v>
      </c>
      <c r="D93" s="22" t="str">
        <f>Planilha1!D93</f>
        <v>Ass. médico Hospitalar - Plano de Saúde</v>
      </c>
      <c r="E93" s="22" t="str">
        <f>IF(Planilha1!E93=0,"x",Planilha1!E93)</f>
        <v>00.000.0000.0000.003626</v>
      </c>
      <c r="F93" s="22">
        <f>Planilha1!F93</f>
        <v>0</v>
      </c>
      <c r="G93" s="21"/>
      <c r="H93" s="23" t="str">
        <f>Planilha1!G93</f>
        <v>00083</v>
      </c>
      <c r="I93" s="2"/>
      <c r="J93" s="1" t="str">
        <f t="shared" si="29"/>
        <v>x</v>
      </c>
      <c r="K93" s="3" t="str">
        <f t="shared" si="24"/>
        <v>00</v>
      </c>
      <c r="L93" s="3" t="str">
        <f t="shared" si="25"/>
        <v>156</v>
      </c>
      <c r="M93" s="3" t="str">
        <f t="shared" si="30"/>
        <v>x</v>
      </c>
      <c r="N93" s="2" t="str">
        <f t="shared" si="26"/>
        <v>000</v>
      </c>
      <c r="O93" s="2" t="str">
        <f t="shared" si="31"/>
        <v>156</v>
      </c>
      <c r="P93" s="2" t="str">
        <f t="shared" si="32"/>
        <v>003626</v>
      </c>
      <c r="Q93" s="1" t="str">
        <f t="shared" si="33"/>
        <v>003626</v>
      </c>
      <c r="R93" s="1" t="str">
        <f t="shared" si="34"/>
        <v>156</v>
      </c>
      <c r="S93" s="1" t="str">
        <f t="shared" si="35"/>
        <v>x</v>
      </c>
      <c r="T93" s="1" t="str">
        <f t="shared" si="36"/>
        <v>0000</v>
      </c>
      <c r="U93" s="2" t="str">
        <f t="shared" si="27"/>
        <v>156</v>
      </c>
      <c r="V93" s="1" t="str">
        <f t="shared" si="28"/>
        <v>0</v>
      </c>
      <c r="W93" s="1" t="str">
        <f t="shared" si="37"/>
        <v>0</v>
      </c>
      <c r="X93" s="1" t="str">
        <f t="shared" si="38"/>
        <v>0</v>
      </c>
      <c r="Y93" s="1" t="str">
        <f t="shared" si="39"/>
        <v>0</v>
      </c>
      <c r="Z93" s="1" t="str">
        <f t="shared" si="40"/>
        <v>0</v>
      </c>
      <c r="AA93" s="1" t="str">
        <f t="shared" si="41"/>
        <v>0</v>
      </c>
      <c r="AB93" s="1" t="str">
        <f t="shared" si="42"/>
        <v>0</v>
      </c>
      <c r="AC93" s="1" t="str">
        <f t="shared" si="43"/>
        <v>0</v>
      </c>
      <c r="AD93" s="1" t="str">
        <f t="shared" si="44"/>
        <v>156</v>
      </c>
      <c r="AF93" s="1">
        <f>IFERROR(IF(((LEFT(Apoio!$B$7,2)=V93)),0.7,IF(V93&lt;&gt;"x",-10,0)),0)</f>
        <v>-10</v>
      </c>
      <c r="AG93" s="1">
        <f>IFERROR(IF((RIGHT(LEFT(Apoio!$B$7,4),2)-X93)=0,0.8,IF(X93&lt;&gt;"x",-10,0)),0)</f>
        <v>-10</v>
      </c>
      <c r="AH93" s="1">
        <f>IFERROR(IF((LEFT(RIGHT(Apoio!$B$7,4),2)-Z93)=0,0.9,IF(Z93&lt;&gt;"x",-10,0)),0)</f>
        <v>-10</v>
      </c>
      <c r="AI93" s="1">
        <f>IFERROR(IF((RIGHT(Apoio!$B$7,2)-AB93)=0,1,IF(AB93&lt;&gt;"x",-10,0)),0)</f>
        <v>-10</v>
      </c>
      <c r="AK93" s="1">
        <f>IFERROR(IF(Apoio!$B$5-Cálculo!J93=0,5,IF(J93&lt;&gt;"x",-10,0)),0)</f>
        <v>0</v>
      </c>
      <c r="AL93" s="1">
        <f>IFERROR(IF(Apoio!$B$4-Cálculo!S93=0,5,IF(S93&lt;&gt;"x",-10,0)),0)</f>
        <v>0</v>
      </c>
      <c r="AM93" s="1">
        <f>IFERROR(IF(Apoio!$B$3-Cálculo!P93=0,5,IF(P93&lt;&gt;"x",-10,0)),0)</f>
        <v>-10</v>
      </c>
      <c r="AO93" s="1">
        <f t="shared" si="45"/>
        <v>-50</v>
      </c>
      <c r="AP93" s="1" t="str">
        <f t="shared" si="46"/>
        <v>156</v>
      </c>
    </row>
    <row r="94" spans="2:42" ht="13.5" customHeight="1" x14ac:dyDescent="0.25">
      <c r="B94" s="20" t="str">
        <f>Planilha1!C94</f>
        <v>157</v>
      </c>
      <c r="C94" s="21">
        <f t="shared" si="47"/>
        <v>81</v>
      </c>
      <c r="D94" s="22" t="str">
        <f>Planilha1!D94</f>
        <v>Manutenção e gestão - Plano de Saúde</v>
      </c>
      <c r="E94" s="22" t="str">
        <f>IF(Planilha1!E94=0,"x",Planilha1!E94)</f>
        <v>00.000.0000.0000.003609</v>
      </c>
      <c r="F94" s="22">
        <f>Planilha1!F94</f>
        <v>0</v>
      </c>
      <c r="G94" s="21"/>
      <c r="H94" s="23" t="str">
        <f>Planilha1!G94</f>
        <v>00081</v>
      </c>
      <c r="I94" s="2"/>
      <c r="J94" s="1" t="str">
        <f t="shared" si="29"/>
        <v>x</v>
      </c>
      <c r="K94" s="3" t="str">
        <f t="shared" si="24"/>
        <v>00</v>
      </c>
      <c r="L94" s="3" t="str">
        <f t="shared" si="25"/>
        <v>157</v>
      </c>
      <c r="M94" s="3" t="str">
        <f t="shared" si="30"/>
        <v>x</v>
      </c>
      <c r="N94" s="2" t="str">
        <f t="shared" si="26"/>
        <v>000</v>
      </c>
      <c r="O94" s="2" t="str">
        <f t="shared" si="31"/>
        <v>157</v>
      </c>
      <c r="P94" s="2" t="str">
        <f t="shared" si="32"/>
        <v>003609</v>
      </c>
      <c r="Q94" s="1" t="str">
        <f t="shared" si="33"/>
        <v>003609</v>
      </c>
      <c r="R94" s="1" t="str">
        <f t="shared" si="34"/>
        <v>157</v>
      </c>
      <c r="S94" s="1" t="str">
        <f t="shared" si="35"/>
        <v>x</v>
      </c>
      <c r="T94" s="1" t="str">
        <f t="shared" si="36"/>
        <v>0000</v>
      </c>
      <c r="U94" s="2" t="str">
        <f t="shared" si="27"/>
        <v>157</v>
      </c>
      <c r="V94" s="1" t="str">
        <f t="shared" si="28"/>
        <v>0</v>
      </c>
      <c r="W94" s="1" t="str">
        <f t="shared" si="37"/>
        <v>0</v>
      </c>
      <c r="X94" s="1" t="str">
        <f t="shared" si="38"/>
        <v>0</v>
      </c>
      <c r="Y94" s="1" t="str">
        <f t="shared" si="39"/>
        <v>0</v>
      </c>
      <c r="Z94" s="1" t="str">
        <f t="shared" si="40"/>
        <v>0</v>
      </c>
      <c r="AA94" s="1" t="str">
        <f t="shared" si="41"/>
        <v>0</v>
      </c>
      <c r="AB94" s="1" t="str">
        <f t="shared" si="42"/>
        <v>0</v>
      </c>
      <c r="AC94" s="1" t="str">
        <f t="shared" si="43"/>
        <v>0</v>
      </c>
      <c r="AD94" s="1" t="str">
        <f t="shared" si="44"/>
        <v>157</v>
      </c>
      <c r="AF94" s="1">
        <f>IFERROR(IF(((LEFT(Apoio!$B$7,2)=V94)),0.7,IF(V94&lt;&gt;"x",-10,0)),0)</f>
        <v>-10</v>
      </c>
      <c r="AG94" s="1">
        <f>IFERROR(IF((RIGHT(LEFT(Apoio!$B$7,4),2)-X94)=0,0.8,IF(X94&lt;&gt;"x",-10,0)),0)</f>
        <v>-10</v>
      </c>
      <c r="AH94" s="1">
        <f>IFERROR(IF((LEFT(RIGHT(Apoio!$B$7,4),2)-Z94)=0,0.9,IF(Z94&lt;&gt;"x",-10,0)),0)</f>
        <v>-10</v>
      </c>
      <c r="AI94" s="1">
        <f>IFERROR(IF((RIGHT(Apoio!$B$7,2)-AB94)=0,1,IF(AB94&lt;&gt;"x",-10,0)),0)</f>
        <v>-10</v>
      </c>
      <c r="AK94" s="1">
        <f>IFERROR(IF(Apoio!$B$5-Cálculo!J94=0,5,IF(J94&lt;&gt;"x",-10,0)),0)</f>
        <v>0</v>
      </c>
      <c r="AL94" s="1">
        <f>IFERROR(IF(Apoio!$B$4-Cálculo!S94=0,5,IF(S94&lt;&gt;"x",-10,0)),0)</f>
        <v>0</v>
      </c>
      <c r="AM94" s="1">
        <f>IFERROR(IF(Apoio!$B$3-Cálculo!P94=0,5,IF(P94&lt;&gt;"x",-10,0)),0)</f>
        <v>-10</v>
      </c>
      <c r="AO94" s="1">
        <f t="shared" si="45"/>
        <v>-50</v>
      </c>
      <c r="AP94" s="1" t="str">
        <f t="shared" si="46"/>
        <v>157</v>
      </c>
    </row>
    <row r="95" spans="2:42" ht="13.5" customHeight="1" x14ac:dyDescent="0.25">
      <c r="B95" s="20" t="str">
        <f>Planilha1!C95</f>
        <v>158</v>
      </c>
      <c r="C95" s="21">
        <f t="shared" si="47"/>
        <v>47</v>
      </c>
      <c r="D95" s="22" t="str">
        <f>Planilha1!D95</f>
        <v>Consultorias</v>
      </c>
      <c r="E95" s="22" t="str">
        <f>IF(Planilha1!E95=0,"x",Planilha1!E95)</f>
        <v>x</v>
      </c>
      <c r="F95" s="22" t="str">
        <f>Planilha1!F95</f>
        <v>33.90.35.00</v>
      </c>
      <c r="G95" s="21"/>
      <c r="H95" s="23" t="str">
        <f>Planilha1!G95</f>
        <v>00047</v>
      </c>
      <c r="I95" s="2"/>
      <c r="J95" s="1" t="str">
        <f t="shared" si="29"/>
        <v>x</v>
      </c>
      <c r="K95" s="3" t="str">
        <f t="shared" si="24"/>
        <v>x</v>
      </c>
      <c r="L95" s="3" t="str">
        <f t="shared" si="25"/>
        <v>158</v>
      </c>
      <c r="M95" s="3" t="str">
        <f t="shared" si="30"/>
        <v>x</v>
      </c>
      <c r="N95" s="2" t="str">
        <f t="shared" si="26"/>
        <v>x</v>
      </c>
      <c r="O95" s="2" t="str">
        <f t="shared" si="31"/>
        <v>158</v>
      </c>
      <c r="P95" s="2" t="str">
        <f t="shared" si="32"/>
        <v>x</v>
      </c>
      <c r="Q95" s="1" t="str">
        <f t="shared" si="33"/>
        <v>x</v>
      </c>
      <c r="R95" s="1" t="str">
        <f t="shared" si="34"/>
        <v>158</v>
      </c>
      <c r="S95" s="1" t="str">
        <f t="shared" si="35"/>
        <v>x</v>
      </c>
      <c r="T95" s="1" t="str">
        <f t="shared" si="36"/>
        <v>x</v>
      </c>
      <c r="U95" s="2" t="str">
        <f t="shared" si="27"/>
        <v>158</v>
      </c>
      <c r="V95" s="1" t="str">
        <f t="shared" si="28"/>
        <v>33</v>
      </c>
      <c r="W95" s="1" t="str">
        <f t="shared" si="37"/>
        <v>33</v>
      </c>
      <c r="X95" s="1" t="str">
        <f t="shared" si="38"/>
        <v>90</v>
      </c>
      <c r="Y95" s="1" t="str">
        <f t="shared" si="39"/>
        <v>90</v>
      </c>
      <c r="Z95" s="1" t="str">
        <f t="shared" si="40"/>
        <v>35</v>
      </c>
      <c r="AA95" s="1" t="str">
        <f t="shared" si="41"/>
        <v>35</v>
      </c>
      <c r="AB95" s="1" t="str">
        <f t="shared" si="42"/>
        <v>x</v>
      </c>
      <c r="AC95" s="1" t="str">
        <f t="shared" si="43"/>
        <v>00</v>
      </c>
      <c r="AD95" s="1" t="str">
        <f t="shared" si="44"/>
        <v>158</v>
      </c>
      <c r="AF95" s="1">
        <f>IFERROR(IF(((LEFT(Apoio!$B$7,2)=V95)),0.7,IF(V95&lt;&gt;"x",-10,0)),0)</f>
        <v>-10</v>
      </c>
      <c r="AG95" s="1">
        <f>IFERROR(IF((RIGHT(LEFT(Apoio!$B$7,4),2)-X95)=0,0.8,IF(X95&lt;&gt;"x",-10,0)),0)</f>
        <v>-10</v>
      </c>
      <c r="AH95" s="1">
        <f>IFERROR(IF((LEFT(RIGHT(Apoio!$B$7,4),2)-Z95)=0,0.9,IF(Z95&lt;&gt;"x",-10,0)),0)</f>
        <v>-10</v>
      </c>
      <c r="AI95" s="1">
        <f>IFERROR(IF((RIGHT(Apoio!$B$7,2)-AB95)=0,1,IF(AB95&lt;&gt;"x",-10,0)),0)</f>
        <v>0</v>
      </c>
      <c r="AK95" s="1">
        <f>IFERROR(IF(Apoio!$B$5-Cálculo!J95=0,5,IF(J95&lt;&gt;"x",-10,0)),0)</f>
        <v>0</v>
      </c>
      <c r="AL95" s="1">
        <f>IFERROR(IF(Apoio!$B$4-Cálculo!S95=0,5,IF(S95&lt;&gt;"x",-10,0)),0)</f>
        <v>0</v>
      </c>
      <c r="AM95" s="1">
        <f>IFERROR(IF(Apoio!$B$3-Cálculo!P95=0,5,IF(P95&lt;&gt;"x",-10,0)),0)</f>
        <v>0</v>
      </c>
      <c r="AO95" s="1">
        <f t="shared" si="45"/>
        <v>-30</v>
      </c>
      <c r="AP95" s="1" t="str">
        <f t="shared" si="46"/>
        <v>158</v>
      </c>
    </row>
    <row r="96" spans="2:42" ht="13.5" customHeight="1" x14ac:dyDescent="0.25">
      <c r="B96" s="20" t="str">
        <f>Planilha1!C96</f>
        <v>159</v>
      </c>
      <c r="C96" s="21">
        <f t="shared" si="47"/>
        <v>243</v>
      </c>
      <c r="D96" s="22" t="str">
        <f>Planilha1!D96</f>
        <v>Publicidade e Propaganda</v>
      </c>
      <c r="E96" s="22" t="str">
        <f>IF(Planilha1!E96=0,"x",Planilha1!E96)</f>
        <v>x</v>
      </c>
      <c r="F96" s="22" t="str">
        <f>Planilha1!F96</f>
        <v>33.90.39.88</v>
      </c>
      <c r="G96" s="21"/>
      <c r="H96" s="23" t="str">
        <f>Planilha1!G96</f>
        <v>00243</v>
      </c>
      <c r="I96" s="2"/>
      <c r="J96" s="1" t="str">
        <f t="shared" si="29"/>
        <v>x</v>
      </c>
      <c r="K96" s="3" t="str">
        <f t="shared" si="24"/>
        <v>x</v>
      </c>
      <c r="L96" s="3" t="str">
        <f t="shared" si="25"/>
        <v>159</v>
      </c>
      <c r="M96" s="3" t="str">
        <f t="shared" si="30"/>
        <v>x</v>
      </c>
      <c r="N96" s="2" t="str">
        <f t="shared" si="26"/>
        <v>x</v>
      </c>
      <c r="O96" s="2" t="str">
        <f t="shared" si="31"/>
        <v>159</v>
      </c>
      <c r="P96" s="2" t="str">
        <f t="shared" si="32"/>
        <v>x</v>
      </c>
      <c r="Q96" s="1" t="str">
        <f t="shared" si="33"/>
        <v>x</v>
      </c>
      <c r="R96" s="1" t="str">
        <f t="shared" si="34"/>
        <v>159</v>
      </c>
      <c r="S96" s="1" t="str">
        <f t="shared" si="35"/>
        <v>x</v>
      </c>
      <c r="T96" s="1" t="str">
        <f t="shared" si="36"/>
        <v>x</v>
      </c>
      <c r="U96" s="2" t="str">
        <f t="shared" si="27"/>
        <v>159</v>
      </c>
      <c r="V96" s="1" t="str">
        <f t="shared" si="28"/>
        <v>33</v>
      </c>
      <c r="W96" s="1" t="str">
        <f t="shared" si="37"/>
        <v>33</v>
      </c>
      <c r="X96" s="1" t="str">
        <f t="shared" si="38"/>
        <v>90</v>
      </c>
      <c r="Y96" s="1" t="str">
        <f t="shared" si="39"/>
        <v>90</v>
      </c>
      <c r="Z96" s="1" t="str">
        <f t="shared" si="40"/>
        <v>39</v>
      </c>
      <c r="AA96" s="1" t="str">
        <f t="shared" si="41"/>
        <v>39</v>
      </c>
      <c r="AB96" s="1" t="str">
        <f t="shared" si="42"/>
        <v>88</v>
      </c>
      <c r="AC96" s="1" t="str">
        <f t="shared" si="43"/>
        <v>88</v>
      </c>
      <c r="AD96" s="1" t="str">
        <f t="shared" si="44"/>
        <v>159</v>
      </c>
      <c r="AF96" s="1">
        <f>IFERROR(IF(((LEFT(Apoio!$B$7,2)=V96)),0.7,IF(V96&lt;&gt;"x",-10,0)),0)</f>
        <v>-10</v>
      </c>
      <c r="AG96" s="1">
        <f>IFERROR(IF((RIGHT(LEFT(Apoio!$B$7,4),2)-X96)=0,0.8,IF(X96&lt;&gt;"x",-10,0)),0)</f>
        <v>-10</v>
      </c>
      <c r="AH96" s="1">
        <f>IFERROR(IF((LEFT(RIGHT(Apoio!$B$7,4),2)-Z96)=0,0.9,IF(Z96&lt;&gt;"x",-10,0)),0)</f>
        <v>-10</v>
      </c>
      <c r="AI96" s="1">
        <f>IFERROR(IF((RIGHT(Apoio!$B$7,2)-AB96)=0,1,IF(AB96&lt;&gt;"x",-10,0)),0)</f>
        <v>-10</v>
      </c>
      <c r="AK96" s="1">
        <f>IFERROR(IF(Apoio!$B$5-Cálculo!J96=0,5,IF(J96&lt;&gt;"x",-10,0)),0)</f>
        <v>0</v>
      </c>
      <c r="AL96" s="1">
        <f>IFERROR(IF(Apoio!$B$4-Cálculo!S96=0,5,IF(S96&lt;&gt;"x",-10,0)),0)</f>
        <v>0</v>
      </c>
      <c r="AM96" s="1">
        <f>IFERROR(IF(Apoio!$B$3-Cálculo!P96=0,5,IF(P96&lt;&gt;"x",-10,0)),0)</f>
        <v>0</v>
      </c>
      <c r="AO96" s="1">
        <f t="shared" si="45"/>
        <v>-40</v>
      </c>
      <c r="AP96" s="1" t="str">
        <f t="shared" si="46"/>
        <v>159</v>
      </c>
    </row>
    <row r="97" spans="2:42" ht="13.5" customHeight="1" x14ac:dyDescent="0.25">
      <c r="B97" s="20" t="str">
        <f>Planilha1!C97</f>
        <v>160</v>
      </c>
      <c r="C97" s="21">
        <f t="shared" si="47"/>
        <v>257</v>
      </c>
      <c r="D97" s="22" t="str">
        <f>Planilha1!D97</f>
        <v>Material de Consumo</v>
      </c>
      <c r="E97" s="22" t="str">
        <f>IF(Planilha1!E97=0,"x",Planilha1!E97)</f>
        <v>x</v>
      </c>
      <c r="F97" s="22" t="str">
        <f>Planilha1!F97</f>
        <v>33.90.30.00</v>
      </c>
      <c r="H97" s="23" t="str">
        <f>Planilha1!G97</f>
        <v>00257</v>
      </c>
      <c r="J97" s="1" t="str">
        <f t="shared" si="29"/>
        <v>x</v>
      </c>
      <c r="K97" s="3" t="str">
        <f t="shared" si="24"/>
        <v>x</v>
      </c>
      <c r="L97" s="3" t="str">
        <f t="shared" si="25"/>
        <v>160</v>
      </c>
      <c r="M97" s="3" t="str">
        <f t="shared" si="30"/>
        <v>x</v>
      </c>
      <c r="N97" s="2" t="str">
        <f t="shared" si="26"/>
        <v>x</v>
      </c>
      <c r="O97" s="2" t="str">
        <f t="shared" si="31"/>
        <v>160</v>
      </c>
      <c r="P97" s="2" t="str">
        <f t="shared" si="32"/>
        <v>x</v>
      </c>
      <c r="Q97" s="1" t="str">
        <f t="shared" si="33"/>
        <v>x</v>
      </c>
      <c r="R97" s="1" t="str">
        <f t="shared" si="34"/>
        <v>160</v>
      </c>
      <c r="S97" s="1" t="str">
        <f t="shared" si="35"/>
        <v>x</v>
      </c>
      <c r="T97" s="1" t="str">
        <f t="shared" si="36"/>
        <v>x</v>
      </c>
      <c r="U97" s="2" t="str">
        <f t="shared" si="27"/>
        <v>160</v>
      </c>
      <c r="V97" s="1" t="str">
        <f t="shared" si="28"/>
        <v>33</v>
      </c>
      <c r="W97" s="1" t="str">
        <f t="shared" si="37"/>
        <v>33</v>
      </c>
      <c r="X97" s="1" t="str">
        <f t="shared" si="38"/>
        <v>90</v>
      </c>
      <c r="Y97" s="1" t="str">
        <f t="shared" si="39"/>
        <v>90</v>
      </c>
      <c r="Z97" s="1" t="str">
        <f t="shared" si="40"/>
        <v>30</v>
      </c>
      <c r="AA97" s="1" t="str">
        <f t="shared" si="41"/>
        <v>30</v>
      </c>
      <c r="AB97" s="1" t="str">
        <f t="shared" si="42"/>
        <v>x</v>
      </c>
      <c r="AC97" s="1" t="str">
        <f t="shared" si="43"/>
        <v>00</v>
      </c>
      <c r="AD97" s="1" t="str">
        <f t="shared" si="44"/>
        <v>160</v>
      </c>
      <c r="AE97" s="1"/>
      <c r="AF97" s="1">
        <f>IFERROR(IF(((LEFT(Apoio!$B$7,2)=V97)),0.7,IF(V97&lt;&gt;"x",-10,0)),0)</f>
        <v>-10</v>
      </c>
      <c r="AG97" s="1">
        <f>IFERROR(IF((RIGHT(LEFT(Apoio!$B$7,4),2)-X97)=0,0.8,IF(X97&lt;&gt;"x",-10,0)),0)</f>
        <v>-10</v>
      </c>
      <c r="AH97" s="1">
        <f>IFERROR(IF((LEFT(RIGHT(Apoio!$B$7,4),2)-Z97)=0,0.9,IF(Z97&lt;&gt;"x",-10,0)),0)</f>
        <v>-10</v>
      </c>
      <c r="AI97" s="1">
        <f>IFERROR(IF((RIGHT(Apoio!$B$7,2)-AB97)=0,1,IF(AB97&lt;&gt;"x",-10,0)),0)</f>
        <v>0</v>
      </c>
      <c r="AJ97" s="1"/>
      <c r="AK97" s="1">
        <f>IFERROR(IF(Apoio!$B$5-Cálculo!J97=0,5,IF(J97&lt;&gt;"x",-10,0)),0)</f>
        <v>0</v>
      </c>
      <c r="AL97" s="1">
        <f>IFERROR(IF(Apoio!$B$4-Cálculo!S97=0,5,IF(S97&lt;&gt;"x",-10,0)),0)</f>
        <v>0</v>
      </c>
      <c r="AM97" s="1">
        <f>IFERROR(IF(Apoio!$B$3-Cálculo!P97=0,5,IF(P97&lt;&gt;"x",-10,0)),0)</f>
        <v>0</v>
      </c>
      <c r="AN97" s="1"/>
      <c r="AO97" s="1">
        <f t="shared" si="45"/>
        <v>-30</v>
      </c>
      <c r="AP97" s="1" t="str">
        <f t="shared" si="46"/>
        <v>160</v>
      </c>
    </row>
    <row r="98" spans="2:42" ht="13.5" customHeight="1" x14ac:dyDescent="0.25">
      <c r="B98" s="20" t="str">
        <f>Planilha1!C98</f>
        <v>161</v>
      </c>
      <c r="C98" s="21">
        <f t="shared" si="47"/>
        <v>198</v>
      </c>
      <c r="D98" s="22" t="str">
        <f>Planilha1!D98</f>
        <v>Combustíveis e Lubrificantes</v>
      </c>
      <c r="E98" s="22" t="str">
        <f>IF(Planilha1!E98=0,"x",Planilha1!E98)</f>
        <v>x</v>
      </c>
      <c r="F98" s="22" t="str">
        <f>Planilha1!F98</f>
        <v>33.90.30.01</v>
      </c>
      <c r="H98" s="23" t="str">
        <f>Planilha1!G98</f>
        <v>00198</v>
      </c>
      <c r="J98" s="1" t="str">
        <f t="shared" si="29"/>
        <v>x</v>
      </c>
      <c r="K98" s="3" t="str">
        <f t="shared" si="24"/>
        <v>x</v>
      </c>
      <c r="L98" s="3" t="str">
        <f t="shared" si="25"/>
        <v>161</v>
      </c>
      <c r="M98" s="3" t="str">
        <f t="shared" si="30"/>
        <v>x</v>
      </c>
      <c r="N98" s="2" t="str">
        <f t="shared" si="26"/>
        <v>x</v>
      </c>
      <c r="O98" s="2" t="str">
        <f t="shared" si="31"/>
        <v>161</v>
      </c>
      <c r="P98" s="2" t="str">
        <f t="shared" si="32"/>
        <v>x</v>
      </c>
      <c r="Q98" s="1" t="str">
        <f t="shared" si="33"/>
        <v>x</v>
      </c>
      <c r="R98" s="1" t="str">
        <f t="shared" si="34"/>
        <v>161</v>
      </c>
      <c r="S98" s="1" t="str">
        <f t="shared" si="35"/>
        <v>x</v>
      </c>
      <c r="T98" s="1" t="str">
        <f t="shared" si="36"/>
        <v>x</v>
      </c>
      <c r="U98" s="2" t="str">
        <f t="shared" si="27"/>
        <v>161</v>
      </c>
      <c r="V98" s="1" t="str">
        <f t="shared" si="28"/>
        <v>33</v>
      </c>
      <c r="W98" s="1" t="str">
        <f t="shared" si="37"/>
        <v>33</v>
      </c>
      <c r="X98" s="1" t="str">
        <f t="shared" si="38"/>
        <v>90</v>
      </c>
      <c r="Y98" s="1" t="str">
        <f t="shared" si="39"/>
        <v>90</v>
      </c>
      <c r="Z98" s="1" t="str">
        <f t="shared" si="40"/>
        <v>30</v>
      </c>
      <c r="AA98" s="1" t="str">
        <f t="shared" si="41"/>
        <v>30</v>
      </c>
      <c r="AB98" s="1" t="str">
        <f t="shared" si="42"/>
        <v>01</v>
      </c>
      <c r="AC98" s="1" t="str">
        <f t="shared" si="43"/>
        <v>01</v>
      </c>
      <c r="AD98" s="1" t="str">
        <f t="shared" si="44"/>
        <v>161</v>
      </c>
      <c r="AE98" s="1"/>
      <c r="AF98" s="1">
        <f>IFERROR(IF(((LEFT(Apoio!$B$7,2)=V98)),0.7,IF(V98&lt;&gt;"x",-10,0)),0)</f>
        <v>-10</v>
      </c>
      <c r="AG98" s="1">
        <f>IFERROR(IF((RIGHT(LEFT(Apoio!$B$7,4),2)-X98)=0,0.8,IF(X98&lt;&gt;"x",-10,0)),0)</f>
        <v>-10</v>
      </c>
      <c r="AH98" s="1">
        <f>IFERROR(IF((LEFT(RIGHT(Apoio!$B$7,4),2)-Z98)=0,0.9,IF(Z98&lt;&gt;"x",-10,0)),0)</f>
        <v>-10</v>
      </c>
      <c r="AI98" s="1">
        <f>IFERROR(IF((RIGHT(Apoio!$B$7,2)-AB98)=0,1,IF(AB98&lt;&gt;"x",-10,0)),0)</f>
        <v>-10</v>
      </c>
      <c r="AJ98" s="1"/>
      <c r="AK98" s="1">
        <f>IFERROR(IF(Apoio!$B$5-Cálculo!J98=0,5,IF(J98&lt;&gt;"x",-10,0)),0)</f>
        <v>0</v>
      </c>
      <c r="AL98" s="1">
        <f>IFERROR(IF(Apoio!$B$4-Cálculo!S98=0,5,IF(S98&lt;&gt;"x",-10,0)),0)</f>
        <v>0</v>
      </c>
      <c r="AM98" s="1">
        <f>IFERROR(IF(Apoio!$B$3-Cálculo!P98=0,5,IF(P98&lt;&gt;"x",-10,0)),0)</f>
        <v>0</v>
      </c>
      <c r="AN98" s="1"/>
      <c r="AO98" s="1">
        <f t="shared" si="45"/>
        <v>-40</v>
      </c>
      <c r="AP98" s="1" t="str">
        <f t="shared" si="46"/>
        <v>161</v>
      </c>
    </row>
    <row r="99" spans="2:42" ht="13.5" customHeight="1" x14ac:dyDescent="0.25">
      <c r="B99" s="20" t="str">
        <f>Planilha1!C99</f>
        <v>162</v>
      </c>
      <c r="C99" s="21">
        <f t="shared" si="47"/>
        <v>251</v>
      </c>
      <c r="D99" s="22" t="str">
        <f>Planilha1!D99</f>
        <v>Material Farmacológico</v>
      </c>
      <c r="E99" s="22" t="str">
        <f>IF(Planilha1!E99=0,"x",Planilha1!E99)</f>
        <v>x</v>
      </c>
      <c r="F99" s="22" t="str">
        <f>Planilha1!F99</f>
        <v>33.90.30.09</v>
      </c>
      <c r="H99" s="23" t="str">
        <f>Planilha1!G99</f>
        <v>00251</v>
      </c>
      <c r="J99" s="1" t="str">
        <f t="shared" si="29"/>
        <v>x</v>
      </c>
      <c r="K99" s="3" t="str">
        <f t="shared" si="24"/>
        <v>x</v>
      </c>
      <c r="L99" s="3" t="str">
        <f t="shared" si="25"/>
        <v>162</v>
      </c>
      <c r="M99" s="3" t="str">
        <f t="shared" si="30"/>
        <v>x</v>
      </c>
      <c r="N99" s="2" t="str">
        <f t="shared" si="26"/>
        <v>x</v>
      </c>
      <c r="O99" s="2" t="str">
        <f t="shared" si="31"/>
        <v>162</v>
      </c>
      <c r="P99" s="2" t="str">
        <f t="shared" si="32"/>
        <v>x</v>
      </c>
      <c r="Q99" s="1" t="str">
        <f t="shared" si="33"/>
        <v>x</v>
      </c>
      <c r="R99" s="1" t="str">
        <f t="shared" si="34"/>
        <v>162</v>
      </c>
      <c r="S99" s="1" t="str">
        <f t="shared" si="35"/>
        <v>x</v>
      </c>
      <c r="T99" s="1" t="str">
        <f t="shared" si="36"/>
        <v>x</v>
      </c>
      <c r="U99" s="2" t="str">
        <f t="shared" si="27"/>
        <v>162</v>
      </c>
      <c r="V99" s="1" t="str">
        <f t="shared" si="28"/>
        <v>33</v>
      </c>
      <c r="W99" s="1" t="str">
        <f t="shared" si="37"/>
        <v>33</v>
      </c>
      <c r="X99" s="1" t="str">
        <f t="shared" si="38"/>
        <v>90</v>
      </c>
      <c r="Y99" s="1" t="str">
        <f t="shared" si="39"/>
        <v>90</v>
      </c>
      <c r="Z99" s="1" t="str">
        <f t="shared" si="40"/>
        <v>30</v>
      </c>
      <c r="AA99" s="1" t="str">
        <f t="shared" si="41"/>
        <v>30</v>
      </c>
      <c r="AB99" s="1" t="str">
        <f t="shared" si="42"/>
        <v>09</v>
      </c>
      <c r="AC99" s="1" t="str">
        <f t="shared" si="43"/>
        <v>09</v>
      </c>
      <c r="AD99" s="1" t="str">
        <f t="shared" si="44"/>
        <v>162</v>
      </c>
      <c r="AE99" s="1"/>
      <c r="AF99" s="1">
        <f>IFERROR(IF(((LEFT(Apoio!$B$7,2)=V99)),0.7,IF(V99&lt;&gt;"x",-10,0)),0)</f>
        <v>-10</v>
      </c>
      <c r="AG99" s="1">
        <f>IFERROR(IF((RIGHT(LEFT(Apoio!$B$7,4),2)-X99)=0,0.8,IF(X99&lt;&gt;"x",-10,0)),0)</f>
        <v>-10</v>
      </c>
      <c r="AH99" s="1">
        <f>IFERROR(IF((LEFT(RIGHT(Apoio!$B$7,4),2)-Z99)=0,0.9,IF(Z99&lt;&gt;"x",-10,0)),0)</f>
        <v>-10</v>
      </c>
      <c r="AI99" s="1">
        <f>IFERROR(IF((RIGHT(Apoio!$B$7,2)-AB99)=0,1,IF(AB99&lt;&gt;"x",-10,0)),0)</f>
        <v>-10</v>
      </c>
      <c r="AJ99" s="1"/>
      <c r="AK99" s="1">
        <f>IFERROR(IF(Apoio!$B$5-Cálculo!J99=0,5,IF(J99&lt;&gt;"x",-10,0)),0)</f>
        <v>0</v>
      </c>
      <c r="AL99" s="1">
        <f>IFERROR(IF(Apoio!$B$4-Cálculo!S99=0,5,IF(S99&lt;&gt;"x",-10,0)),0)</f>
        <v>0</v>
      </c>
      <c r="AM99" s="1">
        <f>IFERROR(IF(Apoio!$B$3-Cálculo!P99=0,5,IF(P99&lt;&gt;"x",-10,0)),0)</f>
        <v>0</v>
      </c>
      <c r="AN99" s="1"/>
      <c r="AO99" s="1">
        <f t="shared" si="45"/>
        <v>-40</v>
      </c>
      <c r="AP99" s="1" t="str">
        <f t="shared" si="46"/>
        <v>162</v>
      </c>
    </row>
    <row r="100" spans="2:42" ht="13.5" customHeight="1" x14ac:dyDescent="0.25">
      <c r="B100" s="20" t="str">
        <f>Planilha1!C100</f>
        <v>163</v>
      </c>
      <c r="C100" s="21">
        <f t="shared" si="47"/>
        <v>252</v>
      </c>
      <c r="D100" s="22" t="str">
        <f>Planilha1!D100</f>
        <v>Material Hospitalar</v>
      </c>
      <c r="E100" s="22" t="str">
        <f>IF(Planilha1!E100=0,"x",Planilha1!E100)</f>
        <v>x</v>
      </c>
      <c r="F100" s="22" t="str">
        <f>Planilha1!F100</f>
        <v>33.90.30.36</v>
      </c>
      <c r="H100" s="23" t="str">
        <f>Planilha1!G100</f>
        <v>00252</v>
      </c>
      <c r="J100" s="1" t="str">
        <f t="shared" si="29"/>
        <v>x</v>
      </c>
      <c r="K100" s="3" t="str">
        <f t="shared" si="24"/>
        <v>x</v>
      </c>
      <c r="L100" s="3" t="str">
        <f t="shared" si="25"/>
        <v>163</v>
      </c>
      <c r="M100" s="3" t="str">
        <f t="shared" si="30"/>
        <v>x</v>
      </c>
      <c r="N100" s="2" t="str">
        <f t="shared" si="26"/>
        <v>x</v>
      </c>
      <c r="O100" s="2" t="str">
        <f t="shared" si="31"/>
        <v>163</v>
      </c>
      <c r="P100" s="2" t="str">
        <f t="shared" si="32"/>
        <v>x</v>
      </c>
      <c r="Q100" s="1" t="str">
        <f t="shared" si="33"/>
        <v>x</v>
      </c>
      <c r="R100" s="1" t="str">
        <f t="shared" si="34"/>
        <v>163</v>
      </c>
      <c r="S100" s="1" t="str">
        <f t="shared" si="35"/>
        <v>x</v>
      </c>
      <c r="T100" s="1" t="str">
        <f t="shared" si="36"/>
        <v>x</v>
      </c>
      <c r="U100" s="2" t="str">
        <f t="shared" si="27"/>
        <v>163</v>
      </c>
      <c r="V100" s="1" t="str">
        <f t="shared" si="28"/>
        <v>33</v>
      </c>
      <c r="W100" s="1" t="str">
        <f t="shared" si="37"/>
        <v>33</v>
      </c>
      <c r="X100" s="1" t="str">
        <f t="shared" si="38"/>
        <v>90</v>
      </c>
      <c r="Y100" s="1" t="str">
        <f t="shared" si="39"/>
        <v>90</v>
      </c>
      <c r="Z100" s="1" t="str">
        <f t="shared" si="40"/>
        <v>30</v>
      </c>
      <c r="AA100" s="1" t="str">
        <f t="shared" si="41"/>
        <v>30</v>
      </c>
      <c r="AB100" s="1" t="str">
        <f t="shared" si="42"/>
        <v>36</v>
      </c>
      <c r="AC100" s="1" t="str">
        <f t="shared" si="43"/>
        <v>36</v>
      </c>
      <c r="AD100" s="1" t="str">
        <f t="shared" si="44"/>
        <v>163</v>
      </c>
      <c r="AE100" s="1"/>
      <c r="AF100" s="1">
        <f>IFERROR(IF(((LEFT(Apoio!$B$7,2)=V100)),0.7,IF(V100&lt;&gt;"x",-10,0)),0)</f>
        <v>-10</v>
      </c>
      <c r="AG100" s="1">
        <f>IFERROR(IF((RIGHT(LEFT(Apoio!$B$7,4),2)-X100)=0,0.8,IF(X100&lt;&gt;"x",-10,0)),0)</f>
        <v>-10</v>
      </c>
      <c r="AH100" s="1">
        <f>IFERROR(IF((LEFT(RIGHT(Apoio!$B$7,4),2)-Z100)=0,0.9,IF(Z100&lt;&gt;"x",-10,0)),0)</f>
        <v>-10</v>
      </c>
      <c r="AI100" s="1">
        <f>IFERROR(IF((RIGHT(Apoio!$B$7,2)-AB100)=0,1,IF(AB100&lt;&gt;"x",-10,0)),0)</f>
        <v>-10</v>
      </c>
      <c r="AJ100" s="1"/>
      <c r="AK100" s="1">
        <f>IFERROR(IF(Apoio!$B$5-Cálculo!J100=0,5,IF(J100&lt;&gt;"x",-10,0)),0)</f>
        <v>0</v>
      </c>
      <c r="AL100" s="1">
        <f>IFERROR(IF(Apoio!$B$4-Cálculo!S100=0,5,IF(S100&lt;&gt;"x",-10,0)),0)</f>
        <v>0</v>
      </c>
      <c r="AM100" s="1">
        <f>IFERROR(IF(Apoio!$B$3-Cálculo!P100=0,5,IF(P100&lt;&gt;"x",-10,0)),0)</f>
        <v>0</v>
      </c>
      <c r="AN100" s="1"/>
      <c r="AO100" s="1">
        <f t="shared" si="45"/>
        <v>-40</v>
      </c>
      <c r="AP100" s="1" t="str">
        <f t="shared" si="46"/>
        <v>163</v>
      </c>
    </row>
    <row r="101" spans="2:42" ht="13.5" customHeight="1" x14ac:dyDescent="0.25">
      <c r="B101" s="20" t="str">
        <f>Planilha1!C101</f>
        <v>164</v>
      </c>
      <c r="C101" s="21">
        <f t="shared" si="47"/>
        <v>244</v>
      </c>
      <c r="D101" s="22" t="str">
        <f>Planilha1!D101</f>
        <v>Serviços Médico / Hospitalar</v>
      </c>
      <c r="E101" s="22" t="str">
        <f>IF(Planilha1!E101=0,"x",Planilha1!E101)</f>
        <v>x</v>
      </c>
      <c r="F101" s="22" t="str">
        <f>Planilha1!F101</f>
        <v>33.90.39.50</v>
      </c>
      <c r="H101" s="23" t="str">
        <f>Planilha1!G101</f>
        <v>00244</v>
      </c>
      <c r="J101" s="1" t="str">
        <f t="shared" si="29"/>
        <v>x</v>
      </c>
      <c r="K101" s="3" t="str">
        <f t="shared" si="24"/>
        <v>x</v>
      </c>
      <c r="L101" s="3" t="str">
        <f t="shared" si="25"/>
        <v>164</v>
      </c>
      <c r="M101" s="3" t="str">
        <f t="shared" si="30"/>
        <v>x</v>
      </c>
      <c r="N101" s="2" t="str">
        <f t="shared" si="26"/>
        <v>x</v>
      </c>
      <c r="O101" s="2" t="str">
        <f t="shared" si="31"/>
        <v>164</v>
      </c>
      <c r="P101" s="2" t="str">
        <f t="shared" si="32"/>
        <v>x</v>
      </c>
      <c r="Q101" s="1" t="str">
        <f t="shared" si="33"/>
        <v>x</v>
      </c>
      <c r="R101" s="1" t="str">
        <f t="shared" si="34"/>
        <v>164</v>
      </c>
      <c r="S101" s="1" t="str">
        <f t="shared" si="35"/>
        <v>x</v>
      </c>
      <c r="T101" s="1" t="str">
        <f t="shared" si="36"/>
        <v>x</v>
      </c>
      <c r="U101" s="2" t="str">
        <f t="shared" si="27"/>
        <v>164</v>
      </c>
      <c r="V101" s="1" t="str">
        <f t="shared" si="28"/>
        <v>33</v>
      </c>
      <c r="W101" s="1" t="str">
        <f t="shared" si="37"/>
        <v>33</v>
      </c>
      <c r="X101" s="1" t="str">
        <f t="shared" si="38"/>
        <v>90</v>
      </c>
      <c r="Y101" s="1" t="str">
        <f t="shared" si="39"/>
        <v>90</v>
      </c>
      <c r="Z101" s="1" t="str">
        <f t="shared" si="40"/>
        <v>39</v>
      </c>
      <c r="AA101" s="1" t="str">
        <f t="shared" si="41"/>
        <v>39</v>
      </c>
      <c r="AB101" s="1" t="str">
        <f t="shared" si="42"/>
        <v>50</v>
      </c>
      <c r="AC101" s="1" t="str">
        <f t="shared" si="43"/>
        <v>50</v>
      </c>
      <c r="AD101" s="1" t="str">
        <f t="shared" si="44"/>
        <v>164</v>
      </c>
      <c r="AE101" s="1"/>
      <c r="AF101" s="1">
        <f>IFERROR(IF(((LEFT(Apoio!$B$7,2)=V101)),0.7,IF(V101&lt;&gt;"x",-10,0)),0)</f>
        <v>-10</v>
      </c>
      <c r="AG101" s="1">
        <f>IFERROR(IF((RIGHT(LEFT(Apoio!$B$7,4),2)-X101)=0,0.8,IF(X101&lt;&gt;"x",-10,0)),0)</f>
        <v>-10</v>
      </c>
      <c r="AH101" s="1">
        <f>IFERROR(IF((LEFT(RIGHT(Apoio!$B$7,4),2)-Z101)=0,0.9,IF(Z101&lt;&gt;"x",-10,0)),0)</f>
        <v>-10</v>
      </c>
      <c r="AI101" s="1">
        <f>IFERROR(IF((RIGHT(Apoio!$B$7,2)-AB101)=0,1,IF(AB101&lt;&gt;"x",-10,0)),0)</f>
        <v>-10</v>
      </c>
      <c r="AJ101" s="1"/>
      <c r="AK101" s="1">
        <f>IFERROR(IF(Apoio!$B$5-Cálculo!J101=0,5,IF(J101&lt;&gt;"x",-10,0)),0)</f>
        <v>0</v>
      </c>
      <c r="AL101" s="1">
        <f>IFERROR(IF(Apoio!$B$4-Cálculo!S101=0,5,IF(S101&lt;&gt;"x",-10,0)),0)</f>
        <v>0</v>
      </c>
      <c r="AM101" s="1">
        <f>IFERROR(IF(Apoio!$B$3-Cálculo!P101=0,5,IF(P101&lt;&gt;"x",-10,0)),0)</f>
        <v>0</v>
      </c>
      <c r="AN101" s="1"/>
      <c r="AO101" s="1">
        <f t="shared" si="45"/>
        <v>-40</v>
      </c>
      <c r="AP101" s="1" t="str">
        <f t="shared" si="46"/>
        <v>164</v>
      </c>
    </row>
    <row r="102" spans="2:42" ht="13.5" customHeight="1" x14ac:dyDescent="0.25">
      <c r="B102" s="20" t="str">
        <f>Planilha1!C102</f>
        <v>165</v>
      </c>
      <c r="C102" s="21">
        <f t="shared" si="47"/>
        <v>94</v>
      </c>
      <c r="D102" s="22" t="str">
        <f>Planilha1!D102</f>
        <v>Serviços de T.I. - CIASC</v>
      </c>
      <c r="E102" s="22" t="str">
        <f>IF(Planilha1!E102=0,"x",Planilha1!E102)</f>
        <v>x</v>
      </c>
      <c r="F102" s="22" t="str">
        <f>Planilha1!F102</f>
        <v>33.90.40.32</v>
      </c>
      <c r="H102" s="23" t="str">
        <f>Planilha1!G102</f>
        <v>00094</v>
      </c>
      <c r="J102" s="1" t="str">
        <f t="shared" si="29"/>
        <v>x</v>
      </c>
      <c r="K102" s="3" t="str">
        <f t="shared" si="24"/>
        <v>x</v>
      </c>
      <c r="L102" s="3" t="str">
        <f t="shared" si="25"/>
        <v>165</v>
      </c>
      <c r="M102" s="3" t="str">
        <f t="shared" si="30"/>
        <v>x</v>
      </c>
      <c r="N102" s="2" t="str">
        <f t="shared" si="26"/>
        <v>x</v>
      </c>
      <c r="O102" s="2" t="str">
        <f t="shared" si="31"/>
        <v>165</v>
      </c>
      <c r="P102" s="2" t="str">
        <f t="shared" si="32"/>
        <v>x</v>
      </c>
      <c r="Q102" s="1" t="str">
        <f t="shared" si="33"/>
        <v>x</v>
      </c>
      <c r="R102" s="1" t="str">
        <f t="shared" si="34"/>
        <v>165</v>
      </c>
      <c r="S102" s="1" t="str">
        <f t="shared" si="35"/>
        <v>x</v>
      </c>
      <c r="T102" s="1" t="str">
        <f t="shared" si="36"/>
        <v>x</v>
      </c>
      <c r="U102" s="2" t="str">
        <f t="shared" si="27"/>
        <v>165</v>
      </c>
      <c r="V102" s="1" t="str">
        <f t="shared" si="28"/>
        <v>33</v>
      </c>
      <c r="W102" s="1" t="str">
        <f t="shared" si="37"/>
        <v>33</v>
      </c>
      <c r="X102" s="1" t="str">
        <f t="shared" si="38"/>
        <v>90</v>
      </c>
      <c r="Y102" s="1" t="str">
        <f t="shared" si="39"/>
        <v>90</v>
      </c>
      <c r="Z102" s="1" t="str">
        <f t="shared" si="40"/>
        <v>40</v>
      </c>
      <c r="AA102" s="1" t="str">
        <f t="shared" si="41"/>
        <v>40</v>
      </c>
      <c r="AB102" s="1" t="str">
        <f t="shared" si="42"/>
        <v>32</v>
      </c>
      <c r="AC102" s="1" t="str">
        <f t="shared" si="43"/>
        <v>32</v>
      </c>
      <c r="AD102" s="1" t="str">
        <f t="shared" si="44"/>
        <v>165</v>
      </c>
      <c r="AE102" s="1"/>
      <c r="AF102" s="1">
        <f>IFERROR(IF(((LEFT(Apoio!$B$7,2)=V102)),0.7,IF(V102&lt;&gt;"x",-10,0)),0)</f>
        <v>-10</v>
      </c>
      <c r="AG102" s="1">
        <f>IFERROR(IF((RIGHT(LEFT(Apoio!$B$7,4),2)-X102)=0,0.8,IF(X102&lt;&gt;"x",-10,0)),0)</f>
        <v>-10</v>
      </c>
      <c r="AH102" s="1">
        <f>IFERROR(IF((LEFT(RIGHT(Apoio!$B$7,4),2)-Z102)=0,0.9,IF(Z102&lt;&gt;"x",-10,0)),0)</f>
        <v>-10</v>
      </c>
      <c r="AI102" s="1">
        <f>IFERROR(IF((RIGHT(Apoio!$B$7,2)-AB102)=0,1,IF(AB102&lt;&gt;"x",-10,0)),0)</f>
        <v>-10</v>
      </c>
      <c r="AJ102" s="1"/>
      <c r="AK102" s="1">
        <f>IFERROR(IF(Apoio!$B$5-Cálculo!J102=0,5,IF(J102&lt;&gt;"x",-10,0)),0)</f>
        <v>0</v>
      </c>
      <c r="AL102" s="1">
        <f>IFERROR(IF(Apoio!$B$4-Cálculo!S102=0,5,IF(S102&lt;&gt;"x",-10,0)),0)</f>
        <v>0</v>
      </c>
      <c r="AM102" s="1">
        <f>IFERROR(IF(Apoio!$B$3-Cálculo!P102=0,5,IF(P102&lt;&gt;"x",-10,0)),0)</f>
        <v>0</v>
      </c>
      <c r="AN102" s="1"/>
      <c r="AO102" s="1">
        <f t="shared" si="45"/>
        <v>-40</v>
      </c>
      <c r="AP102" s="1" t="str">
        <f t="shared" si="46"/>
        <v>165</v>
      </c>
    </row>
    <row r="103" spans="2:42" ht="13.5" customHeight="1" x14ac:dyDescent="0.25">
      <c r="B103" s="20" t="str">
        <f>Planilha1!C103</f>
        <v>166</v>
      </c>
      <c r="C103" s="21">
        <f t="shared" si="47"/>
        <v>199</v>
      </c>
      <c r="D103" s="22" t="str">
        <f>Planilha1!D103</f>
        <v>Manutenção de Software</v>
      </c>
      <c r="E103" s="22" t="str">
        <f>IF(Planilha1!E103=0,"x",Planilha1!E103)</f>
        <v>x</v>
      </c>
      <c r="F103" s="22" t="str">
        <f>Planilha1!F103</f>
        <v>33.90.40.08</v>
      </c>
      <c r="H103" s="23" t="str">
        <f>Planilha1!G103</f>
        <v>00199</v>
      </c>
      <c r="J103" s="1" t="str">
        <f t="shared" si="29"/>
        <v>x</v>
      </c>
      <c r="K103" s="3" t="str">
        <f t="shared" si="24"/>
        <v>x</v>
      </c>
      <c r="L103" s="3" t="str">
        <f t="shared" si="25"/>
        <v>166</v>
      </c>
      <c r="M103" s="3" t="str">
        <f t="shared" si="30"/>
        <v>x</v>
      </c>
      <c r="N103" s="2" t="str">
        <f t="shared" si="26"/>
        <v>x</v>
      </c>
      <c r="O103" s="2" t="str">
        <f t="shared" si="31"/>
        <v>166</v>
      </c>
      <c r="P103" s="2" t="str">
        <f t="shared" si="32"/>
        <v>x</v>
      </c>
      <c r="Q103" s="1" t="str">
        <f t="shared" si="33"/>
        <v>x</v>
      </c>
      <c r="R103" s="1" t="str">
        <f t="shared" si="34"/>
        <v>166</v>
      </c>
      <c r="S103" s="1" t="str">
        <f t="shared" si="35"/>
        <v>x</v>
      </c>
      <c r="T103" s="1" t="str">
        <f t="shared" si="36"/>
        <v>x</v>
      </c>
      <c r="U103" s="2" t="str">
        <f t="shared" si="27"/>
        <v>166</v>
      </c>
      <c r="V103" s="1" t="str">
        <f t="shared" si="28"/>
        <v>33</v>
      </c>
      <c r="W103" s="1" t="str">
        <f t="shared" si="37"/>
        <v>33</v>
      </c>
      <c r="X103" s="1" t="str">
        <f t="shared" si="38"/>
        <v>90</v>
      </c>
      <c r="Y103" s="1" t="str">
        <f t="shared" si="39"/>
        <v>90</v>
      </c>
      <c r="Z103" s="1" t="str">
        <f t="shared" si="40"/>
        <v>40</v>
      </c>
      <c r="AA103" s="1" t="str">
        <f t="shared" si="41"/>
        <v>40</v>
      </c>
      <c r="AB103" s="1" t="str">
        <f t="shared" si="42"/>
        <v>08</v>
      </c>
      <c r="AC103" s="1" t="str">
        <f t="shared" si="43"/>
        <v>08</v>
      </c>
      <c r="AD103" s="1" t="str">
        <f t="shared" si="44"/>
        <v>166</v>
      </c>
      <c r="AE103" s="1"/>
      <c r="AF103" s="1">
        <f>IFERROR(IF(((LEFT(Apoio!$B$7,2)=V103)),0.7,IF(V103&lt;&gt;"x",-10,0)),0)</f>
        <v>-10</v>
      </c>
      <c r="AG103" s="1">
        <f>IFERROR(IF((RIGHT(LEFT(Apoio!$B$7,4),2)-X103)=0,0.8,IF(X103&lt;&gt;"x",-10,0)),0)</f>
        <v>-10</v>
      </c>
      <c r="AH103" s="1">
        <f>IFERROR(IF((LEFT(RIGHT(Apoio!$B$7,4),2)-Z103)=0,0.9,IF(Z103&lt;&gt;"x",-10,0)),0)</f>
        <v>-10</v>
      </c>
      <c r="AI103" s="1">
        <f>IFERROR(IF((RIGHT(Apoio!$B$7,2)-AB103)=0,1,IF(AB103&lt;&gt;"x",-10,0)),0)</f>
        <v>-10</v>
      </c>
      <c r="AJ103" s="1"/>
      <c r="AK103" s="1">
        <f>IFERROR(IF(Apoio!$B$5-Cálculo!J103=0,5,IF(J103&lt;&gt;"x",-10,0)),0)</f>
        <v>0</v>
      </c>
      <c r="AL103" s="1">
        <f>IFERROR(IF(Apoio!$B$4-Cálculo!S103=0,5,IF(S103&lt;&gt;"x",-10,0)),0)</f>
        <v>0</v>
      </c>
      <c r="AM103" s="1">
        <f>IFERROR(IF(Apoio!$B$3-Cálculo!P103=0,5,IF(P103&lt;&gt;"x",-10,0)),0)</f>
        <v>0</v>
      </c>
      <c r="AN103" s="1"/>
      <c r="AO103" s="1">
        <f t="shared" si="45"/>
        <v>-40</v>
      </c>
      <c r="AP103" s="1" t="str">
        <f t="shared" si="46"/>
        <v>166</v>
      </c>
    </row>
    <row r="104" spans="2:42" ht="13.5" customHeight="1" x14ac:dyDescent="0.25">
      <c r="B104" s="20" t="str">
        <f>Planilha1!C104</f>
        <v>167</v>
      </c>
      <c r="C104" s="21">
        <f t="shared" si="47"/>
        <v>201</v>
      </c>
      <c r="D104" s="22" t="str">
        <f>Planilha1!D104</f>
        <v>Serv. de Processamento de Dados</v>
      </c>
      <c r="E104" s="22" t="str">
        <f>IF(Planilha1!E104=0,"x",Planilha1!E104)</f>
        <v>x</v>
      </c>
      <c r="F104" s="22" t="str">
        <f>Planilha1!F104</f>
        <v>33.90.40.57</v>
      </c>
      <c r="H104" s="23" t="str">
        <f>Planilha1!G104</f>
        <v>00201</v>
      </c>
      <c r="J104" s="1" t="str">
        <f t="shared" si="29"/>
        <v>x</v>
      </c>
      <c r="K104" s="3" t="str">
        <f t="shared" si="24"/>
        <v>x</v>
      </c>
      <c r="L104" s="3" t="str">
        <f t="shared" si="25"/>
        <v>167</v>
      </c>
      <c r="M104" s="3" t="str">
        <f t="shared" si="30"/>
        <v>x</v>
      </c>
      <c r="N104" s="2" t="str">
        <f t="shared" si="26"/>
        <v>x</v>
      </c>
      <c r="O104" s="2" t="str">
        <f t="shared" si="31"/>
        <v>167</v>
      </c>
      <c r="P104" s="2" t="str">
        <f t="shared" si="32"/>
        <v>x</v>
      </c>
      <c r="Q104" s="1" t="str">
        <f t="shared" si="33"/>
        <v>x</v>
      </c>
      <c r="R104" s="1" t="str">
        <f t="shared" si="34"/>
        <v>167</v>
      </c>
      <c r="S104" s="1" t="str">
        <f t="shared" si="35"/>
        <v>x</v>
      </c>
      <c r="T104" s="1" t="str">
        <f t="shared" si="36"/>
        <v>x</v>
      </c>
      <c r="U104" s="2" t="str">
        <f t="shared" si="27"/>
        <v>167</v>
      </c>
      <c r="V104" s="1" t="str">
        <f t="shared" si="28"/>
        <v>33</v>
      </c>
      <c r="W104" s="1" t="str">
        <f t="shared" si="37"/>
        <v>33</v>
      </c>
      <c r="X104" s="1" t="str">
        <f t="shared" si="38"/>
        <v>90</v>
      </c>
      <c r="Y104" s="1" t="str">
        <f t="shared" si="39"/>
        <v>90</v>
      </c>
      <c r="Z104" s="1" t="str">
        <f t="shared" si="40"/>
        <v>40</v>
      </c>
      <c r="AA104" s="1" t="str">
        <f t="shared" si="41"/>
        <v>40</v>
      </c>
      <c r="AB104" s="1" t="str">
        <f t="shared" si="42"/>
        <v>57</v>
      </c>
      <c r="AC104" s="1" t="str">
        <f t="shared" si="43"/>
        <v>57</v>
      </c>
      <c r="AD104" s="1" t="str">
        <f t="shared" si="44"/>
        <v>167</v>
      </c>
      <c r="AF104" s="1">
        <f>IFERROR(IF(((LEFT(Apoio!$B$7,2)=V104)),0.7,IF(V104&lt;&gt;"x",-10,0)),0)</f>
        <v>-10</v>
      </c>
      <c r="AG104" s="1">
        <f>IFERROR(IF((RIGHT(LEFT(Apoio!$B$7,4),2)-X104)=0,0.8,IF(X104&lt;&gt;"x",-10,0)),0)</f>
        <v>-10</v>
      </c>
      <c r="AH104" s="1">
        <f>IFERROR(IF((LEFT(RIGHT(Apoio!$B$7,4),2)-Z104)=0,0.9,IF(Z104&lt;&gt;"x",-10,0)),0)</f>
        <v>-10</v>
      </c>
      <c r="AI104" s="1">
        <f>IFERROR(IF((RIGHT(Apoio!$B$7,2)-AB104)=0,1,IF(AB104&lt;&gt;"x",-10,0)),0)</f>
        <v>-10</v>
      </c>
      <c r="AJ104" s="1"/>
      <c r="AK104" s="1">
        <f>IFERROR(IF(Apoio!$B$5-Cálculo!J104=0,5,IF(J104&lt;&gt;"x",-10,0)),0)</f>
        <v>0</v>
      </c>
      <c r="AL104" s="1">
        <f>IFERROR(IF(Apoio!$B$4-Cálculo!S104=0,5,IF(S104&lt;&gt;"x",-10,0)),0)</f>
        <v>0</v>
      </c>
      <c r="AM104" s="1">
        <f>IFERROR(IF(Apoio!$B$3-Cálculo!P104=0,5,IF(P104&lt;&gt;"x",-10,0)),0)</f>
        <v>0</v>
      </c>
      <c r="AN104" s="1"/>
      <c r="AO104" s="1">
        <f t="shared" si="45"/>
        <v>-40</v>
      </c>
      <c r="AP104" s="1" t="str">
        <f t="shared" si="46"/>
        <v>167</v>
      </c>
    </row>
    <row r="105" spans="2:42" ht="13.5" customHeight="1" x14ac:dyDescent="0.25">
      <c r="B105" s="20" t="str">
        <f>Planilha1!C105</f>
        <v>168</v>
      </c>
      <c r="C105" s="21">
        <f t="shared" si="47"/>
        <v>228</v>
      </c>
      <c r="D105" s="22" t="str">
        <f>Planilha1!D105</f>
        <v>Locação de Máq. e Equipamentos</v>
      </c>
      <c r="E105" s="22" t="str">
        <f>IF(Planilha1!E105=0,"x",Planilha1!E105)</f>
        <v>x</v>
      </c>
      <c r="F105" s="22" t="str">
        <f>Planilha1!F105</f>
        <v>33.90.39.12</v>
      </c>
      <c r="H105" s="23" t="str">
        <f>Planilha1!G105</f>
        <v>00228</v>
      </c>
      <c r="J105" s="1" t="str">
        <f t="shared" si="29"/>
        <v>x</v>
      </c>
      <c r="K105" s="3" t="str">
        <f t="shared" si="24"/>
        <v>x</v>
      </c>
      <c r="L105" s="3" t="str">
        <f t="shared" si="25"/>
        <v>168</v>
      </c>
      <c r="M105" s="3" t="str">
        <f t="shared" si="30"/>
        <v>x</v>
      </c>
      <c r="N105" s="2" t="str">
        <f t="shared" si="26"/>
        <v>x</v>
      </c>
      <c r="O105" s="2" t="str">
        <f t="shared" si="31"/>
        <v>168</v>
      </c>
      <c r="P105" s="2" t="str">
        <f t="shared" si="32"/>
        <v>x</v>
      </c>
      <c r="Q105" s="1" t="str">
        <f t="shared" si="33"/>
        <v>x</v>
      </c>
      <c r="R105" s="1" t="str">
        <f t="shared" si="34"/>
        <v>168</v>
      </c>
      <c r="S105" s="1" t="str">
        <f t="shared" si="35"/>
        <v>x</v>
      </c>
      <c r="T105" s="1" t="str">
        <f t="shared" si="36"/>
        <v>x</v>
      </c>
      <c r="U105" s="2" t="str">
        <f t="shared" si="27"/>
        <v>168</v>
      </c>
      <c r="V105" s="1" t="str">
        <f t="shared" si="28"/>
        <v>33</v>
      </c>
      <c r="W105" s="1" t="str">
        <f t="shared" si="37"/>
        <v>33</v>
      </c>
      <c r="X105" s="1" t="str">
        <f t="shared" si="38"/>
        <v>90</v>
      </c>
      <c r="Y105" s="1" t="str">
        <f t="shared" si="39"/>
        <v>90</v>
      </c>
      <c r="Z105" s="1" t="str">
        <f t="shared" si="40"/>
        <v>39</v>
      </c>
      <c r="AA105" s="1" t="str">
        <f t="shared" si="41"/>
        <v>39</v>
      </c>
      <c r="AB105" s="1" t="str">
        <f t="shared" si="42"/>
        <v>12</v>
      </c>
      <c r="AC105" s="1" t="str">
        <f t="shared" si="43"/>
        <v>12</v>
      </c>
      <c r="AD105" s="1" t="str">
        <f t="shared" si="44"/>
        <v>168</v>
      </c>
      <c r="AF105" s="1">
        <f>IFERROR(IF(((LEFT(Apoio!$B$7,2)=V105)),0.7,IF(V105&lt;&gt;"x",-10,0)),0)</f>
        <v>-10</v>
      </c>
      <c r="AG105" s="1">
        <f>IFERROR(IF((RIGHT(LEFT(Apoio!$B$7,4),2)-X105)=0,0.8,IF(X105&lt;&gt;"x",-10,0)),0)</f>
        <v>-10</v>
      </c>
      <c r="AH105" s="1">
        <f>IFERROR(IF((LEFT(RIGHT(Apoio!$B$7,4),2)-Z105)=0,0.9,IF(Z105&lt;&gt;"x",-10,0)),0)</f>
        <v>-10</v>
      </c>
      <c r="AI105" s="1">
        <f>IFERROR(IF((RIGHT(Apoio!$B$7,2)-AB105)=0,1,IF(AB105&lt;&gt;"x",-10,0)),0)</f>
        <v>-10</v>
      </c>
      <c r="AJ105" s="1"/>
      <c r="AK105" s="1">
        <f>IFERROR(IF(Apoio!$B$5-Cálculo!J105=0,5,IF(J105&lt;&gt;"x",-10,0)),0)</f>
        <v>0</v>
      </c>
      <c r="AL105" s="1">
        <f>IFERROR(IF(Apoio!$B$4-Cálculo!S105=0,5,IF(S105&lt;&gt;"x",-10,0)),0)</f>
        <v>0</v>
      </c>
      <c r="AM105" s="1">
        <f>IFERROR(IF(Apoio!$B$3-Cálculo!P105=0,5,IF(P105&lt;&gt;"x",-10,0)),0)</f>
        <v>0</v>
      </c>
      <c r="AN105" s="1"/>
      <c r="AO105" s="1">
        <f t="shared" si="45"/>
        <v>-40</v>
      </c>
      <c r="AP105" s="1" t="str">
        <f t="shared" si="46"/>
        <v>168</v>
      </c>
    </row>
    <row r="106" spans="2:42" ht="13.5" customHeight="1" x14ac:dyDescent="0.25">
      <c r="B106" s="20" t="str">
        <f>Planilha1!C106</f>
        <v>169</v>
      </c>
      <c r="C106" s="21">
        <f t="shared" si="47"/>
        <v>229</v>
      </c>
      <c r="D106" s="22" t="str">
        <f>Planilha1!D106</f>
        <v>Reforma e Man. de Bens Imóveis</v>
      </c>
      <c r="E106" s="22" t="str">
        <f>IF(Planilha1!E106=0,"x",Planilha1!E106)</f>
        <v>x</v>
      </c>
      <c r="F106" s="22" t="str">
        <f>Planilha1!F106</f>
        <v>33.90.39.16</v>
      </c>
      <c r="H106" s="23" t="str">
        <f>Planilha1!G106</f>
        <v>00229</v>
      </c>
      <c r="J106" s="1" t="str">
        <f t="shared" si="29"/>
        <v>x</v>
      </c>
      <c r="K106" s="3" t="str">
        <f t="shared" si="24"/>
        <v>x</v>
      </c>
      <c r="L106" s="3" t="str">
        <f t="shared" si="25"/>
        <v>169</v>
      </c>
      <c r="M106" s="3" t="str">
        <f t="shared" si="30"/>
        <v>x</v>
      </c>
      <c r="N106" s="2" t="str">
        <f t="shared" si="26"/>
        <v>x</v>
      </c>
      <c r="O106" s="2" t="str">
        <f t="shared" si="31"/>
        <v>169</v>
      </c>
      <c r="P106" s="2" t="str">
        <f t="shared" si="32"/>
        <v>x</v>
      </c>
      <c r="Q106" s="1" t="str">
        <f t="shared" si="33"/>
        <v>x</v>
      </c>
      <c r="R106" s="1" t="str">
        <f t="shared" si="34"/>
        <v>169</v>
      </c>
      <c r="S106" s="1" t="str">
        <f t="shared" si="35"/>
        <v>x</v>
      </c>
      <c r="T106" s="1" t="str">
        <f t="shared" si="36"/>
        <v>x</v>
      </c>
      <c r="U106" s="2" t="str">
        <f t="shared" si="27"/>
        <v>169</v>
      </c>
      <c r="V106" s="1" t="str">
        <f t="shared" si="28"/>
        <v>33</v>
      </c>
      <c r="W106" s="1" t="str">
        <f t="shared" si="37"/>
        <v>33</v>
      </c>
      <c r="X106" s="1" t="str">
        <f t="shared" si="38"/>
        <v>90</v>
      </c>
      <c r="Y106" s="1" t="str">
        <f t="shared" si="39"/>
        <v>90</v>
      </c>
      <c r="Z106" s="1" t="str">
        <f t="shared" si="40"/>
        <v>39</v>
      </c>
      <c r="AA106" s="1" t="str">
        <f t="shared" si="41"/>
        <v>39</v>
      </c>
      <c r="AB106" s="1" t="str">
        <f t="shared" si="42"/>
        <v>16</v>
      </c>
      <c r="AC106" s="1" t="str">
        <f t="shared" si="43"/>
        <v>16</v>
      </c>
      <c r="AD106" s="1" t="str">
        <f t="shared" si="44"/>
        <v>169</v>
      </c>
      <c r="AF106" s="1">
        <f>IFERROR(IF(((LEFT(Apoio!$B$7,2)=V106)),0.7,IF(V106&lt;&gt;"x",-10,0)),0)</f>
        <v>-10</v>
      </c>
      <c r="AG106" s="1">
        <f>IFERROR(IF((RIGHT(LEFT(Apoio!$B$7,4),2)-X106)=0,0.8,IF(X106&lt;&gt;"x",-10,0)),0)</f>
        <v>-10</v>
      </c>
      <c r="AH106" s="1">
        <f>IFERROR(IF((LEFT(RIGHT(Apoio!$B$7,4),2)-Z106)=0,0.9,IF(Z106&lt;&gt;"x",-10,0)),0)</f>
        <v>-10</v>
      </c>
      <c r="AI106" s="1">
        <f>IFERROR(IF((RIGHT(Apoio!$B$7,2)-AB106)=0,1,IF(AB106&lt;&gt;"x",-10,0)),0)</f>
        <v>-10</v>
      </c>
      <c r="AJ106" s="1"/>
      <c r="AK106" s="1">
        <f>IFERROR(IF(Apoio!$B$5-Cálculo!J106=0,5,IF(J106&lt;&gt;"x",-10,0)),0)</f>
        <v>0</v>
      </c>
      <c r="AL106" s="1">
        <f>IFERROR(IF(Apoio!$B$4-Cálculo!S106=0,5,IF(S106&lt;&gt;"x",-10,0)),0)</f>
        <v>0</v>
      </c>
      <c r="AM106" s="1">
        <f>IFERROR(IF(Apoio!$B$3-Cálculo!P106=0,5,IF(P106&lt;&gt;"x",-10,0)),0)</f>
        <v>0</v>
      </c>
      <c r="AN106" s="1"/>
      <c r="AO106" s="1">
        <f t="shared" si="45"/>
        <v>-40</v>
      </c>
      <c r="AP106" s="1" t="str">
        <f t="shared" si="46"/>
        <v>169</v>
      </c>
    </row>
    <row r="107" spans="2:42" ht="13.5" customHeight="1" x14ac:dyDescent="0.25">
      <c r="B107" s="20" t="str">
        <f>Planilha1!C107</f>
        <v>170</v>
      </c>
      <c r="C107" s="21">
        <f t="shared" si="47"/>
        <v>230</v>
      </c>
      <c r="D107" s="22" t="str">
        <f>Planilha1!D107</f>
        <v>Man. Cons. de Máq. e Equipamentos</v>
      </c>
      <c r="E107" s="22" t="str">
        <f>IF(Planilha1!E107=0,"x",Planilha1!E107)</f>
        <v>x</v>
      </c>
      <c r="F107" s="22" t="str">
        <f>Planilha1!F107</f>
        <v>33.90.39.17</v>
      </c>
      <c r="H107" s="23" t="str">
        <f>Planilha1!G107</f>
        <v>00230</v>
      </c>
      <c r="J107" s="1" t="str">
        <f t="shared" si="29"/>
        <v>x</v>
      </c>
      <c r="K107" s="3" t="str">
        <f t="shared" si="24"/>
        <v>x</v>
      </c>
      <c r="L107" s="3" t="str">
        <f t="shared" si="25"/>
        <v>170</v>
      </c>
      <c r="M107" s="3" t="str">
        <f t="shared" si="30"/>
        <v>x</v>
      </c>
      <c r="N107" s="2" t="str">
        <f t="shared" si="26"/>
        <v>x</v>
      </c>
      <c r="O107" s="2" t="str">
        <f t="shared" si="31"/>
        <v>170</v>
      </c>
      <c r="P107" s="2" t="str">
        <f t="shared" si="32"/>
        <v>x</v>
      </c>
      <c r="Q107" s="1" t="str">
        <f t="shared" si="33"/>
        <v>x</v>
      </c>
      <c r="R107" s="1" t="str">
        <f t="shared" si="34"/>
        <v>170</v>
      </c>
      <c r="S107" s="1" t="str">
        <f t="shared" si="35"/>
        <v>x</v>
      </c>
      <c r="T107" s="1" t="str">
        <f t="shared" si="36"/>
        <v>x</v>
      </c>
      <c r="U107" s="2" t="str">
        <f t="shared" si="27"/>
        <v>170</v>
      </c>
      <c r="V107" s="1" t="str">
        <f t="shared" si="28"/>
        <v>33</v>
      </c>
      <c r="W107" s="1" t="str">
        <f t="shared" si="37"/>
        <v>33</v>
      </c>
      <c r="X107" s="1" t="str">
        <f t="shared" si="38"/>
        <v>90</v>
      </c>
      <c r="Y107" s="1" t="str">
        <f t="shared" si="39"/>
        <v>90</v>
      </c>
      <c r="Z107" s="1" t="str">
        <f t="shared" si="40"/>
        <v>39</v>
      </c>
      <c r="AA107" s="1" t="str">
        <f t="shared" si="41"/>
        <v>39</v>
      </c>
      <c r="AB107" s="1" t="str">
        <f t="shared" si="42"/>
        <v>17</v>
      </c>
      <c r="AC107" s="1" t="str">
        <f t="shared" si="43"/>
        <v>17</v>
      </c>
      <c r="AD107" s="1" t="str">
        <f t="shared" si="44"/>
        <v>170</v>
      </c>
      <c r="AF107" s="1">
        <f>IFERROR(IF(((LEFT(Apoio!$B$7,2)=V107)),0.7,IF(V107&lt;&gt;"x",-10,0)),0)</f>
        <v>-10</v>
      </c>
      <c r="AG107" s="1">
        <f>IFERROR(IF((RIGHT(LEFT(Apoio!$B$7,4),2)-X107)=0,0.8,IF(X107&lt;&gt;"x",-10,0)),0)</f>
        <v>-10</v>
      </c>
      <c r="AH107" s="1">
        <f>IFERROR(IF((LEFT(RIGHT(Apoio!$B$7,4),2)-Z107)=0,0.9,IF(Z107&lt;&gt;"x",-10,0)),0)</f>
        <v>-10</v>
      </c>
      <c r="AI107" s="1">
        <f>IFERROR(IF((RIGHT(Apoio!$B$7,2)-AB107)=0,1,IF(AB107&lt;&gt;"x",-10,0)),0)</f>
        <v>-10</v>
      </c>
      <c r="AJ107" s="1"/>
      <c r="AK107" s="1">
        <f>IFERROR(IF(Apoio!$B$5-Cálculo!J107=0,5,IF(J107&lt;&gt;"x",-10,0)),0)</f>
        <v>0</v>
      </c>
      <c r="AL107" s="1">
        <f>IFERROR(IF(Apoio!$B$4-Cálculo!S107=0,5,IF(S107&lt;&gt;"x",-10,0)),0)</f>
        <v>0</v>
      </c>
      <c r="AM107" s="1">
        <f>IFERROR(IF(Apoio!$B$3-Cálculo!P107=0,5,IF(P107&lt;&gt;"x",-10,0)),0)</f>
        <v>0</v>
      </c>
      <c r="AN107" s="1"/>
      <c r="AO107" s="1">
        <f t="shared" si="45"/>
        <v>-40</v>
      </c>
      <c r="AP107" s="1" t="str">
        <f t="shared" si="46"/>
        <v>170</v>
      </c>
    </row>
    <row r="108" spans="2:42" ht="13.5" customHeight="1" x14ac:dyDescent="0.25">
      <c r="B108" s="20" t="str">
        <f>Planilha1!C108</f>
        <v>171</v>
      </c>
      <c r="C108" s="21">
        <f t="shared" si="47"/>
        <v>241</v>
      </c>
      <c r="D108" s="22" t="str">
        <f>Planilha1!D108</f>
        <v>Material para Manutenção de Veículos</v>
      </c>
      <c r="E108" s="22" t="str">
        <f>IF(Planilha1!E108=0,"x",Planilha1!E108)</f>
        <v>x</v>
      </c>
      <c r="F108" s="22" t="str">
        <f>Planilha1!F108</f>
        <v>33.90.30.39</v>
      </c>
      <c r="H108" s="23" t="str">
        <f>Planilha1!G108</f>
        <v>00241</v>
      </c>
      <c r="J108" s="1" t="str">
        <f t="shared" si="29"/>
        <v>x</v>
      </c>
      <c r="K108" s="3" t="str">
        <f t="shared" si="24"/>
        <v>x</v>
      </c>
      <c r="L108" s="3" t="str">
        <f t="shared" si="25"/>
        <v>171</v>
      </c>
      <c r="M108" s="3" t="str">
        <f t="shared" si="30"/>
        <v>x</v>
      </c>
      <c r="N108" s="2" t="str">
        <f t="shared" si="26"/>
        <v>x</v>
      </c>
      <c r="O108" s="2" t="str">
        <f t="shared" si="31"/>
        <v>171</v>
      </c>
      <c r="P108" s="2" t="str">
        <f t="shared" si="32"/>
        <v>x</v>
      </c>
      <c r="Q108" s="1" t="str">
        <f t="shared" si="33"/>
        <v>x</v>
      </c>
      <c r="R108" s="1" t="str">
        <f t="shared" si="34"/>
        <v>171</v>
      </c>
      <c r="S108" s="1" t="str">
        <f t="shared" si="35"/>
        <v>x</v>
      </c>
      <c r="T108" s="1" t="str">
        <f t="shared" si="36"/>
        <v>x</v>
      </c>
      <c r="U108" s="2" t="str">
        <f t="shared" si="27"/>
        <v>171</v>
      </c>
      <c r="V108" s="1" t="str">
        <f t="shared" si="28"/>
        <v>33</v>
      </c>
      <c r="W108" s="1" t="str">
        <f t="shared" si="37"/>
        <v>33</v>
      </c>
      <c r="X108" s="1" t="str">
        <f t="shared" si="38"/>
        <v>90</v>
      </c>
      <c r="Y108" s="1" t="str">
        <f t="shared" si="39"/>
        <v>90</v>
      </c>
      <c r="Z108" s="1" t="str">
        <f t="shared" si="40"/>
        <v>30</v>
      </c>
      <c r="AA108" s="1" t="str">
        <f t="shared" si="41"/>
        <v>30</v>
      </c>
      <c r="AB108" s="1" t="str">
        <f t="shared" si="42"/>
        <v>39</v>
      </c>
      <c r="AC108" s="1" t="str">
        <f t="shared" si="43"/>
        <v>39</v>
      </c>
      <c r="AD108" s="1" t="str">
        <f t="shared" si="44"/>
        <v>171</v>
      </c>
      <c r="AF108" s="1">
        <f>IFERROR(IF(((LEFT(Apoio!$B$7,2)=V108)),0.7,IF(V108&lt;&gt;"x",-10,0)),0)</f>
        <v>-10</v>
      </c>
      <c r="AG108" s="1">
        <f>IFERROR(IF((RIGHT(LEFT(Apoio!$B$7,4),2)-X108)=0,0.8,IF(X108&lt;&gt;"x",-10,0)),0)</f>
        <v>-10</v>
      </c>
      <c r="AH108" s="1">
        <f>IFERROR(IF((LEFT(RIGHT(Apoio!$B$7,4),2)-Z108)=0,0.9,IF(Z108&lt;&gt;"x",-10,0)),0)</f>
        <v>-10</v>
      </c>
      <c r="AI108" s="1">
        <f>IFERROR(IF((RIGHT(Apoio!$B$7,2)-AB108)=0,1,IF(AB108&lt;&gt;"x",-10,0)),0)</f>
        <v>-10</v>
      </c>
      <c r="AJ108" s="1"/>
      <c r="AK108" s="1">
        <f>IFERROR(IF(Apoio!$B$5-Cálculo!J108=0,5,IF(J108&lt;&gt;"x",-10,0)),0)</f>
        <v>0</v>
      </c>
      <c r="AL108" s="1">
        <f>IFERROR(IF(Apoio!$B$4-Cálculo!S108=0,5,IF(S108&lt;&gt;"x",-10,0)),0)</f>
        <v>0</v>
      </c>
      <c r="AM108" s="1">
        <f>IFERROR(IF(Apoio!$B$3-Cálculo!P108=0,5,IF(P108&lt;&gt;"x",-10,0)),0)</f>
        <v>0</v>
      </c>
      <c r="AN108" s="1"/>
      <c r="AO108" s="1">
        <f t="shared" si="45"/>
        <v>-40</v>
      </c>
      <c r="AP108" s="1" t="str">
        <f t="shared" si="46"/>
        <v>171</v>
      </c>
    </row>
    <row r="109" spans="2:42" ht="13.5" customHeight="1" x14ac:dyDescent="0.25">
      <c r="B109" s="20" t="str">
        <f>Planilha1!C109</f>
        <v>172</v>
      </c>
      <c r="C109" s="21">
        <f t="shared" si="47"/>
        <v>242</v>
      </c>
      <c r="D109" s="22" t="str">
        <f>Planilha1!D109</f>
        <v>Locação de Veículos</v>
      </c>
      <c r="E109" s="22" t="str">
        <f>IF(Planilha1!E109=0,"x",Planilha1!E109)</f>
        <v>x</v>
      </c>
      <c r="F109" s="22" t="str">
        <f>Planilha1!F109</f>
        <v>33.90.39.27</v>
      </c>
      <c r="H109" s="23" t="str">
        <f>Planilha1!G109</f>
        <v>00242</v>
      </c>
      <c r="J109" s="1" t="str">
        <f t="shared" si="29"/>
        <v>x</v>
      </c>
      <c r="K109" s="3" t="str">
        <f t="shared" si="24"/>
        <v>x</v>
      </c>
      <c r="L109" s="3" t="str">
        <f t="shared" si="25"/>
        <v>172</v>
      </c>
      <c r="M109" s="3" t="str">
        <f t="shared" si="30"/>
        <v>x</v>
      </c>
      <c r="N109" s="2" t="str">
        <f t="shared" si="26"/>
        <v>x</v>
      </c>
      <c r="O109" s="2" t="str">
        <f t="shared" si="31"/>
        <v>172</v>
      </c>
      <c r="P109" s="2" t="str">
        <f t="shared" si="32"/>
        <v>x</v>
      </c>
      <c r="Q109" s="1" t="str">
        <f t="shared" si="33"/>
        <v>x</v>
      </c>
      <c r="R109" s="1" t="str">
        <f t="shared" si="34"/>
        <v>172</v>
      </c>
      <c r="S109" s="1" t="str">
        <f t="shared" si="35"/>
        <v>x</v>
      </c>
      <c r="T109" s="1" t="str">
        <f t="shared" si="36"/>
        <v>x</v>
      </c>
      <c r="U109" s="2" t="str">
        <f t="shared" si="27"/>
        <v>172</v>
      </c>
      <c r="V109" s="1" t="str">
        <f t="shared" si="28"/>
        <v>33</v>
      </c>
      <c r="W109" s="1" t="str">
        <f t="shared" si="37"/>
        <v>33</v>
      </c>
      <c r="X109" s="1" t="str">
        <f t="shared" si="38"/>
        <v>90</v>
      </c>
      <c r="Y109" s="1" t="str">
        <f t="shared" si="39"/>
        <v>90</v>
      </c>
      <c r="Z109" s="1" t="str">
        <f t="shared" si="40"/>
        <v>39</v>
      </c>
      <c r="AA109" s="1" t="str">
        <f t="shared" si="41"/>
        <v>39</v>
      </c>
      <c r="AB109" s="1" t="str">
        <f t="shared" si="42"/>
        <v>27</v>
      </c>
      <c r="AC109" s="1" t="str">
        <f t="shared" si="43"/>
        <v>27</v>
      </c>
      <c r="AD109" s="1" t="str">
        <f t="shared" si="44"/>
        <v>172</v>
      </c>
      <c r="AF109" s="1">
        <f>IFERROR(IF(((LEFT(Apoio!$B$7,2)=V109)),0.7,IF(V109&lt;&gt;"x",-10,0)),0)</f>
        <v>-10</v>
      </c>
      <c r="AG109" s="1">
        <f>IFERROR(IF((RIGHT(LEFT(Apoio!$B$7,4),2)-X109)=0,0.8,IF(X109&lt;&gt;"x",-10,0)),0)</f>
        <v>-10</v>
      </c>
      <c r="AH109" s="1">
        <f>IFERROR(IF((LEFT(RIGHT(Apoio!$B$7,4),2)-Z109)=0,0.9,IF(Z109&lt;&gt;"x",-10,0)),0)</f>
        <v>-10</v>
      </c>
      <c r="AI109" s="1">
        <f>IFERROR(IF((RIGHT(Apoio!$B$7,2)-AB109)=0,1,IF(AB109&lt;&gt;"x",-10,0)),0)</f>
        <v>-10</v>
      </c>
      <c r="AJ109" s="1"/>
      <c r="AK109" s="1">
        <f>IFERROR(IF(Apoio!$B$5-Cálculo!J109=0,5,IF(J109&lt;&gt;"x",-10,0)),0)</f>
        <v>0</v>
      </c>
      <c r="AL109" s="1">
        <f>IFERROR(IF(Apoio!$B$4-Cálculo!S109=0,5,IF(S109&lt;&gt;"x",-10,0)),0)</f>
        <v>0</v>
      </c>
      <c r="AM109" s="1">
        <f>IFERROR(IF(Apoio!$B$3-Cálculo!P109=0,5,IF(P109&lt;&gt;"x",-10,0)),0)</f>
        <v>0</v>
      </c>
      <c r="AN109" s="1"/>
      <c r="AO109" s="1">
        <f t="shared" si="45"/>
        <v>-40</v>
      </c>
      <c r="AP109" s="1" t="str">
        <f t="shared" si="46"/>
        <v>172</v>
      </c>
    </row>
    <row r="110" spans="2:42" ht="13.5" customHeight="1" x14ac:dyDescent="0.25">
      <c r="B110" s="20" t="str">
        <f>Planilha1!C110</f>
        <v>173</v>
      </c>
      <c r="C110" s="21">
        <f t="shared" si="47"/>
        <v>255</v>
      </c>
      <c r="D110" s="22" t="str">
        <f>Planilha1!D110</f>
        <v>Outros custeios - PF</v>
      </c>
      <c r="E110" s="22" t="str">
        <f>IF(Planilha1!E110=0,"x",Planilha1!E110)</f>
        <v>x</v>
      </c>
      <c r="F110" s="22" t="str">
        <f>Planilha1!F110</f>
        <v>33.90.36.00</v>
      </c>
      <c r="H110" s="23" t="str">
        <f>Planilha1!G110</f>
        <v>00255</v>
      </c>
      <c r="J110" s="1" t="str">
        <f t="shared" si="29"/>
        <v>x</v>
      </c>
      <c r="K110" s="3" t="str">
        <f t="shared" si="24"/>
        <v>x</v>
      </c>
      <c r="L110" s="3" t="str">
        <f t="shared" si="25"/>
        <v>173</v>
      </c>
      <c r="M110" s="3" t="str">
        <f t="shared" si="30"/>
        <v>x</v>
      </c>
      <c r="N110" s="2" t="str">
        <f t="shared" si="26"/>
        <v>x</v>
      </c>
      <c r="O110" s="2" t="str">
        <f t="shared" si="31"/>
        <v>173</v>
      </c>
      <c r="P110" s="2" t="str">
        <f t="shared" si="32"/>
        <v>x</v>
      </c>
      <c r="Q110" s="1" t="str">
        <f t="shared" si="33"/>
        <v>x</v>
      </c>
      <c r="R110" s="1" t="str">
        <f t="shared" si="34"/>
        <v>173</v>
      </c>
      <c r="S110" s="1" t="str">
        <f t="shared" si="35"/>
        <v>x</v>
      </c>
      <c r="T110" s="1" t="str">
        <f t="shared" si="36"/>
        <v>x</v>
      </c>
      <c r="U110" s="2" t="str">
        <f t="shared" si="27"/>
        <v>173</v>
      </c>
      <c r="V110" s="1" t="str">
        <f t="shared" si="28"/>
        <v>33</v>
      </c>
      <c r="W110" s="1" t="str">
        <f t="shared" si="37"/>
        <v>33</v>
      </c>
      <c r="X110" s="1" t="str">
        <f t="shared" si="38"/>
        <v>90</v>
      </c>
      <c r="Y110" s="1" t="str">
        <f t="shared" si="39"/>
        <v>90</v>
      </c>
      <c r="Z110" s="1" t="str">
        <f t="shared" si="40"/>
        <v>36</v>
      </c>
      <c r="AA110" s="1" t="str">
        <f t="shared" si="41"/>
        <v>36</v>
      </c>
      <c r="AB110" s="1" t="str">
        <f t="shared" si="42"/>
        <v>x</v>
      </c>
      <c r="AC110" s="1" t="str">
        <f t="shared" si="43"/>
        <v>00</v>
      </c>
      <c r="AD110" s="1" t="str">
        <f t="shared" si="44"/>
        <v>173</v>
      </c>
      <c r="AF110" s="1">
        <f>IFERROR(IF(((LEFT(Apoio!$B$7,2)=V110)),0.7,IF(V110&lt;&gt;"x",-10,0)),0)</f>
        <v>-10</v>
      </c>
      <c r="AG110" s="1">
        <f>IFERROR(IF((RIGHT(LEFT(Apoio!$B$7,4),2)-X110)=0,0.8,IF(X110&lt;&gt;"x",-10,0)),0)</f>
        <v>-10</v>
      </c>
      <c r="AH110" s="1">
        <f>IFERROR(IF((LEFT(RIGHT(Apoio!$B$7,4),2)-Z110)=0,0.9,IF(Z110&lt;&gt;"x",-10,0)),0)</f>
        <v>-10</v>
      </c>
      <c r="AI110" s="1">
        <f>IFERROR(IF((RIGHT(Apoio!$B$7,2)-AB110)=0,1,IF(AB110&lt;&gt;"x",-10,0)),0)</f>
        <v>0</v>
      </c>
      <c r="AJ110" s="1"/>
      <c r="AK110" s="1">
        <f>IFERROR(IF(Apoio!$B$5-Cálculo!J110=0,5,IF(J110&lt;&gt;"x",-10,0)),0)</f>
        <v>0</v>
      </c>
      <c r="AL110" s="1">
        <f>IFERROR(IF(Apoio!$B$4-Cálculo!S110=0,5,IF(S110&lt;&gt;"x",-10,0)),0)</f>
        <v>0</v>
      </c>
      <c r="AM110" s="1">
        <f>IFERROR(IF(Apoio!$B$3-Cálculo!P110=0,5,IF(P110&lt;&gt;"x",-10,0)),0)</f>
        <v>0</v>
      </c>
      <c r="AN110" s="1"/>
      <c r="AO110" s="1">
        <f t="shared" si="45"/>
        <v>-30</v>
      </c>
      <c r="AP110" s="1" t="str">
        <f t="shared" si="46"/>
        <v>173</v>
      </c>
    </row>
    <row r="111" spans="2:42" ht="13.5" customHeight="1" x14ac:dyDescent="0.25">
      <c r="B111" s="20" t="str">
        <f>Planilha1!C111</f>
        <v>174</v>
      </c>
      <c r="C111" s="21">
        <f t="shared" si="47"/>
        <v>256</v>
      </c>
      <c r="D111" s="22" t="str">
        <f>Planilha1!D111</f>
        <v>Outros custeios - PJ</v>
      </c>
      <c r="E111" s="22" t="str">
        <f>IF(Planilha1!E111=0,"x",Planilha1!E111)</f>
        <v>x</v>
      </c>
      <c r="F111" s="22" t="str">
        <f>Planilha1!F111</f>
        <v>33.90.39.00</v>
      </c>
      <c r="H111" s="23" t="str">
        <f>Planilha1!G111</f>
        <v>00256</v>
      </c>
      <c r="J111" s="1" t="str">
        <f t="shared" si="29"/>
        <v>x</v>
      </c>
      <c r="K111" s="3" t="str">
        <f t="shared" si="24"/>
        <v>x</v>
      </c>
      <c r="L111" s="3" t="str">
        <f t="shared" si="25"/>
        <v>174</v>
      </c>
      <c r="M111" s="3" t="str">
        <f t="shared" si="30"/>
        <v>x</v>
      </c>
      <c r="N111" s="2" t="str">
        <f t="shared" si="26"/>
        <v>x</v>
      </c>
      <c r="O111" s="2" t="str">
        <f t="shared" si="31"/>
        <v>174</v>
      </c>
      <c r="P111" s="2" t="str">
        <f t="shared" si="32"/>
        <v>x</v>
      </c>
      <c r="Q111" s="1" t="str">
        <f t="shared" si="33"/>
        <v>x</v>
      </c>
      <c r="R111" s="1" t="str">
        <f t="shared" si="34"/>
        <v>174</v>
      </c>
      <c r="S111" s="1" t="str">
        <f t="shared" si="35"/>
        <v>x</v>
      </c>
      <c r="T111" s="1" t="str">
        <f t="shared" si="36"/>
        <v>x</v>
      </c>
      <c r="U111" s="2" t="str">
        <f t="shared" si="27"/>
        <v>174</v>
      </c>
      <c r="V111" s="1" t="str">
        <f t="shared" si="28"/>
        <v>33</v>
      </c>
      <c r="W111" s="1" t="str">
        <f t="shared" si="37"/>
        <v>33</v>
      </c>
      <c r="X111" s="1" t="str">
        <f t="shared" si="38"/>
        <v>90</v>
      </c>
      <c r="Y111" s="1" t="str">
        <f t="shared" si="39"/>
        <v>90</v>
      </c>
      <c r="Z111" s="1" t="str">
        <f t="shared" si="40"/>
        <v>39</v>
      </c>
      <c r="AA111" s="1" t="str">
        <f t="shared" si="41"/>
        <v>39</v>
      </c>
      <c r="AB111" s="1" t="str">
        <f t="shared" si="42"/>
        <v>x</v>
      </c>
      <c r="AC111" s="1" t="str">
        <f t="shared" si="43"/>
        <v>00</v>
      </c>
      <c r="AD111" s="1" t="str">
        <f t="shared" si="44"/>
        <v>174</v>
      </c>
      <c r="AF111" s="1">
        <f>IFERROR(IF(((LEFT(Apoio!$B$7,2)=V111)),0.7,IF(V111&lt;&gt;"x",-10,0)),0)</f>
        <v>-10</v>
      </c>
      <c r="AG111" s="1">
        <f>IFERROR(IF((RIGHT(LEFT(Apoio!$B$7,4),2)-X111)=0,0.8,IF(X111&lt;&gt;"x",-10,0)),0)</f>
        <v>-10</v>
      </c>
      <c r="AH111" s="1">
        <f>IFERROR(IF((LEFT(RIGHT(Apoio!$B$7,4),2)-Z111)=0,0.9,IF(Z111&lt;&gt;"x",-10,0)),0)</f>
        <v>-10</v>
      </c>
      <c r="AI111" s="1">
        <f>IFERROR(IF((RIGHT(Apoio!$B$7,2)-AB111)=0,1,IF(AB111&lt;&gt;"x",-10,0)),0)</f>
        <v>0</v>
      </c>
      <c r="AJ111" s="1"/>
      <c r="AK111" s="1">
        <f>IFERROR(IF(Apoio!$B$5-Cálculo!J111=0,5,IF(J111&lt;&gt;"x",-10,0)),0)</f>
        <v>0</v>
      </c>
      <c r="AL111" s="1">
        <f>IFERROR(IF(Apoio!$B$4-Cálculo!S111=0,5,IF(S111&lt;&gt;"x",-10,0)),0)</f>
        <v>0</v>
      </c>
      <c r="AM111" s="1">
        <f>IFERROR(IF(Apoio!$B$3-Cálculo!P111=0,5,IF(P111&lt;&gt;"x",-10,0)),0)</f>
        <v>0</v>
      </c>
      <c r="AN111" s="1"/>
      <c r="AO111" s="1">
        <f t="shared" si="45"/>
        <v>-30</v>
      </c>
      <c r="AP111" s="1" t="str">
        <f t="shared" si="46"/>
        <v>174</v>
      </c>
    </row>
    <row r="112" spans="2:42" ht="13.5" customHeight="1" x14ac:dyDescent="0.25">
      <c r="B112" s="20" t="str">
        <f>Planilha1!C112</f>
        <v>175</v>
      </c>
      <c r="C112" s="21">
        <f t="shared" si="47"/>
        <v>232</v>
      </c>
      <c r="D112" s="22" t="str">
        <f>Planilha1!D112</f>
        <v>Monitoramento e Vigilância</v>
      </c>
      <c r="E112" s="22" t="str">
        <f>IF(Planilha1!E112=0,"x",Planilha1!E112)</f>
        <v>x</v>
      </c>
      <c r="F112" s="22" t="str">
        <f>Planilha1!F112</f>
        <v>33.90.39.77</v>
      </c>
      <c r="H112" s="23" t="str">
        <f>Planilha1!G112</f>
        <v>00232</v>
      </c>
      <c r="J112" s="1" t="str">
        <f t="shared" si="29"/>
        <v>x</v>
      </c>
      <c r="K112" s="3" t="str">
        <f t="shared" si="24"/>
        <v>x</v>
      </c>
      <c r="L112" s="3" t="str">
        <f t="shared" si="25"/>
        <v>175</v>
      </c>
      <c r="M112" s="3" t="str">
        <f t="shared" si="30"/>
        <v>x</v>
      </c>
      <c r="N112" s="2" t="str">
        <f t="shared" si="26"/>
        <v>x</v>
      </c>
      <c r="O112" s="2" t="str">
        <f t="shared" si="31"/>
        <v>175</v>
      </c>
      <c r="P112" s="2" t="str">
        <f t="shared" si="32"/>
        <v>x</v>
      </c>
      <c r="Q112" s="1" t="str">
        <f t="shared" si="33"/>
        <v>x</v>
      </c>
      <c r="R112" s="1" t="str">
        <f t="shared" si="34"/>
        <v>175</v>
      </c>
      <c r="S112" s="1" t="str">
        <f t="shared" si="35"/>
        <v>x</v>
      </c>
      <c r="T112" s="1" t="str">
        <f t="shared" si="36"/>
        <v>x</v>
      </c>
      <c r="U112" s="2" t="str">
        <f t="shared" si="27"/>
        <v>175</v>
      </c>
      <c r="V112" s="1" t="str">
        <f t="shared" si="28"/>
        <v>33</v>
      </c>
      <c r="W112" s="1" t="str">
        <f t="shared" si="37"/>
        <v>33</v>
      </c>
      <c r="X112" s="1" t="str">
        <f t="shared" si="38"/>
        <v>90</v>
      </c>
      <c r="Y112" s="1" t="str">
        <f t="shared" si="39"/>
        <v>90</v>
      </c>
      <c r="Z112" s="1" t="str">
        <f t="shared" si="40"/>
        <v>39</v>
      </c>
      <c r="AA112" s="1" t="str">
        <f t="shared" si="41"/>
        <v>39</v>
      </c>
      <c r="AB112" s="1" t="str">
        <f t="shared" si="42"/>
        <v>77</v>
      </c>
      <c r="AC112" s="1" t="str">
        <f t="shared" si="43"/>
        <v>77</v>
      </c>
      <c r="AD112" s="1" t="str">
        <f t="shared" si="44"/>
        <v>175</v>
      </c>
      <c r="AF112" s="1">
        <f>IFERROR(IF(((LEFT(Apoio!$B$7,2)=V112)),0.7,IF(V112&lt;&gt;"x",-10,0)),0)</f>
        <v>-10</v>
      </c>
      <c r="AG112" s="1">
        <f>IFERROR(IF((RIGHT(LEFT(Apoio!$B$7,4),2)-X112)=0,0.8,IF(X112&lt;&gt;"x",-10,0)),0)</f>
        <v>-10</v>
      </c>
      <c r="AH112" s="1">
        <f>IFERROR(IF((LEFT(RIGHT(Apoio!$B$7,4),2)-Z112)=0,0.9,IF(Z112&lt;&gt;"x",-10,0)),0)</f>
        <v>-10</v>
      </c>
      <c r="AI112" s="1">
        <f>IFERROR(IF((RIGHT(Apoio!$B$7,2)-AB112)=0,1,IF(AB112&lt;&gt;"x",-10,0)),0)</f>
        <v>-10</v>
      </c>
      <c r="AJ112" s="1"/>
      <c r="AK112" s="1">
        <f>IFERROR(IF(Apoio!$B$5-Cálculo!J112=0,5,IF(J112&lt;&gt;"x",-10,0)),0)</f>
        <v>0</v>
      </c>
      <c r="AL112" s="1">
        <f>IFERROR(IF(Apoio!$B$4-Cálculo!S112=0,5,IF(S112&lt;&gt;"x",-10,0)),0)</f>
        <v>0</v>
      </c>
      <c r="AM112" s="1">
        <f>IFERROR(IF(Apoio!$B$3-Cálculo!P112=0,5,IF(P112&lt;&gt;"x",-10,0)),0)</f>
        <v>0</v>
      </c>
      <c r="AN112" s="1"/>
      <c r="AO112" s="1">
        <f t="shared" si="45"/>
        <v>-40</v>
      </c>
      <c r="AP112" s="1" t="str">
        <f t="shared" si="46"/>
        <v>175</v>
      </c>
    </row>
    <row r="113" spans="2:42" ht="13.5" customHeight="1" x14ac:dyDescent="0.25">
      <c r="B113" s="20" t="str">
        <f>Planilha1!C113</f>
        <v>176</v>
      </c>
      <c r="C113" s="21">
        <f t="shared" si="47"/>
        <v>233</v>
      </c>
      <c r="D113" s="22" t="str">
        <f>Planilha1!D113</f>
        <v>Limpeza e Conservação</v>
      </c>
      <c r="E113" s="22" t="str">
        <f>IF(Planilha1!E113=0,"x",Planilha1!E113)</f>
        <v>x</v>
      </c>
      <c r="F113" s="22" t="str">
        <f>Planilha1!F113</f>
        <v>33.90.39.78</v>
      </c>
      <c r="H113" s="23" t="str">
        <f>Planilha1!G113</f>
        <v>00233</v>
      </c>
      <c r="J113" s="1" t="str">
        <f t="shared" si="29"/>
        <v>x</v>
      </c>
      <c r="K113" s="3" t="str">
        <f t="shared" si="24"/>
        <v>x</v>
      </c>
      <c r="L113" s="3" t="str">
        <f t="shared" si="25"/>
        <v>176</v>
      </c>
      <c r="M113" s="3" t="str">
        <f t="shared" si="30"/>
        <v>x</v>
      </c>
      <c r="N113" s="2" t="str">
        <f t="shared" si="26"/>
        <v>x</v>
      </c>
      <c r="O113" s="2" t="str">
        <f t="shared" si="31"/>
        <v>176</v>
      </c>
      <c r="P113" s="2" t="str">
        <f t="shared" si="32"/>
        <v>x</v>
      </c>
      <c r="Q113" s="1" t="str">
        <f t="shared" si="33"/>
        <v>x</v>
      </c>
      <c r="R113" s="1" t="str">
        <f t="shared" si="34"/>
        <v>176</v>
      </c>
      <c r="S113" s="1" t="str">
        <f t="shared" si="35"/>
        <v>x</v>
      </c>
      <c r="T113" s="1" t="str">
        <f t="shared" si="36"/>
        <v>x</v>
      </c>
      <c r="U113" s="2" t="str">
        <f t="shared" si="27"/>
        <v>176</v>
      </c>
      <c r="V113" s="1" t="str">
        <f t="shared" si="28"/>
        <v>33</v>
      </c>
      <c r="W113" s="1" t="str">
        <f t="shared" si="37"/>
        <v>33</v>
      </c>
      <c r="X113" s="1" t="str">
        <f t="shared" si="38"/>
        <v>90</v>
      </c>
      <c r="Y113" s="1" t="str">
        <f t="shared" si="39"/>
        <v>90</v>
      </c>
      <c r="Z113" s="1" t="str">
        <f t="shared" si="40"/>
        <v>39</v>
      </c>
      <c r="AA113" s="1" t="str">
        <f t="shared" si="41"/>
        <v>39</v>
      </c>
      <c r="AB113" s="1" t="str">
        <f t="shared" si="42"/>
        <v>78</v>
      </c>
      <c r="AC113" s="1" t="str">
        <f t="shared" si="43"/>
        <v>78</v>
      </c>
      <c r="AD113" s="1" t="str">
        <f t="shared" si="44"/>
        <v>176</v>
      </c>
      <c r="AF113" s="1">
        <f>IFERROR(IF(((LEFT(Apoio!$B$7,2)=V113)),0.7,IF(V113&lt;&gt;"x",-10,0)),0)</f>
        <v>-10</v>
      </c>
      <c r="AG113" s="1">
        <f>IFERROR(IF((RIGHT(LEFT(Apoio!$B$7,4),2)-X113)=0,0.8,IF(X113&lt;&gt;"x",-10,0)),0)</f>
        <v>-10</v>
      </c>
      <c r="AH113" s="1">
        <f>IFERROR(IF((LEFT(RIGHT(Apoio!$B$7,4),2)-Z113)=0,0.9,IF(Z113&lt;&gt;"x",-10,0)),0)</f>
        <v>-10</v>
      </c>
      <c r="AI113" s="1">
        <f>IFERROR(IF((RIGHT(Apoio!$B$7,2)-AB113)=0,1,IF(AB113&lt;&gt;"x",-10,0)),0)</f>
        <v>-10</v>
      </c>
      <c r="AJ113" s="1"/>
      <c r="AK113" s="1">
        <f>IFERROR(IF(Apoio!$B$5-Cálculo!J113=0,5,IF(J113&lt;&gt;"x",-10,0)),0)</f>
        <v>0</v>
      </c>
      <c r="AL113" s="1">
        <f>IFERROR(IF(Apoio!$B$4-Cálculo!S113=0,5,IF(S113&lt;&gt;"x",-10,0)),0)</f>
        <v>0</v>
      </c>
      <c r="AM113" s="1">
        <f>IFERROR(IF(Apoio!$B$3-Cálculo!P113=0,5,IF(P113&lt;&gt;"x",-10,0)),0)</f>
        <v>0</v>
      </c>
      <c r="AN113" s="1"/>
      <c r="AO113" s="1">
        <f t="shared" si="45"/>
        <v>-40</v>
      </c>
      <c r="AP113" s="1" t="str">
        <f t="shared" si="46"/>
        <v>176</v>
      </c>
    </row>
    <row r="114" spans="2:42" ht="13.5" customHeight="1" x14ac:dyDescent="0.25">
      <c r="B114" s="20" t="str">
        <f>Planilha1!C114</f>
        <v>177</v>
      </c>
      <c r="C114" s="21">
        <f t="shared" si="47"/>
        <v>235</v>
      </c>
      <c r="D114" s="22" t="str">
        <f>Planilha1!D114</f>
        <v>Serv. de Apoio Adm. Téc. Operacional</v>
      </c>
      <c r="E114" s="22" t="str">
        <f>IF(Planilha1!E114=0,"x",Planilha1!E114)</f>
        <v>x</v>
      </c>
      <c r="F114" s="22" t="str">
        <f>Planilha1!F114</f>
        <v>33.90.39.79</v>
      </c>
      <c r="H114" s="23" t="str">
        <f>Planilha1!G114</f>
        <v>00235</v>
      </c>
      <c r="J114" s="1" t="str">
        <f t="shared" si="29"/>
        <v>x</v>
      </c>
      <c r="K114" s="3" t="str">
        <f t="shared" si="24"/>
        <v>x</v>
      </c>
      <c r="L114" s="3" t="str">
        <f t="shared" si="25"/>
        <v>177</v>
      </c>
      <c r="M114" s="3" t="str">
        <f t="shared" si="30"/>
        <v>x</v>
      </c>
      <c r="N114" s="2" t="str">
        <f t="shared" si="26"/>
        <v>x</v>
      </c>
      <c r="O114" s="2" t="str">
        <f t="shared" si="31"/>
        <v>177</v>
      </c>
      <c r="P114" s="2" t="str">
        <f t="shared" si="32"/>
        <v>x</v>
      </c>
      <c r="Q114" s="1" t="str">
        <f t="shared" si="33"/>
        <v>x</v>
      </c>
      <c r="R114" s="1" t="str">
        <f t="shared" si="34"/>
        <v>177</v>
      </c>
      <c r="S114" s="1" t="str">
        <f t="shared" si="35"/>
        <v>x</v>
      </c>
      <c r="T114" s="1" t="str">
        <f t="shared" si="36"/>
        <v>x</v>
      </c>
      <c r="U114" s="2" t="str">
        <f t="shared" si="27"/>
        <v>177</v>
      </c>
      <c r="V114" s="1" t="str">
        <f t="shared" si="28"/>
        <v>33</v>
      </c>
      <c r="W114" s="1" t="str">
        <f t="shared" si="37"/>
        <v>33</v>
      </c>
      <c r="X114" s="1" t="str">
        <f t="shared" si="38"/>
        <v>90</v>
      </c>
      <c r="Y114" s="1" t="str">
        <f t="shared" si="39"/>
        <v>90</v>
      </c>
      <c r="Z114" s="1" t="str">
        <f t="shared" si="40"/>
        <v>39</v>
      </c>
      <c r="AA114" s="1" t="str">
        <f t="shared" si="41"/>
        <v>39</v>
      </c>
      <c r="AB114" s="1" t="str">
        <f t="shared" si="42"/>
        <v>79</v>
      </c>
      <c r="AC114" s="1" t="str">
        <f t="shared" si="43"/>
        <v>79</v>
      </c>
      <c r="AD114" s="1" t="str">
        <f t="shared" si="44"/>
        <v>177</v>
      </c>
      <c r="AF114" s="1">
        <f>IFERROR(IF(((LEFT(Apoio!$B$7,2)=V114)),0.7,IF(V114&lt;&gt;"x",-10,0)),0)</f>
        <v>-10</v>
      </c>
      <c r="AG114" s="1">
        <f>IFERROR(IF((RIGHT(LEFT(Apoio!$B$7,4),2)-X114)=0,0.8,IF(X114&lt;&gt;"x",-10,0)),0)</f>
        <v>-10</v>
      </c>
      <c r="AH114" s="1">
        <f>IFERROR(IF((LEFT(RIGHT(Apoio!$B$7,4),2)-Z114)=0,0.9,IF(Z114&lt;&gt;"x",-10,0)),0)</f>
        <v>-10</v>
      </c>
      <c r="AI114" s="1">
        <f>IFERROR(IF((RIGHT(Apoio!$B$7,2)-AB114)=0,1,IF(AB114&lt;&gt;"x",-10,0)),0)</f>
        <v>-10</v>
      </c>
      <c r="AJ114" s="1"/>
      <c r="AK114" s="1">
        <f>IFERROR(IF(Apoio!$B$5-Cálculo!J114=0,5,IF(J114&lt;&gt;"x",-10,0)),0)</f>
        <v>0</v>
      </c>
      <c r="AL114" s="1">
        <f>IFERROR(IF(Apoio!$B$4-Cálculo!S114=0,5,IF(S114&lt;&gt;"x",-10,0)),0)</f>
        <v>0</v>
      </c>
      <c r="AM114" s="1">
        <f>IFERROR(IF(Apoio!$B$3-Cálculo!P114=0,5,IF(P114&lt;&gt;"x",-10,0)),0)</f>
        <v>0</v>
      </c>
      <c r="AN114" s="1"/>
      <c r="AO114" s="1">
        <f t="shared" si="45"/>
        <v>-40</v>
      </c>
      <c r="AP114" s="1" t="str">
        <f t="shared" si="46"/>
        <v>177</v>
      </c>
    </row>
    <row r="115" spans="2:42" ht="13.5" customHeight="1" x14ac:dyDescent="0.25">
      <c r="B115" s="20" t="str">
        <f>Planilha1!C115</f>
        <v>178</v>
      </c>
      <c r="C115" s="21">
        <f t="shared" si="47"/>
        <v>236</v>
      </c>
      <c r="D115" s="22" t="str">
        <f>Planilha1!D115</f>
        <v>Serv. de Água e Esgoto</v>
      </c>
      <c r="E115" s="22" t="str">
        <f>IF(Planilha1!E115=0,"x",Planilha1!E115)</f>
        <v>x</v>
      </c>
      <c r="F115" s="22" t="str">
        <f>Planilha1!F115</f>
        <v>33.90.39.44</v>
      </c>
      <c r="H115" s="23" t="str">
        <f>Planilha1!G115</f>
        <v>00236</v>
      </c>
      <c r="J115" s="1" t="str">
        <f t="shared" si="29"/>
        <v>x</v>
      </c>
      <c r="K115" s="3" t="str">
        <f t="shared" si="24"/>
        <v>x</v>
      </c>
      <c r="L115" s="3" t="str">
        <f t="shared" si="25"/>
        <v>178</v>
      </c>
      <c r="M115" s="3" t="str">
        <f t="shared" si="30"/>
        <v>x</v>
      </c>
      <c r="N115" s="2" t="str">
        <f t="shared" si="26"/>
        <v>x</v>
      </c>
      <c r="O115" s="2" t="str">
        <f t="shared" si="31"/>
        <v>178</v>
      </c>
      <c r="P115" s="2" t="str">
        <f t="shared" si="32"/>
        <v>x</v>
      </c>
      <c r="Q115" s="1" t="str">
        <f t="shared" si="33"/>
        <v>x</v>
      </c>
      <c r="R115" s="1" t="str">
        <f t="shared" si="34"/>
        <v>178</v>
      </c>
      <c r="S115" s="1" t="str">
        <f t="shared" si="35"/>
        <v>x</v>
      </c>
      <c r="T115" s="1" t="str">
        <f t="shared" si="36"/>
        <v>x</v>
      </c>
      <c r="U115" s="2" t="str">
        <f t="shared" si="27"/>
        <v>178</v>
      </c>
      <c r="V115" s="1" t="str">
        <f t="shared" si="28"/>
        <v>33</v>
      </c>
      <c r="W115" s="1" t="str">
        <f t="shared" si="37"/>
        <v>33</v>
      </c>
      <c r="X115" s="1" t="str">
        <f t="shared" si="38"/>
        <v>90</v>
      </c>
      <c r="Y115" s="1" t="str">
        <f t="shared" si="39"/>
        <v>90</v>
      </c>
      <c r="Z115" s="1" t="str">
        <f t="shared" si="40"/>
        <v>39</v>
      </c>
      <c r="AA115" s="1" t="str">
        <f t="shared" si="41"/>
        <v>39</v>
      </c>
      <c r="AB115" s="1" t="str">
        <f t="shared" si="42"/>
        <v>44</v>
      </c>
      <c r="AC115" s="1" t="str">
        <f t="shared" si="43"/>
        <v>44</v>
      </c>
      <c r="AD115" s="1" t="str">
        <f t="shared" si="44"/>
        <v>178</v>
      </c>
      <c r="AF115" s="1">
        <f>IFERROR(IF(((LEFT(Apoio!$B$7,2)=V115)),0.7,IF(V115&lt;&gt;"x",-10,0)),0)</f>
        <v>-10</v>
      </c>
      <c r="AG115" s="1">
        <f>IFERROR(IF((RIGHT(LEFT(Apoio!$B$7,4),2)-X115)=0,0.8,IF(X115&lt;&gt;"x",-10,0)),0)</f>
        <v>-10</v>
      </c>
      <c r="AH115" s="1">
        <f>IFERROR(IF((LEFT(RIGHT(Apoio!$B$7,4),2)-Z115)=0,0.9,IF(Z115&lt;&gt;"x",-10,0)),0)</f>
        <v>-10</v>
      </c>
      <c r="AI115" s="1">
        <f>IFERROR(IF((RIGHT(Apoio!$B$7,2)-AB115)=0,1,IF(AB115&lt;&gt;"x",-10,0)),0)</f>
        <v>-10</v>
      </c>
      <c r="AJ115" s="1"/>
      <c r="AK115" s="1">
        <f>IFERROR(IF(Apoio!$B$5-Cálculo!J115=0,5,IF(J115&lt;&gt;"x",-10,0)),0)</f>
        <v>0</v>
      </c>
      <c r="AL115" s="1">
        <f>IFERROR(IF(Apoio!$B$4-Cálculo!S115=0,5,IF(S115&lt;&gt;"x",-10,0)),0)</f>
        <v>0</v>
      </c>
      <c r="AM115" s="1">
        <f>IFERROR(IF(Apoio!$B$3-Cálculo!P115=0,5,IF(P115&lt;&gt;"x",-10,0)),0)</f>
        <v>0</v>
      </c>
      <c r="AN115" s="1"/>
      <c r="AO115" s="1">
        <f t="shared" si="45"/>
        <v>-40</v>
      </c>
      <c r="AP115" s="1" t="str">
        <f t="shared" si="46"/>
        <v>178</v>
      </c>
    </row>
    <row r="116" spans="2:42" ht="13.5" customHeight="1" x14ac:dyDescent="0.25">
      <c r="B116" s="20" t="str">
        <f>Planilha1!C116</f>
        <v>179</v>
      </c>
      <c r="C116" s="21">
        <f t="shared" si="47"/>
        <v>237</v>
      </c>
      <c r="D116" s="22" t="str">
        <f>Planilha1!D116</f>
        <v>Serv. de Energia Elétrica</v>
      </c>
      <c r="E116" s="22" t="str">
        <f>IF(Planilha1!E116=0,"x",Planilha1!E116)</f>
        <v>x</v>
      </c>
      <c r="F116" s="22" t="str">
        <f>Planilha1!F116</f>
        <v>33.90.39.43</v>
      </c>
      <c r="H116" s="23" t="str">
        <f>Planilha1!G116</f>
        <v>00237</v>
      </c>
      <c r="J116" s="1" t="str">
        <f t="shared" si="29"/>
        <v>x</v>
      </c>
      <c r="K116" s="3" t="str">
        <f t="shared" si="24"/>
        <v>x</v>
      </c>
      <c r="L116" s="3" t="str">
        <f t="shared" si="25"/>
        <v>179</v>
      </c>
      <c r="M116" s="3" t="str">
        <f t="shared" si="30"/>
        <v>x</v>
      </c>
      <c r="N116" s="2" t="str">
        <f t="shared" si="26"/>
        <v>x</v>
      </c>
      <c r="O116" s="2" t="str">
        <f t="shared" si="31"/>
        <v>179</v>
      </c>
      <c r="P116" s="2" t="str">
        <f t="shared" si="32"/>
        <v>x</v>
      </c>
      <c r="Q116" s="1" t="str">
        <f t="shared" ref="Q116:Q122" si="48">RIGHT(E116,6)</f>
        <v>x</v>
      </c>
      <c r="R116" s="1" t="str">
        <f t="shared" ref="R116:R122" si="49">+O116</f>
        <v>179</v>
      </c>
      <c r="S116" s="1" t="str">
        <f t="shared" si="35"/>
        <v>x</v>
      </c>
      <c r="T116" s="1" t="str">
        <f t="shared" ref="T116:T122" si="50">LEFT(RIGHT(E116,11),4)</f>
        <v>x</v>
      </c>
      <c r="U116" s="2" t="str">
        <f t="shared" ref="U116:U122" si="51">+B116</f>
        <v>179</v>
      </c>
      <c r="V116" s="1" t="str">
        <f t="shared" ref="V116:V122" si="52">IF((IF(W116="00","x",W116))="30","33",(IF(W116="00","x",W116)))</f>
        <v>33</v>
      </c>
      <c r="W116" s="1" t="str">
        <f t="shared" ref="W116:W122" si="53">LEFT(F116,2)</f>
        <v>33</v>
      </c>
      <c r="X116" s="1" t="str">
        <f t="shared" si="38"/>
        <v>90</v>
      </c>
      <c r="Y116" s="1" t="str">
        <f t="shared" ref="Y116:Y122" si="54">RIGHT(LEFT(F116,5),2)</f>
        <v>90</v>
      </c>
      <c r="Z116" s="1" t="str">
        <f t="shared" si="40"/>
        <v>39</v>
      </c>
      <c r="AA116" s="1" t="str">
        <f t="shared" ref="AA116:AA122" si="55">LEFT(RIGHT(F116,5),2)</f>
        <v>39</v>
      </c>
      <c r="AB116" s="1" t="str">
        <f t="shared" si="42"/>
        <v>43</v>
      </c>
      <c r="AC116" s="1" t="str">
        <f t="shared" ref="AC116:AC122" si="56">RIGHT(F116,2)</f>
        <v>43</v>
      </c>
      <c r="AD116" s="1" t="str">
        <f t="shared" ref="AD116:AD122" si="57">+U116</f>
        <v>179</v>
      </c>
      <c r="AE116" s="1"/>
      <c r="AF116" s="1">
        <f>IFERROR(IF(((LEFT(Apoio!$B$7,2)=V116)),0.7,IF(V116&lt;&gt;"x",-10,0)),0)</f>
        <v>-10</v>
      </c>
      <c r="AG116" s="1">
        <f>IFERROR(IF((RIGHT(LEFT(Apoio!$B$7,4),2)-X116)=0,0.8,IF(X116&lt;&gt;"x",-10,0)),0)</f>
        <v>-10</v>
      </c>
      <c r="AH116" s="1">
        <f>IFERROR(IF((LEFT(RIGHT(Apoio!$B$7,4),2)-Z116)=0,0.9,IF(Z116&lt;&gt;"x",-10,0)),0)</f>
        <v>-10</v>
      </c>
      <c r="AI116" s="1">
        <f>IFERROR(IF((RIGHT(Apoio!$B$7,2)-AB116)=0,1,IF(AB116&lt;&gt;"x",-10,0)),0)</f>
        <v>-10</v>
      </c>
      <c r="AJ116" s="1"/>
      <c r="AK116" s="1">
        <f>IFERROR(IF(Apoio!$B$5-Cálculo!J116=0,5,IF(J116&lt;&gt;"x",-10,0)),0)</f>
        <v>0</v>
      </c>
      <c r="AL116" s="1">
        <f>IFERROR(IF(Apoio!$B$4-Cálculo!S116=0,5,IF(S116&lt;&gt;"x",-10,0)),0)</f>
        <v>0</v>
      </c>
      <c r="AM116" s="1">
        <f>IFERROR(IF(Apoio!$B$3-Cálculo!P116=0,5,IF(P116&lt;&gt;"x",-10,0)),0)</f>
        <v>0</v>
      </c>
      <c r="AN116" s="1"/>
      <c r="AO116" s="1">
        <f t="shared" ref="AO116:AO122" si="58">SUM(AF116:AM116)</f>
        <v>-40</v>
      </c>
      <c r="AP116" s="1" t="str">
        <f t="shared" ref="AP116:AP122" si="59">+AD116</f>
        <v>179</v>
      </c>
    </row>
    <row r="117" spans="2:42" ht="13.5" customHeight="1" x14ac:dyDescent="0.25">
      <c r="B117" s="20" t="str">
        <f>Planilha1!C117</f>
        <v>180</v>
      </c>
      <c r="C117" s="21">
        <f t="shared" si="47"/>
        <v>238</v>
      </c>
      <c r="D117" s="22" t="str">
        <f>Planilha1!D117</f>
        <v>Serv. de Telefonia Fixa</v>
      </c>
      <c r="E117" s="22" t="str">
        <f>IF(Planilha1!E117=0,"x",Planilha1!E117)</f>
        <v>x</v>
      </c>
      <c r="F117" s="22" t="str">
        <f>Planilha1!F117</f>
        <v>33.90.39.58</v>
      </c>
      <c r="H117" s="23" t="str">
        <f>Planilha1!G117</f>
        <v>00238</v>
      </c>
      <c r="J117" s="1" t="str">
        <f t="shared" si="29"/>
        <v>x</v>
      </c>
      <c r="K117" s="3" t="str">
        <f t="shared" si="24"/>
        <v>x</v>
      </c>
      <c r="L117" s="3" t="str">
        <f t="shared" si="25"/>
        <v>180</v>
      </c>
      <c r="M117" s="3" t="str">
        <f t="shared" si="30"/>
        <v>x</v>
      </c>
      <c r="N117" s="2" t="str">
        <f t="shared" si="26"/>
        <v>x</v>
      </c>
      <c r="O117" s="2" t="str">
        <f t="shared" si="31"/>
        <v>180</v>
      </c>
      <c r="P117" s="2" t="str">
        <f t="shared" si="32"/>
        <v>x</v>
      </c>
      <c r="Q117" s="1" t="str">
        <f t="shared" si="48"/>
        <v>x</v>
      </c>
      <c r="R117" s="1" t="str">
        <f t="shared" si="49"/>
        <v>180</v>
      </c>
      <c r="S117" s="1" t="str">
        <f t="shared" si="35"/>
        <v>x</v>
      </c>
      <c r="T117" s="1" t="str">
        <f t="shared" si="50"/>
        <v>x</v>
      </c>
      <c r="U117" s="2" t="str">
        <f t="shared" si="51"/>
        <v>180</v>
      </c>
      <c r="V117" s="1" t="str">
        <f t="shared" si="52"/>
        <v>33</v>
      </c>
      <c r="W117" s="1" t="str">
        <f t="shared" si="53"/>
        <v>33</v>
      </c>
      <c r="X117" s="1" t="str">
        <f t="shared" si="38"/>
        <v>90</v>
      </c>
      <c r="Y117" s="1" t="str">
        <f t="shared" si="54"/>
        <v>90</v>
      </c>
      <c r="Z117" s="1" t="str">
        <f t="shared" si="40"/>
        <v>39</v>
      </c>
      <c r="AA117" s="1" t="str">
        <f t="shared" si="55"/>
        <v>39</v>
      </c>
      <c r="AB117" s="1" t="str">
        <f t="shared" si="42"/>
        <v>58</v>
      </c>
      <c r="AC117" s="1" t="str">
        <f t="shared" si="56"/>
        <v>58</v>
      </c>
      <c r="AD117" s="1" t="str">
        <f t="shared" si="57"/>
        <v>180</v>
      </c>
      <c r="AE117" s="1"/>
      <c r="AF117" s="1">
        <f>IFERROR(IF(((LEFT(Apoio!$B$7,2)=V117)),0.7,IF(V117&lt;&gt;"x",-10,0)),0)</f>
        <v>-10</v>
      </c>
      <c r="AG117" s="1">
        <f>IFERROR(IF((RIGHT(LEFT(Apoio!$B$7,4),2)-X117)=0,0.8,IF(X117&lt;&gt;"x",-10,0)),0)</f>
        <v>-10</v>
      </c>
      <c r="AH117" s="1">
        <f>IFERROR(IF((LEFT(RIGHT(Apoio!$B$7,4),2)-Z117)=0,0.9,IF(Z117&lt;&gt;"x",-10,0)),0)</f>
        <v>-10</v>
      </c>
      <c r="AI117" s="1">
        <f>IFERROR(IF((RIGHT(Apoio!$B$7,2)-AB117)=0,1,IF(AB117&lt;&gt;"x",-10,0)),0)</f>
        <v>-10</v>
      </c>
      <c r="AJ117" s="1"/>
      <c r="AK117" s="1">
        <f>IFERROR(IF(Apoio!$B$5-Cálculo!J117=0,5,IF(J117&lt;&gt;"x",-10,0)),0)</f>
        <v>0</v>
      </c>
      <c r="AL117" s="1">
        <f>IFERROR(IF(Apoio!$B$4-Cálculo!S117=0,5,IF(S117&lt;&gt;"x",-10,0)),0)</f>
        <v>0</v>
      </c>
      <c r="AM117" s="1">
        <f>IFERROR(IF(Apoio!$B$3-Cálculo!P117=0,5,IF(P117&lt;&gt;"x",-10,0)),0)</f>
        <v>0</v>
      </c>
      <c r="AN117" s="1"/>
      <c r="AO117" s="1">
        <f t="shared" si="58"/>
        <v>-40</v>
      </c>
      <c r="AP117" s="1" t="str">
        <f t="shared" si="59"/>
        <v>180</v>
      </c>
    </row>
    <row r="118" spans="2:42" ht="13.5" customHeight="1" x14ac:dyDescent="0.25">
      <c r="B118" s="20" t="str">
        <f>Planilha1!C118</f>
        <v>181</v>
      </c>
      <c r="C118" s="21">
        <f t="shared" si="47"/>
        <v>239</v>
      </c>
      <c r="D118" s="22" t="str">
        <f>Planilha1!D118</f>
        <v>Serv. de Telefonia Móvel</v>
      </c>
      <c r="E118" s="22" t="str">
        <f>IF(Planilha1!E118=0,"x",Planilha1!E118)</f>
        <v>x</v>
      </c>
      <c r="F118" s="22" t="str">
        <f>Planilha1!F118</f>
        <v>33.90.39.64</v>
      </c>
      <c r="H118" s="23" t="str">
        <f>Planilha1!G118</f>
        <v>00239</v>
      </c>
      <c r="J118" s="1" t="str">
        <f t="shared" si="29"/>
        <v>x</v>
      </c>
      <c r="K118" s="3" t="str">
        <f t="shared" si="24"/>
        <v>x</v>
      </c>
      <c r="L118" s="3" t="str">
        <f t="shared" si="25"/>
        <v>181</v>
      </c>
      <c r="M118" s="3" t="str">
        <f t="shared" si="30"/>
        <v>x</v>
      </c>
      <c r="N118" s="2" t="str">
        <f t="shared" si="26"/>
        <v>x</v>
      </c>
      <c r="O118" s="2" t="str">
        <f t="shared" si="31"/>
        <v>181</v>
      </c>
      <c r="P118" s="2" t="str">
        <f t="shared" si="32"/>
        <v>x</v>
      </c>
      <c r="Q118" s="1" t="str">
        <f t="shared" si="48"/>
        <v>x</v>
      </c>
      <c r="R118" s="1" t="str">
        <f t="shared" si="49"/>
        <v>181</v>
      </c>
      <c r="S118" s="1" t="str">
        <f t="shared" si="35"/>
        <v>x</v>
      </c>
      <c r="T118" s="1" t="str">
        <f t="shared" si="50"/>
        <v>x</v>
      </c>
      <c r="U118" s="2" t="str">
        <f t="shared" si="51"/>
        <v>181</v>
      </c>
      <c r="V118" s="1" t="str">
        <f t="shared" si="52"/>
        <v>33</v>
      </c>
      <c r="W118" s="1" t="str">
        <f t="shared" si="53"/>
        <v>33</v>
      </c>
      <c r="X118" s="1" t="str">
        <f t="shared" si="38"/>
        <v>90</v>
      </c>
      <c r="Y118" s="1" t="str">
        <f t="shared" si="54"/>
        <v>90</v>
      </c>
      <c r="Z118" s="1" t="str">
        <f t="shared" si="40"/>
        <v>39</v>
      </c>
      <c r="AA118" s="1" t="str">
        <f t="shared" si="55"/>
        <v>39</v>
      </c>
      <c r="AB118" s="1" t="str">
        <f t="shared" si="42"/>
        <v>64</v>
      </c>
      <c r="AC118" s="1" t="str">
        <f t="shared" si="56"/>
        <v>64</v>
      </c>
      <c r="AD118" s="1" t="str">
        <f t="shared" si="57"/>
        <v>181</v>
      </c>
      <c r="AE118" s="1"/>
      <c r="AF118" s="1">
        <f>IFERROR(IF(((LEFT(Apoio!$B$7,2)=V118)),0.7,IF(V118&lt;&gt;"x",-10,0)),0)</f>
        <v>-10</v>
      </c>
      <c r="AG118" s="1">
        <f>IFERROR(IF((RIGHT(LEFT(Apoio!$B$7,4),2)-X118)=0,0.8,IF(X118&lt;&gt;"x",-10,0)),0)</f>
        <v>-10</v>
      </c>
      <c r="AH118" s="1">
        <f>IFERROR(IF((LEFT(RIGHT(Apoio!$B$7,4),2)-Z118)=0,0.9,IF(Z118&lt;&gt;"x",-10,0)),0)</f>
        <v>-10</v>
      </c>
      <c r="AI118" s="1">
        <f>IFERROR(IF((RIGHT(Apoio!$B$7,2)-AB118)=0,1,IF(AB118&lt;&gt;"x",-10,0)),0)</f>
        <v>-10</v>
      </c>
      <c r="AJ118" s="1"/>
      <c r="AK118" s="1">
        <f>IFERROR(IF(Apoio!$B$5-Cálculo!J118=0,5,IF(J118&lt;&gt;"x",-10,0)),0)</f>
        <v>0</v>
      </c>
      <c r="AL118" s="1">
        <f>IFERROR(IF(Apoio!$B$4-Cálculo!S118=0,5,IF(S118&lt;&gt;"x",-10,0)),0)</f>
        <v>0</v>
      </c>
      <c r="AM118" s="1">
        <f>IFERROR(IF(Apoio!$B$3-Cálculo!P118=0,5,IF(P118&lt;&gt;"x",-10,0)),0)</f>
        <v>0</v>
      </c>
      <c r="AN118" s="1"/>
      <c r="AO118" s="1">
        <f t="shared" si="58"/>
        <v>-40</v>
      </c>
      <c r="AP118" s="1" t="str">
        <f t="shared" si="59"/>
        <v>181</v>
      </c>
    </row>
    <row r="119" spans="2:42" ht="13.5" customHeight="1" x14ac:dyDescent="0.25">
      <c r="B119" s="20" t="str">
        <f>Planilha1!C119</f>
        <v>182</v>
      </c>
      <c r="C119" s="21">
        <f t="shared" si="47"/>
        <v>240</v>
      </c>
      <c r="D119" s="22" t="str">
        <f>Planilha1!D119</f>
        <v>Serv. de Comunicação em Geral</v>
      </c>
      <c r="E119" s="22" t="str">
        <f>IF(Planilha1!E119=0,"x",Planilha1!E119)</f>
        <v>x</v>
      </c>
      <c r="F119" s="22" t="str">
        <f>Planilha1!F119</f>
        <v>33.90.39.47</v>
      </c>
      <c r="H119" s="23" t="str">
        <f>Planilha1!G119</f>
        <v>00240</v>
      </c>
      <c r="J119" s="1" t="str">
        <f t="shared" si="29"/>
        <v>x</v>
      </c>
      <c r="K119" s="3" t="str">
        <f t="shared" si="24"/>
        <v>x</v>
      </c>
      <c r="L119" s="3" t="str">
        <f t="shared" si="25"/>
        <v>182</v>
      </c>
      <c r="M119" s="3" t="str">
        <f t="shared" si="30"/>
        <v>x</v>
      </c>
      <c r="N119" s="2" t="str">
        <f t="shared" si="26"/>
        <v>x</v>
      </c>
      <c r="O119" s="2" t="str">
        <f t="shared" si="31"/>
        <v>182</v>
      </c>
      <c r="P119" s="2" t="str">
        <f t="shared" si="32"/>
        <v>x</v>
      </c>
      <c r="Q119" s="1" t="str">
        <f t="shared" si="48"/>
        <v>x</v>
      </c>
      <c r="R119" s="1" t="str">
        <f t="shared" si="49"/>
        <v>182</v>
      </c>
      <c r="S119" s="1" t="str">
        <f t="shared" si="35"/>
        <v>x</v>
      </c>
      <c r="T119" s="1" t="str">
        <f t="shared" si="50"/>
        <v>x</v>
      </c>
      <c r="U119" s="2" t="str">
        <f t="shared" si="51"/>
        <v>182</v>
      </c>
      <c r="V119" s="1" t="str">
        <f t="shared" si="52"/>
        <v>33</v>
      </c>
      <c r="W119" s="1" t="str">
        <f t="shared" si="53"/>
        <v>33</v>
      </c>
      <c r="X119" s="1" t="str">
        <f t="shared" si="38"/>
        <v>90</v>
      </c>
      <c r="Y119" s="1" t="str">
        <f t="shared" si="54"/>
        <v>90</v>
      </c>
      <c r="Z119" s="1" t="str">
        <f t="shared" si="40"/>
        <v>39</v>
      </c>
      <c r="AA119" s="1" t="str">
        <f t="shared" si="55"/>
        <v>39</v>
      </c>
      <c r="AB119" s="1" t="str">
        <f t="shared" si="42"/>
        <v>47</v>
      </c>
      <c r="AC119" s="1" t="str">
        <f t="shared" si="56"/>
        <v>47</v>
      </c>
      <c r="AD119" s="1" t="str">
        <f t="shared" si="57"/>
        <v>182</v>
      </c>
      <c r="AE119" s="1"/>
      <c r="AF119" s="1">
        <f>IFERROR(IF(((LEFT(Apoio!$B$7,2)=V119)),0.7,IF(V119&lt;&gt;"x",-10,0)),0)</f>
        <v>-10</v>
      </c>
      <c r="AG119" s="1">
        <f>IFERROR(IF((RIGHT(LEFT(Apoio!$B$7,4),2)-X119)=0,0.8,IF(X119&lt;&gt;"x",-10,0)),0)</f>
        <v>-10</v>
      </c>
      <c r="AH119" s="1">
        <f>IFERROR(IF((LEFT(RIGHT(Apoio!$B$7,4),2)-Z119)=0,0.9,IF(Z119&lt;&gt;"x",-10,0)),0)</f>
        <v>-10</v>
      </c>
      <c r="AI119" s="1">
        <f>IFERROR(IF((RIGHT(Apoio!$B$7,2)-AB119)=0,1,IF(AB119&lt;&gt;"x",-10,0)),0)</f>
        <v>-10</v>
      </c>
      <c r="AJ119" s="1"/>
      <c r="AK119" s="1">
        <f>IFERROR(IF(Apoio!$B$5-Cálculo!J119=0,5,IF(J119&lt;&gt;"x",-10,0)),0)</f>
        <v>0</v>
      </c>
      <c r="AL119" s="1">
        <f>IFERROR(IF(Apoio!$B$4-Cálculo!S119=0,5,IF(S119&lt;&gt;"x",-10,0)),0)</f>
        <v>0</v>
      </c>
      <c r="AM119" s="1">
        <f>IFERROR(IF(Apoio!$B$3-Cálculo!P119=0,5,IF(P119&lt;&gt;"x",-10,0)),0)</f>
        <v>0</v>
      </c>
      <c r="AN119" s="1"/>
      <c r="AO119" s="1">
        <f t="shared" si="58"/>
        <v>-40</v>
      </c>
      <c r="AP119" s="1" t="str">
        <f t="shared" si="59"/>
        <v>182</v>
      </c>
    </row>
    <row r="120" spans="2:42" ht="13.5" customHeight="1" x14ac:dyDescent="0.25">
      <c r="B120" s="20" t="str">
        <f>Planilha1!C120</f>
        <v>183</v>
      </c>
      <c r="C120" s="21">
        <f t="shared" si="47"/>
        <v>254</v>
      </c>
      <c r="D120" s="22" t="str">
        <f>Planilha1!D120</f>
        <v>Passagens</v>
      </c>
      <c r="E120" s="22" t="str">
        <f>IF(Planilha1!E120=0,"x",Planilha1!E120)</f>
        <v>x</v>
      </c>
      <c r="F120" s="22" t="str">
        <f>Planilha1!F120</f>
        <v>33.90.33.00</v>
      </c>
      <c r="H120" s="23" t="str">
        <f>Planilha1!G120</f>
        <v>00254</v>
      </c>
      <c r="J120" s="1" t="str">
        <f t="shared" si="29"/>
        <v>x</v>
      </c>
      <c r="K120" s="3" t="str">
        <f t="shared" si="24"/>
        <v>x</v>
      </c>
      <c r="L120" s="3" t="str">
        <f t="shared" si="25"/>
        <v>183</v>
      </c>
      <c r="M120" s="3" t="str">
        <f t="shared" si="30"/>
        <v>x</v>
      </c>
      <c r="N120" s="2" t="str">
        <f t="shared" si="26"/>
        <v>x</v>
      </c>
      <c r="O120" s="2" t="str">
        <f t="shared" si="31"/>
        <v>183</v>
      </c>
      <c r="P120" s="2" t="str">
        <f t="shared" si="32"/>
        <v>x</v>
      </c>
      <c r="Q120" s="1" t="str">
        <f t="shared" si="48"/>
        <v>x</v>
      </c>
      <c r="R120" s="1" t="str">
        <f t="shared" si="49"/>
        <v>183</v>
      </c>
      <c r="S120" s="1" t="str">
        <f t="shared" si="35"/>
        <v>x</v>
      </c>
      <c r="T120" s="1" t="str">
        <f t="shared" si="50"/>
        <v>x</v>
      </c>
      <c r="U120" s="2" t="str">
        <f t="shared" si="51"/>
        <v>183</v>
      </c>
      <c r="V120" s="1" t="str">
        <f t="shared" si="52"/>
        <v>33</v>
      </c>
      <c r="W120" s="1" t="str">
        <f t="shared" si="53"/>
        <v>33</v>
      </c>
      <c r="X120" s="1" t="str">
        <f t="shared" si="38"/>
        <v>90</v>
      </c>
      <c r="Y120" s="1" t="str">
        <f t="shared" si="54"/>
        <v>90</v>
      </c>
      <c r="Z120" s="1" t="str">
        <f t="shared" si="40"/>
        <v>33</v>
      </c>
      <c r="AA120" s="1" t="str">
        <f t="shared" si="55"/>
        <v>33</v>
      </c>
      <c r="AB120" s="1" t="str">
        <f t="shared" si="42"/>
        <v>x</v>
      </c>
      <c r="AC120" s="1" t="str">
        <f t="shared" si="56"/>
        <v>00</v>
      </c>
      <c r="AD120" s="1" t="str">
        <f t="shared" si="57"/>
        <v>183</v>
      </c>
      <c r="AE120" s="1"/>
      <c r="AF120" s="1">
        <f>IFERROR(IF(((LEFT(Apoio!$B$7,2)=V120)),0.7,IF(V120&lt;&gt;"x",-10,0)),0)</f>
        <v>-10</v>
      </c>
      <c r="AG120" s="1">
        <f>IFERROR(IF((RIGHT(LEFT(Apoio!$B$7,4),2)-X120)=0,0.8,IF(X120&lt;&gt;"x",-10,0)),0)</f>
        <v>-10</v>
      </c>
      <c r="AH120" s="1">
        <f>IFERROR(IF((LEFT(RIGHT(Apoio!$B$7,4),2)-Z120)=0,0.9,IF(Z120&lt;&gt;"x",-10,0)),0)</f>
        <v>-10</v>
      </c>
      <c r="AI120" s="1">
        <f>IFERROR(IF((RIGHT(Apoio!$B$7,2)-AB120)=0,1,IF(AB120&lt;&gt;"x",-10,0)),0)</f>
        <v>0</v>
      </c>
      <c r="AJ120" s="1"/>
      <c r="AK120" s="1">
        <f>IFERROR(IF(Apoio!$B$5-Cálculo!J120=0,5,IF(J120&lt;&gt;"x",-10,0)),0)</f>
        <v>0</v>
      </c>
      <c r="AL120" s="1">
        <f>IFERROR(IF(Apoio!$B$4-Cálculo!S120=0,5,IF(S120&lt;&gt;"x",-10,0)),0)</f>
        <v>0</v>
      </c>
      <c r="AM120" s="1">
        <f>IFERROR(IF(Apoio!$B$3-Cálculo!P120=0,5,IF(P120&lt;&gt;"x",-10,0)),0)</f>
        <v>0</v>
      </c>
      <c r="AN120" s="1"/>
      <c r="AO120" s="1">
        <f t="shared" si="58"/>
        <v>-30</v>
      </c>
      <c r="AP120" s="1" t="str">
        <f t="shared" si="59"/>
        <v>183</v>
      </c>
    </row>
    <row r="121" spans="2:42" ht="13.5" customHeight="1" x14ac:dyDescent="0.25">
      <c r="B121" s="20" t="str">
        <f>Planilha1!C121</f>
        <v>184</v>
      </c>
      <c r="C121" s="21">
        <f t="shared" si="47"/>
        <v>150</v>
      </c>
      <c r="D121" s="22" t="str">
        <f>Planilha1!D121</f>
        <v>Serv. Méd. Hospitalar - PF</v>
      </c>
      <c r="E121" s="22" t="str">
        <f>IF(Planilha1!E121=0,"x",Planilha1!E121)</f>
        <v>10.000.0000.0000.000000</v>
      </c>
      <c r="F121" s="22" t="str">
        <f>Planilha1!F121</f>
        <v>00.00.36.00</v>
      </c>
      <c r="H121" s="23" t="str">
        <f>Planilha1!G121</f>
        <v>00150</v>
      </c>
      <c r="J121" s="1" t="str">
        <f t="shared" si="29"/>
        <v>10</v>
      </c>
      <c r="K121" s="3" t="str">
        <f t="shared" si="24"/>
        <v>10</v>
      </c>
      <c r="L121" s="3" t="str">
        <f t="shared" si="25"/>
        <v>184</v>
      </c>
      <c r="M121" s="3" t="str">
        <f t="shared" si="30"/>
        <v>x</v>
      </c>
      <c r="N121" s="2" t="str">
        <f t="shared" si="26"/>
        <v>000</v>
      </c>
      <c r="O121" s="2" t="str">
        <f t="shared" si="31"/>
        <v>184</v>
      </c>
      <c r="P121" s="2" t="str">
        <f t="shared" si="32"/>
        <v>x</v>
      </c>
      <c r="Q121" s="1" t="str">
        <f t="shared" si="48"/>
        <v>000000</v>
      </c>
      <c r="R121" s="1" t="str">
        <f t="shared" si="49"/>
        <v>184</v>
      </c>
      <c r="S121" s="1" t="str">
        <f t="shared" si="35"/>
        <v>x</v>
      </c>
      <c r="T121" s="1" t="str">
        <f t="shared" si="50"/>
        <v>0000</v>
      </c>
      <c r="U121" s="2" t="str">
        <f t="shared" si="51"/>
        <v>184</v>
      </c>
      <c r="V121" s="1" t="str">
        <f t="shared" si="52"/>
        <v>x</v>
      </c>
      <c r="W121" s="1" t="str">
        <f t="shared" si="53"/>
        <v>00</v>
      </c>
      <c r="X121" s="1" t="str">
        <f t="shared" si="38"/>
        <v>x</v>
      </c>
      <c r="Y121" s="1" t="str">
        <f t="shared" si="54"/>
        <v>00</v>
      </c>
      <c r="Z121" s="1" t="str">
        <f t="shared" si="40"/>
        <v>36</v>
      </c>
      <c r="AA121" s="1" t="str">
        <f t="shared" si="55"/>
        <v>36</v>
      </c>
      <c r="AB121" s="1" t="str">
        <f t="shared" si="42"/>
        <v>x</v>
      </c>
      <c r="AC121" s="1" t="str">
        <f t="shared" si="56"/>
        <v>00</v>
      </c>
      <c r="AD121" s="1" t="str">
        <f t="shared" si="57"/>
        <v>184</v>
      </c>
      <c r="AE121" s="1"/>
      <c r="AF121" s="1">
        <f>IFERROR(IF(((LEFT(Apoio!$B$7,2)=V121)),0.7,IF(V121&lt;&gt;"x",-10,0)),0)</f>
        <v>0</v>
      </c>
      <c r="AG121" s="1">
        <f>IFERROR(IF((RIGHT(LEFT(Apoio!$B$7,4),2)-X121)=0,0.8,IF(X121&lt;&gt;"x",-10,0)),0)</f>
        <v>0</v>
      </c>
      <c r="AH121" s="1">
        <f>IFERROR(IF((LEFT(RIGHT(Apoio!$B$7,4),2)-Z121)=0,0.9,IF(Z121&lt;&gt;"x",-10,0)),0)</f>
        <v>-10</v>
      </c>
      <c r="AI121" s="1">
        <f>IFERROR(IF((RIGHT(Apoio!$B$7,2)-AB121)=0,1,IF(AB121&lt;&gt;"x",-10,0)),0)</f>
        <v>0</v>
      </c>
      <c r="AJ121" s="1"/>
      <c r="AK121" s="1">
        <f>IFERROR(IF(Apoio!$B$5-Cálculo!J121=0,5,IF(J121&lt;&gt;"x",-10,0)),0)</f>
        <v>-10</v>
      </c>
      <c r="AL121" s="1">
        <f>IFERROR(IF(Apoio!$B$4-Cálculo!S121=0,5,IF(S121&lt;&gt;"x",-10,0)),0)</f>
        <v>0</v>
      </c>
      <c r="AM121" s="1">
        <f>IFERROR(IF(Apoio!$B$3-Cálculo!P121=0,5,IF(P121&lt;&gt;"x",-10,0)),0)</f>
        <v>0</v>
      </c>
      <c r="AN121" s="1"/>
      <c r="AO121" s="1">
        <f t="shared" si="58"/>
        <v>-20</v>
      </c>
      <c r="AP121" s="1" t="str">
        <f t="shared" si="59"/>
        <v>184</v>
      </c>
    </row>
    <row r="122" spans="2:42" ht="13.5" customHeight="1" x14ac:dyDescent="0.25">
      <c r="B122" s="20" t="str">
        <f>Planilha1!C122</f>
        <v>185</v>
      </c>
      <c r="C122" s="21">
        <f t="shared" si="47"/>
        <v>272</v>
      </c>
      <c r="D122" s="22" t="str">
        <f>Planilha1!D122</f>
        <v>Serv. Méd. Hospitalar - PJ</v>
      </c>
      <c r="E122" s="22" t="str">
        <f>IF(Planilha1!E122=0,"x",Planilha1!E122)</f>
        <v>10.000.0000.0000.000000</v>
      </c>
      <c r="F122" s="22" t="str">
        <f>Planilha1!F122</f>
        <v>00.00.39.00</v>
      </c>
      <c r="H122" s="23" t="str">
        <f>Planilha1!G122</f>
        <v>00272</v>
      </c>
      <c r="J122" s="1" t="str">
        <f t="shared" si="29"/>
        <v>10</v>
      </c>
      <c r="K122" s="3" t="str">
        <f t="shared" si="24"/>
        <v>10</v>
      </c>
      <c r="L122" s="3" t="str">
        <f t="shared" si="25"/>
        <v>185</v>
      </c>
      <c r="M122" s="3" t="str">
        <f t="shared" si="30"/>
        <v>x</v>
      </c>
      <c r="N122" s="2" t="str">
        <f t="shared" si="26"/>
        <v>000</v>
      </c>
      <c r="O122" s="2" t="str">
        <f t="shared" si="31"/>
        <v>185</v>
      </c>
      <c r="P122" s="2" t="str">
        <f t="shared" si="32"/>
        <v>x</v>
      </c>
      <c r="Q122" s="1" t="str">
        <f t="shared" si="48"/>
        <v>000000</v>
      </c>
      <c r="R122" s="1" t="str">
        <f t="shared" si="49"/>
        <v>185</v>
      </c>
      <c r="S122" s="1" t="str">
        <f t="shared" si="35"/>
        <v>x</v>
      </c>
      <c r="T122" s="1" t="str">
        <f t="shared" si="50"/>
        <v>0000</v>
      </c>
      <c r="U122" s="2" t="str">
        <f t="shared" si="51"/>
        <v>185</v>
      </c>
      <c r="V122" s="1" t="str">
        <f t="shared" si="52"/>
        <v>x</v>
      </c>
      <c r="W122" s="1" t="str">
        <f t="shared" si="53"/>
        <v>00</v>
      </c>
      <c r="X122" s="1" t="str">
        <f t="shared" si="38"/>
        <v>x</v>
      </c>
      <c r="Y122" s="1" t="str">
        <f t="shared" si="54"/>
        <v>00</v>
      </c>
      <c r="Z122" s="1" t="str">
        <f t="shared" si="40"/>
        <v>39</v>
      </c>
      <c r="AA122" s="1" t="str">
        <f t="shared" si="55"/>
        <v>39</v>
      </c>
      <c r="AB122" s="1" t="str">
        <f t="shared" si="42"/>
        <v>x</v>
      </c>
      <c r="AC122" s="1" t="str">
        <f t="shared" si="56"/>
        <v>00</v>
      </c>
      <c r="AD122" s="1" t="str">
        <f t="shared" si="57"/>
        <v>185</v>
      </c>
      <c r="AE122" s="1"/>
      <c r="AF122" s="1">
        <f>IFERROR(IF(((LEFT(Apoio!$B$7,2)=V122)),0.7,IF(V122&lt;&gt;"x",-10,0)),0)</f>
        <v>0</v>
      </c>
      <c r="AG122" s="1">
        <f>IFERROR(IF((RIGHT(LEFT(Apoio!$B$7,4),2)-X122)=0,0.8,IF(X122&lt;&gt;"x",-10,0)),0)</f>
        <v>0</v>
      </c>
      <c r="AH122" s="1">
        <f>IFERROR(IF((LEFT(RIGHT(Apoio!$B$7,4),2)-Z122)=0,0.9,IF(Z122&lt;&gt;"x",-10,0)),0)</f>
        <v>-10</v>
      </c>
      <c r="AI122" s="1">
        <f>IFERROR(IF((RIGHT(Apoio!$B$7,2)-AB122)=0,1,IF(AB122&lt;&gt;"x",-10,0)),0)</f>
        <v>0</v>
      </c>
      <c r="AJ122" s="1"/>
      <c r="AK122" s="1">
        <f>IFERROR(IF(Apoio!$B$5-Cálculo!J122=0,5,IF(J122&lt;&gt;"x",-10,0)),0)</f>
        <v>-10</v>
      </c>
      <c r="AL122" s="1">
        <f>IFERROR(IF(Apoio!$B$4-Cálculo!S122=0,5,IF(S122&lt;&gt;"x",-10,0)),0)</f>
        <v>0</v>
      </c>
      <c r="AM122" s="1">
        <f>IFERROR(IF(Apoio!$B$3-Cálculo!P122=0,5,IF(P122&lt;&gt;"x",-10,0)),0)</f>
        <v>0</v>
      </c>
      <c r="AN122" s="1"/>
      <c r="AO122" s="1">
        <f t="shared" si="58"/>
        <v>-20</v>
      </c>
      <c r="AP122" s="1" t="str">
        <f t="shared" si="59"/>
        <v>185</v>
      </c>
    </row>
    <row r="123" spans="2:42" ht="13.5" customHeight="1" x14ac:dyDescent="0.25">
      <c r="B123" s="20" t="str">
        <f>Planilha1!C123</f>
        <v>186</v>
      </c>
      <c r="C123" s="21">
        <f t="shared" si="47"/>
        <v>151</v>
      </c>
      <c r="D123" s="22" t="str">
        <f>Planilha1!D123</f>
        <v>Serv. Méd. Hospitalar - Mat. de Consumo</v>
      </c>
      <c r="E123" s="22" t="str">
        <f>IF(Planilha1!E123=0,"x",Planilha1!E123)</f>
        <v>10.000.0000.0000.000000</v>
      </c>
      <c r="F123" s="22" t="str">
        <f>Planilha1!F123</f>
        <v>00.00.30.00</v>
      </c>
      <c r="G123" s="1"/>
      <c r="H123" s="23" t="str">
        <f>Planilha1!G123</f>
        <v>00151</v>
      </c>
      <c r="I123" s="1"/>
      <c r="J123" s="1" t="str">
        <f t="shared" ref="J123:J170" si="60">IF(K123="00","x",K123)</f>
        <v>10</v>
      </c>
      <c r="K123" s="3" t="str">
        <f t="shared" ref="K123:K170" si="61">LEFT(E123,2)</f>
        <v>10</v>
      </c>
      <c r="L123" s="3" t="str">
        <f t="shared" ref="L123:L170" si="62">U123</f>
        <v>186</v>
      </c>
      <c r="M123" s="3" t="str">
        <f t="shared" ref="M123:M170" si="63">IF(N123="000","x",N123)</f>
        <v>x</v>
      </c>
      <c r="N123" s="2" t="str">
        <f t="shared" ref="N123:N170" si="64">RIGHT(LEFT(E123,6),3)</f>
        <v>000</v>
      </c>
      <c r="O123" s="2" t="str">
        <f t="shared" ref="O123:O170" si="65">TEXT(L123,0)</f>
        <v>186</v>
      </c>
      <c r="P123" s="2" t="str">
        <f t="shared" ref="P123:P170" si="66">IF(Q123="000000","x",Q123)</f>
        <v>x</v>
      </c>
      <c r="Q123" s="1" t="str">
        <f t="shared" ref="Q123:Q170" si="67">RIGHT(E123,6)</f>
        <v>000000</v>
      </c>
      <c r="R123" s="1" t="str">
        <f t="shared" ref="R123:R170" si="68">+O123</f>
        <v>186</v>
      </c>
      <c r="S123" s="1" t="str">
        <f t="shared" ref="S123:S170" si="69">IF(T123="0000","x",T123)</f>
        <v>x</v>
      </c>
      <c r="T123" s="1" t="str">
        <f t="shared" ref="T123:T170" si="70">LEFT(RIGHT(E123,11),4)</f>
        <v>0000</v>
      </c>
      <c r="U123" s="2" t="str">
        <f t="shared" ref="U123:U170" si="71">+B123</f>
        <v>186</v>
      </c>
      <c r="V123" s="1" t="str">
        <f t="shared" ref="V123:V170" si="72">IF((IF(W123="00","x",W123))="30","33",(IF(W123="00","x",W123)))</f>
        <v>x</v>
      </c>
      <c r="W123" s="1" t="str">
        <f t="shared" ref="W123:W170" si="73">LEFT(F123,2)</f>
        <v>00</v>
      </c>
      <c r="X123" s="1" t="str">
        <f t="shared" ref="X123:X170" si="74">IF(Y123="00","x",Y123)</f>
        <v>x</v>
      </c>
      <c r="Y123" s="1" t="str">
        <f t="shared" ref="Y123:Y170" si="75">RIGHT(LEFT(F123,5),2)</f>
        <v>00</v>
      </c>
      <c r="Z123" s="1" t="str">
        <f t="shared" ref="Z123:Z170" si="76">IF(AA123="00","x",AA123)</f>
        <v>30</v>
      </c>
      <c r="AA123" s="1" t="str">
        <f t="shared" ref="AA123:AA170" si="77">LEFT(RIGHT(F123,5),2)</f>
        <v>30</v>
      </c>
      <c r="AB123" s="1" t="str">
        <f t="shared" ref="AB123:AB170" si="78">IF(AC123="00","x",AC123)</f>
        <v>x</v>
      </c>
      <c r="AC123" s="1" t="str">
        <f t="shared" ref="AC123:AC170" si="79">RIGHT(F123,2)</f>
        <v>00</v>
      </c>
      <c r="AD123" s="1" t="str">
        <f t="shared" ref="AD123:AD170" si="80">+U123</f>
        <v>186</v>
      </c>
      <c r="AE123" s="1"/>
      <c r="AF123" s="1">
        <f>IFERROR(IF(((LEFT(Apoio!$B$7,2)=V123)),0.7,IF(V123&lt;&gt;"x",-10,0)),0)</f>
        <v>0</v>
      </c>
      <c r="AG123" s="1">
        <f>IFERROR(IF((RIGHT(LEFT(Apoio!$B$7,4),2)-X123)=0,0.8,IF(X123&lt;&gt;"x",-10,0)),0)</f>
        <v>0</v>
      </c>
      <c r="AH123" s="1">
        <f>IFERROR(IF((LEFT(RIGHT(Apoio!$B$7,4),2)-Z123)=0,0.9,IF(Z123&lt;&gt;"x",-10,0)),0)</f>
        <v>-10</v>
      </c>
      <c r="AI123" s="1">
        <f>IFERROR(IF((RIGHT(Apoio!$B$7,2)-AB123)=0,1,IF(AB123&lt;&gt;"x",-10,0)),0)</f>
        <v>0</v>
      </c>
      <c r="AJ123" s="1"/>
      <c r="AK123" s="1">
        <f>IFERROR(IF(Apoio!$B$5-Cálculo!J123=0,5,IF(J123&lt;&gt;"x",-10,0)),0)</f>
        <v>-10</v>
      </c>
      <c r="AL123" s="1">
        <f>IFERROR(IF(Apoio!$B$4-Cálculo!S123=0,5,IF(S123&lt;&gt;"x",-10,0)),0)</f>
        <v>0</v>
      </c>
      <c r="AM123" s="1">
        <f>IFERROR(IF(Apoio!$B$3-Cálculo!P123=0,5,IF(P123&lt;&gt;"x",-10,0)),0)</f>
        <v>0</v>
      </c>
      <c r="AN123" s="1"/>
      <c r="AO123" s="1">
        <f t="shared" ref="AO123:AO170" si="81">SUM(AF123:AM123)</f>
        <v>-20</v>
      </c>
      <c r="AP123" s="1" t="str">
        <f t="shared" ref="AP123:AP170" si="82">+AD123</f>
        <v>186</v>
      </c>
    </row>
    <row r="124" spans="2:42" ht="13.5" customHeight="1" x14ac:dyDescent="0.25">
      <c r="B124" s="20" t="str">
        <f>Planilha1!C124</f>
        <v>187</v>
      </c>
      <c r="C124" s="21">
        <f t="shared" si="47"/>
        <v>268</v>
      </c>
      <c r="D124" s="22" t="str">
        <f>Planilha1!D124</f>
        <v>Convênios e subvenções Modalidade 40 - despesas correntes</v>
      </c>
      <c r="E124" s="22" t="str">
        <f>IF(Planilha1!E124=0,"x",Planilha1!E124)</f>
        <v>x</v>
      </c>
      <c r="F124" s="22" t="str">
        <f>Planilha1!F124</f>
        <v>30.40.00.00</v>
      </c>
      <c r="G124" s="1"/>
      <c r="H124" s="23" t="str">
        <f>Planilha1!G124</f>
        <v>00268</v>
      </c>
      <c r="I124" s="1"/>
      <c r="J124" s="1" t="str">
        <f t="shared" si="60"/>
        <v>x</v>
      </c>
      <c r="K124" s="3" t="str">
        <f t="shared" si="61"/>
        <v>x</v>
      </c>
      <c r="L124" s="3" t="str">
        <f t="shared" si="62"/>
        <v>187</v>
      </c>
      <c r="M124" s="3" t="str">
        <f t="shared" si="63"/>
        <v>x</v>
      </c>
      <c r="N124" s="2" t="str">
        <f t="shared" si="64"/>
        <v>x</v>
      </c>
      <c r="O124" s="2" t="str">
        <f t="shared" si="65"/>
        <v>187</v>
      </c>
      <c r="P124" s="2" t="str">
        <f t="shared" si="66"/>
        <v>x</v>
      </c>
      <c r="Q124" s="1" t="str">
        <f t="shared" si="67"/>
        <v>x</v>
      </c>
      <c r="R124" s="1" t="str">
        <f t="shared" si="68"/>
        <v>187</v>
      </c>
      <c r="S124" s="1" t="str">
        <f t="shared" si="69"/>
        <v>x</v>
      </c>
      <c r="T124" s="1" t="str">
        <f t="shared" si="70"/>
        <v>x</v>
      </c>
      <c r="U124" s="2" t="str">
        <f t="shared" si="71"/>
        <v>187</v>
      </c>
      <c r="V124" s="1" t="str">
        <f t="shared" si="72"/>
        <v>33</v>
      </c>
      <c r="W124" s="1" t="str">
        <f t="shared" si="73"/>
        <v>30</v>
      </c>
      <c r="X124" s="1" t="str">
        <f t="shared" si="74"/>
        <v>40</v>
      </c>
      <c r="Y124" s="1" t="str">
        <f t="shared" si="75"/>
        <v>40</v>
      </c>
      <c r="Z124" s="1" t="str">
        <f t="shared" si="76"/>
        <v>x</v>
      </c>
      <c r="AA124" s="1" t="str">
        <f t="shared" si="77"/>
        <v>00</v>
      </c>
      <c r="AB124" s="1" t="str">
        <f t="shared" si="78"/>
        <v>x</v>
      </c>
      <c r="AC124" s="1" t="str">
        <f t="shared" si="79"/>
        <v>00</v>
      </c>
      <c r="AD124" s="1" t="str">
        <f t="shared" si="80"/>
        <v>187</v>
      </c>
      <c r="AE124" s="1"/>
      <c r="AF124" s="1">
        <f>IFERROR(IF(((LEFT(Apoio!$B$7,2)=V124)),0.7,IF(V124&lt;&gt;"x",-10,0)),0)</f>
        <v>-10</v>
      </c>
      <c r="AG124" s="1">
        <f>IFERROR(IF((RIGHT(LEFT(Apoio!$B$7,4),2)-X124)=0,0.8,IF(X124&lt;&gt;"x",-10,0)),0)</f>
        <v>0.8</v>
      </c>
      <c r="AH124" s="1">
        <f>IFERROR(IF((LEFT(RIGHT(Apoio!$B$7,4),2)-Z124)=0,0.9,IF(Z124&lt;&gt;"x",-10,0)),0)</f>
        <v>0</v>
      </c>
      <c r="AI124" s="1">
        <f>IFERROR(IF((RIGHT(Apoio!$B$7,2)-AB124)=0,1,IF(AB124&lt;&gt;"x",-10,0)),0)</f>
        <v>0</v>
      </c>
      <c r="AJ124" s="1"/>
      <c r="AK124" s="1">
        <f>IFERROR(IF(Apoio!$B$5-Cálculo!J124=0,5,IF(J124&lt;&gt;"x",-10,0)),0)</f>
        <v>0</v>
      </c>
      <c r="AL124" s="1">
        <f>IFERROR(IF(Apoio!$B$4-Cálculo!S124=0,5,IF(S124&lt;&gt;"x",-10,0)),0)</f>
        <v>0</v>
      </c>
      <c r="AM124" s="1">
        <f>IFERROR(IF(Apoio!$B$3-Cálculo!P124=0,5,IF(P124&lt;&gt;"x",-10,0)),0)</f>
        <v>0</v>
      </c>
      <c r="AN124" s="1"/>
      <c r="AO124" s="1">
        <f t="shared" si="81"/>
        <v>-9.1999999999999993</v>
      </c>
      <c r="AP124" s="1" t="str">
        <f t="shared" si="82"/>
        <v>187</v>
      </c>
    </row>
    <row r="125" spans="2:42" ht="13.5" customHeight="1" x14ac:dyDescent="0.25">
      <c r="B125" s="20" t="str">
        <f>Planilha1!C125</f>
        <v>188</v>
      </c>
      <c r="C125" s="21">
        <f t="shared" si="47"/>
        <v>269</v>
      </c>
      <c r="D125" s="22" t="str">
        <f>Planilha1!D125</f>
        <v>Convênios e Subvenções Modalidade 50 - despesas correntes</v>
      </c>
      <c r="E125" s="22" t="str">
        <f>IF(Planilha1!E125=0,"x",Planilha1!E125)</f>
        <v>x</v>
      </c>
      <c r="F125" s="22" t="str">
        <f>Planilha1!F125</f>
        <v>30.50.00.00</v>
      </c>
      <c r="G125" s="1"/>
      <c r="H125" s="23" t="str">
        <f>Planilha1!G125</f>
        <v>00269</v>
      </c>
      <c r="I125" s="1"/>
      <c r="J125" s="1" t="str">
        <f t="shared" si="60"/>
        <v>x</v>
      </c>
      <c r="K125" s="3" t="str">
        <f t="shared" si="61"/>
        <v>x</v>
      </c>
      <c r="L125" s="3" t="str">
        <f t="shared" si="62"/>
        <v>188</v>
      </c>
      <c r="M125" s="3" t="str">
        <f t="shared" si="63"/>
        <v>x</v>
      </c>
      <c r="N125" s="2" t="str">
        <f t="shared" si="64"/>
        <v>x</v>
      </c>
      <c r="O125" s="2" t="str">
        <f t="shared" si="65"/>
        <v>188</v>
      </c>
      <c r="P125" s="2" t="str">
        <f t="shared" si="66"/>
        <v>x</v>
      </c>
      <c r="Q125" s="1" t="str">
        <f t="shared" si="67"/>
        <v>x</v>
      </c>
      <c r="R125" s="1" t="str">
        <f t="shared" si="68"/>
        <v>188</v>
      </c>
      <c r="S125" s="1" t="str">
        <f t="shared" si="69"/>
        <v>x</v>
      </c>
      <c r="T125" s="1" t="str">
        <f t="shared" si="70"/>
        <v>x</v>
      </c>
      <c r="U125" s="2" t="str">
        <f t="shared" si="71"/>
        <v>188</v>
      </c>
      <c r="V125" s="1" t="str">
        <f t="shared" si="72"/>
        <v>33</v>
      </c>
      <c r="W125" s="1" t="str">
        <f t="shared" si="73"/>
        <v>30</v>
      </c>
      <c r="X125" s="1" t="str">
        <f t="shared" si="74"/>
        <v>50</v>
      </c>
      <c r="Y125" s="1" t="str">
        <f t="shared" si="75"/>
        <v>50</v>
      </c>
      <c r="Z125" s="1" t="str">
        <f t="shared" si="76"/>
        <v>x</v>
      </c>
      <c r="AA125" s="1" t="str">
        <f t="shared" si="77"/>
        <v>00</v>
      </c>
      <c r="AB125" s="1" t="str">
        <f t="shared" si="78"/>
        <v>x</v>
      </c>
      <c r="AC125" s="1" t="str">
        <f t="shared" si="79"/>
        <v>00</v>
      </c>
      <c r="AD125" s="1" t="str">
        <f t="shared" si="80"/>
        <v>188</v>
      </c>
      <c r="AE125" s="1"/>
      <c r="AF125" s="1">
        <f>IFERROR(IF(((LEFT(Apoio!$B$7,2)=V125)),0.7,IF(V125&lt;&gt;"x",-10,0)),0)</f>
        <v>-10</v>
      </c>
      <c r="AG125" s="1">
        <f>IFERROR(IF((RIGHT(LEFT(Apoio!$B$7,4),2)-X125)=0,0.8,IF(X125&lt;&gt;"x",-10,0)),0)</f>
        <v>-10</v>
      </c>
      <c r="AH125" s="1">
        <f>IFERROR(IF((LEFT(RIGHT(Apoio!$B$7,4),2)-Z125)=0,0.9,IF(Z125&lt;&gt;"x",-10,0)),0)</f>
        <v>0</v>
      </c>
      <c r="AI125" s="1">
        <f>IFERROR(IF((RIGHT(Apoio!$B$7,2)-AB125)=0,1,IF(AB125&lt;&gt;"x",-10,0)),0)</f>
        <v>0</v>
      </c>
      <c r="AJ125" s="1"/>
      <c r="AK125" s="1">
        <f>IFERROR(IF(Apoio!$B$5-Cálculo!J125=0,5,IF(J125&lt;&gt;"x",-10,0)),0)</f>
        <v>0</v>
      </c>
      <c r="AL125" s="1">
        <f>IFERROR(IF(Apoio!$B$4-Cálculo!S125=0,5,IF(S125&lt;&gt;"x",-10,0)),0)</f>
        <v>0</v>
      </c>
      <c r="AM125" s="1">
        <f>IFERROR(IF(Apoio!$B$3-Cálculo!P125=0,5,IF(P125&lt;&gt;"x",-10,0)),0)</f>
        <v>0</v>
      </c>
      <c r="AN125" s="1"/>
      <c r="AO125" s="1">
        <f t="shared" si="81"/>
        <v>-20</v>
      </c>
      <c r="AP125" s="1" t="str">
        <f t="shared" si="82"/>
        <v>188</v>
      </c>
    </row>
    <row r="126" spans="2:42" ht="13.5" customHeight="1" x14ac:dyDescent="0.25">
      <c r="B126" s="20" t="str">
        <f>Planilha1!C126</f>
        <v>189</v>
      </c>
      <c r="C126" s="21">
        <f t="shared" si="47"/>
        <v>128</v>
      </c>
      <c r="D126" s="22" t="str">
        <f>Planilha1!D126</f>
        <v>Convênios e subvenções Modalidade 40 -  despesas de capital</v>
      </c>
      <c r="E126" s="22" t="str">
        <f>IF(Planilha1!E126=0,"x",Planilha1!E126)</f>
        <v>x</v>
      </c>
      <c r="F126" s="22" t="str">
        <f>Planilha1!F126</f>
        <v>40.40.00.00</v>
      </c>
      <c r="G126" s="1"/>
      <c r="H126" s="23" t="str">
        <f>Planilha1!G126</f>
        <v>00128</v>
      </c>
      <c r="I126" s="1"/>
      <c r="J126" s="1" t="str">
        <f t="shared" si="60"/>
        <v>x</v>
      </c>
      <c r="K126" s="3" t="str">
        <f t="shared" si="61"/>
        <v>x</v>
      </c>
      <c r="L126" s="3" t="str">
        <f t="shared" si="62"/>
        <v>189</v>
      </c>
      <c r="M126" s="3" t="str">
        <f t="shared" si="63"/>
        <v>x</v>
      </c>
      <c r="N126" s="2" t="str">
        <f t="shared" si="64"/>
        <v>x</v>
      </c>
      <c r="O126" s="2" t="str">
        <f t="shared" si="65"/>
        <v>189</v>
      </c>
      <c r="P126" s="2" t="str">
        <f t="shared" si="66"/>
        <v>x</v>
      </c>
      <c r="Q126" s="1" t="str">
        <f t="shared" si="67"/>
        <v>x</v>
      </c>
      <c r="R126" s="1" t="str">
        <f t="shared" si="68"/>
        <v>189</v>
      </c>
      <c r="S126" s="1" t="str">
        <f t="shared" si="69"/>
        <v>x</v>
      </c>
      <c r="T126" s="1" t="str">
        <f t="shared" si="70"/>
        <v>x</v>
      </c>
      <c r="U126" s="2" t="str">
        <f t="shared" si="71"/>
        <v>189</v>
      </c>
      <c r="V126" s="1" t="str">
        <f t="shared" si="72"/>
        <v>40</v>
      </c>
      <c r="W126" s="1" t="str">
        <f t="shared" si="73"/>
        <v>40</v>
      </c>
      <c r="X126" s="1" t="str">
        <f t="shared" si="74"/>
        <v>40</v>
      </c>
      <c r="Y126" s="1" t="str">
        <f t="shared" si="75"/>
        <v>40</v>
      </c>
      <c r="Z126" s="1" t="str">
        <f t="shared" si="76"/>
        <v>x</v>
      </c>
      <c r="AA126" s="1" t="str">
        <f t="shared" si="77"/>
        <v>00</v>
      </c>
      <c r="AB126" s="1" t="str">
        <f t="shared" si="78"/>
        <v>x</v>
      </c>
      <c r="AC126" s="1" t="str">
        <f t="shared" si="79"/>
        <v>00</v>
      </c>
      <c r="AD126" s="1" t="str">
        <f t="shared" si="80"/>
        <v>189</v>
      </c>
      <c r="AE126" s="1"/>
      <c r="AF126" s="1">
        <f>IFERROR(IF(((LEFT(Apoio!$B$7,2)=V126)),0.7,IF(V126&lt;&gt;"x",-10,0)),0)</f>
        <v>-10</v>
      </c>
      <c r="AG126" s="1">
        <f>IFERROR(IF((RIGHT(LEFT(Apoio!$B$7,4),2)-X126)=0,0.8,IF(X126&lt;&gt;"x",-10,0)),0)</f>
        <v>0.8</v>
      </c>
      <c r="AH126" s="1">
        <f>IFERROR(IF((LEFT(RIGHT(Apoio!$B$7,4),2)-Z126)=0,0.9,IF(Z126&lt;&gt;"x",-10,0)),0)</f>
        <v>0</v>
      </c>
      <c r="AI126" s="1">
        <f>IFERROR(IF((RIGHT(Apoio!$B$7,2)-AB126)=0,1,IF(AB126&lt;&gt;"x",-10,0)),0)</f>
        <v>0</v>
      </c>
      <c r="AJ126" s="1"/>
      <c r="AK126" s="1">
        <f>IFERROR(IF(Apoio!$B$5-Cálculo!J126=0,5,IF(J126&lt;&gt;"x",-10,0)),0)</f>
        <v>0</v>
      </c>
      <c r="AL126" s="1">
        <f>IFERROR(IF(Apoio!$B$4-Cálculo!S126=0,5,IF(S126&lt;&gt;"x",-10,0)),0)</f>
        <v>0</v>
      </c>
      <c r="AM126" s="1">
        <f>IFERROR(IF(Apoio!$B$3-Cálculo!P126=0,5,IF(P126&lt;&gt;"x",-10,0)),0)</f>
        <v>0</v>
      </c>
      <c r="AN126" s="1"/>
      <c r="AO126" s="1">
        <f t="shared" si="81"/>
        <v>-9.1999999999999993</v>
      </c>
      <c r="AP126" s="1" t="str">
        <f t="shared" si="82"/>
        <v>189</v>
      </c>
    </row>
    <row r="127" spans="2:42" ht="13.5" customHeight="1" x14ac:dyDescent="0.25">
      <c r="B127" s="20" t="str">
        <f>Planilha1!C127</f>
        <v>190</v>
      </c>
      <c r="C127" s="21">
        <f t="shared" si="47"/>
        <v>127</v>
      </c>
      <c r="D127" s="22" t="str">
        <f>Planilha1!D127</f>
        <v>Convênios e Subvenções Modalidade 50 -  despesas de capital</v>
      </c>
      <c r="E127" s="22" t="str">
        <f>IF(Planilha1!E127=0,"x",Planilha1!E127)</f>
        <v>x</v>
      </c>
      <c r="F127" s="22" t="str">
        <f>Planilha1!F127</f>
        <v>40.50.00.00</v>
      </c>
      <c r="G127" s="1"/>
      <c r="H127" s="23" t="str">
        <f>Planilha1!G127</f>
        <v>00127</v>
      </c>
      <c r="I127" s="1"/>
      <c r="J127" s="1" t="str">
        <f t="shared" si="60"/>
        <v>x</v>
      </c>
      <c r="K127" s="3" t="str">
        <f t="shared" si="61"/>
        <v>x</v>
      </c>
      <c r="L127" s="3" t="str">
        <f t="shared" si="62"/>
        <v>190</v>
      </c>
      <c r="M127" s="3" t="str">
        <f t="shared" si="63"/>
        <v>x</v>
      </c>
      <c r="N127" s="2" t="str">
        <f t="shared" si="64"/>
        <v>x</v>
      </c>
      <c r="O127" s="2" t="str">
        <f t="shared" si="65"/>
        <v>190</v>
      </c>
      <c r="P127" s="2" t="str">
        <f t="shared" si="66"/>
        <v>x</v>
      </c>
      <c r="Q127" s="1" t="str">
        <f t="shared" si="67"/>
        <v>x</v>
      </c>
      <c r="R127" s="1" t="str">
        <f t="shared" si="68"/>
        <v>190</v>
      </c>
      <c r="S127" s="1" t="str">
        <f t="shared" si="69"/>
        <v>x</v>
      </c>
      <c r="T127" s="1" t="str">
        <f t="shared" si="70"/>
        <v>x</v>
      </c>
      <c r="U127" s="2" t="str">
        <f t="shared" si="71"/>
        <v>190</v>
      </c>
      <c r="V127" s="1" t="str">
        <f t="shared" si="72"/>
        <v>40</v>
      </c>
      <c r="W127" s="1" t="str">
        <f t="shared" si="73"/>
        <v>40</v>
      </c>
      <c r="X127" s="1" t="str">
        <f t="shared" si="74"/>
        <v>50</v>
      </c>
      <c r="Y127" s="1" t="str">
        <f t="shared" si="75"/>
        <v>50</v>
      </c>
      <c r="Z127" s="1" t="str">
        <f t="shared" si="76"/>
        <v>x</v>
      </c>
      <c r="AA127" s="1" t="str">
        <f t="shared" si="77"/>
        <v>00</v>
      </c>
      <c r="AB127" s="1" t="str">
        <f t="shared" si="78"/>
        <v>x</v>
      </c>
      <c r="AC127" s="1" t="str">
        <f t="shared" si="79"/>
        <v>00</v>
      </c>
      <c r="AD127" s="1" t="str">
        <f t="shared" si="80"/>
        <v>190</v>
      </c>
      <c r="AE127" s="1"/>
      <c r="AF127" s="1">
        <f>IFERROR(IF(((LEFT(Apoio!$B$7,2)=V127)),0.7,IF(V127&lt;&gt;"x",-10,0)),0)</f>
        <v>-10</v>
      </c>
      <c r="AG127" s="1">
        <f>IFERROR(IF((RIGHT(LEFT(Apoio!$B$7,4),2)-X127)=0,0.8,IF(X127&lt;&gt;"x",-10,0)),0)</f>
        <v>-10</v>
      </c>
      <c r="AH127" s="1">
        <f>IFERROR(IF((LEFT(RIGHT(Apoio!$B$7,4),2)-Z127)=0,0.9,IF(Z127&lt;&gt;"x",-10,0)),0)</f>
        <v>0</v>
      </c>
      <c r="AI127" s="1">
        <f>IFERROR(IF((RIGHT(Apoio!$B$7,2)-AB127)=0,1,IF(AB127&lt;&gt;"x",-10,0)),0)</f>
        <v>0</v>
      </c>
      <c r="AJ127" s="1"/>
      <c r="AK127" s="1">
        <f>IFERROR(IF(Apoio!$B$5-Cálculo!J127=0,5,IF(J127&lt;&gt;"x",-10,0)),0)</f>
        <v>0</v>
      </c>
      <c r="AL127" s="1">
        <f>IFERROR(IF(Apoio!$B$4-Cálculo!S127=0,5,IF(S127&lt;&gt;"x",-10,0)),0)</f>
        <v>0</v>
      </c>
      <c r="AM127" s="1">
        <f>IFERROR(IF(Apoio!$B$3-Cálculo!P127=0,5,IF(P127&lt;&gt;"x",-10,0)),0)</f>
        <v>0</v>
      </c>
      <c r="AN127" s="1"/>
      <c r="AO127" s="1">
        <f t="shared" si="81"/>
        <v>-20</v>
      </c>
      <c r="AP127" s="1" t="str">
        <f t="shared" si="82"/>
        <v>190</v>
      </c>
    </row>
    <row r="128" spans="2:42" ht="13.5" customHeight="1" x14ac:dyDescent="0.25">
      <c r="B128" s="20" t="str">
        <f>Planilha1!C128</f>
        <v>191</v>
      </c>
      <c r="C128" s="21">
        <f t="shared" si="47"/>
        <v>70</v>
      </c>
      <c r="D128" s="22" t="str">
        <f>Planilha1!D128</f>
        <v>Santa Renda</v>
      </c>
      <c r="E128" s="22" t="str">
        <f>IF(Planilha1!E128=0,"x",Planilha1!E128)</f>
        <v>00.000.0000.0000.012483</v>
      </c>
      <c r="F128" s="22">
        <f>Planilha1!F128</f>
        <v>0</v>
      </c>
      <c r="G128" s="1"/>
      <c r="H128" s="23" t="str">
        <f>Planilha1!G128</f>
        <v>00070</v>
      </c>
      <c r="I128" s="1"/>
      <c r="J128" s="1" t="str">
        <f t="shared" si="60"/>
        <v>x</v>
      </c>
      <c r="K128" s="3" t="str">
        <f t="shared" si="61"/>
        <v>00</v>
      </c>
      <c r="L128" s="3" t="str">
        <f t="shared" si="62"/>
        <v>191</v>
      </c>
      <c r="M128" s="3" t="str">
        <f t="shared" si="63"/>
        <v>x</v>
      </c>
      <c r="N128" s="2" t="str">
        <f t="shared" si="64"/>
        <v>000</v>
      </c>
      <c r="O128" s="2" t="str">
        <f t="shared" si="65"/>
        <v>191</v>
      </c>
      <c r="P128" s="2" t="str">
        <f t="shared" si="66"/>
        <v>012483</v>
      </c>
      <c r="Q128" s="1" t="str">
        <f t="shared" si="67"/>
        <v>012483</v>
      </c>
      <c r="R128" s="1" t="str">
        <f t="shared" si="68"/>
        <v>191</v>
      </c>
      <c r="S128" s="1" t="str">
        <f t="shared" si="69"/>
        <v>x</v>
      </c>
      <c r="T128" s="1" t="str">
        <f t="shared" si="70"/>
        <v>0000</v>
      </c>
      <c r="U128" s="2" t="str">
        <f t="shared" si="71"/>
        <v>191</v>
      </c>
      <c r="V128" s="1" t="str">
        <f t="shared" si="72"/>
        <v>0</v>
      </c>
      <c r="W128" s="1" t="str">
        <f t="shared" si="73"/>
        <v>0</v>
      </c>
      <c r="X128" s="1" t="str">
        <f t="shared" si="74"/>
        <v>0</v>
      </c>
      <c r="Y128" s="1" t="str">
        <f t="shared" si="75"/>
        <v>0</v>
      </c>
      <c r="Z128" s="1" t="str">
        <f t="shared" si="76"/>
        <v>0</v>
      </c>
      <c r="AA128" s="1" t="str">
        <f t="shared" si="77"/>
        <v>0</v>
      </c>
      <c r="AB128" s="1" t="str">
        <f t="shared" si="78"/>
        <v>0</v>
      </c>
      <c r="AC128" s="1" t="str">
        <f t="shared" si="79"/>
        <v>0</v>
      </c>
      <c r="AD128" s="1" t="str">
        <f t="shared" si="80"/>
        <v>191</v>
      </c>
      <c r="AE128" s="1"/>
      <c r="AF128" s="1">
        <f>IFERROR(IF(((LEFT(Apoio!$B$7,2)=V128)),0.7,IF(V128&lt;&gt;"x",-10,0)),0)</f>
        <v>-10</v>
      </c>
      <c r="AG128" s="1">
        <f>IFERROR(IF((RIGHT(LEFT(Apoio!$B$7,4),2)-X128)=0,0.8,IF(X128&lt;&gt;"x",-10,0)),0)</f>
        <v>-10</v>
      </c>
      <c r="AH128" s="1">
        <f>IFERROR(IF((LEFT(RIGHT(Apoio!$B$7,4),2)-Z128)=0,0.9,IF(Z128&lt;&gt;"x",-10,0)),0)</f>
        <v>-10</v>
      </c>
      <c r="AI128" s="1">
        <f>IFERROR(IF((RIGHT(Apoio!$B$7,2)-AB128)=0,1,IF(AB128&lt;&gt;"x",-10,0)),0)</f>
        <v>-10</v>
      </c>
      <c r="AJ128" s="1"/>
      <c r="AK128" s="1">
        <f>IFERROR(IF(Apoio!$B$5-Cálculo!J128=0,5,IF(J128&lt;&gt;"x",-10,0)),0)</f>
        <v>0</v>
      </c>
      <c r="AL128" s="1">
        <f>IFERROR(IF(Apoio!$B$4-Cálculo!S128=0,5,IF(S128&lt;&gt;"x",-10,0)),0)</f>
        <v>0</v>
      </c>
      <c r="AM128" s="1">
        <f>IFERROR(IF(Apoio!$B$3-Cálculo!P128=0,5,IF(P128&lt;&gt;"x",-10,0)),0)</f>
        <v>-10</v>
      </c>
      <c r="AN128" s="1"/>
      <c r="AO128" s="1">
        <f t="shared" si="81"/>
        <v>-50</v>
      </c>
      <c r="AP128" s="1" t="str">
        <f t="shared" si="82"/>
        <v>191</v>
      </c>
    </row>
    <row r="129" spans="2:42" ht="13.5" customHeight="1" x14ac:dyDescent="0.25">
      <c r="B129" s="20" t="str">
        <f>Planilha1!C129</f>
        <v>192</v>
      </c>
      <c r="C129" s="21">
        <f t="shared" si="47"/>
        <v>191</v>
      </c>
      <c r="D129" s="22" t="str">
        <f>Planilha1!D129</f>
        <v>Municípios - Fundo a Fundo da Saúde</v>
      </c>
      <c r="E129" s="22" t="str">
        <f>IF(Planilha1!E129=0,"x",Planilha1!E129)</f>
        <v>10.000.0000.0000.000000</v>
      </c>
      <c r="F129" s="22" t="str">
        <f>Planilha1!F129</f>
        <v>00.41.00.00</v>
      </c>
      <c r="G129" s="1"/>
      <c r="H129" s="23" t="str">
        <f>Planilha1!G129</f>
        <v>00191</v>
      </c>
      <c r="I129" s="1"/>
      <c r="J129" s="1" t="str">
        <f t="shared" si="60"/>
        <v>10</v>
      </c>
      <c r="K129" s="3" t="str">
        <f t="shared" si="61"/>
        <v>10</v>
      </c>
      <c r="L129" s="3" t="str">
        <f t="shared" si="62"/>
        <v>192</v>
      </c>
      <c r="M129" s="3" t="str">
        <f t="shared" si="63"/>
        <v>x</v>
      </c>
      <c r="N129" s="2" t="str">
        <f t="shared" si="64"/>
        <v>000</v>
      </c>
      <c r="O129" s="2" t="str">
        <f t="shared" si="65"/>
        <v>192</v>
      </c>
      <c r="P129" s="2" t="str">
        <f t="shared" si="66"/>
        <v>x</v>
      </c>
      <c r="Q129" s="1" t="str">
        <f t="shared" si="67"/>
        <v>000000</v>
      </c>
      <c r="R129" s="1" t="str">
        <f t="shared" si="68"/>
        <v>192</v>
      </c>
      <c r="S129" s="1" t="str">
        <f t="shared" si="69"/>
        <v>x</v>
      </c>
      <c r="T129" s="1" t="str">
        <f t="shared" si="70"/>
        <v>0000</v>
      </c>
      <c r="U129" s="2" t="str">
        <f t="shared" si="71"/>
        <v>192</v>
      </c>
      <c r="V129" s="1" t="str">
        <f t="shared" si="72"/>
        <v>x</v>
      </c>
      <c r="W129" s="1" t="str">
        <f t="shared" si="73"/>
        <v>00</v>
      </c>
      <c r="X129" s="1" t="str">
        <f t="shared" si="74"/>
        <v>41</v>
      </c>
      <c r="Y129" s="1" t="str">
        <f t="shared" si="75"/>
        <v>41</v>
      </c>
      <c r="Z129" s="1" t="str">
        <f t="shared" si="76"/>
        <v>x</v>
      </c>
      <c r="AA129" s="1" t="str">
        <f t="shared" si="77"/>
        <v>00</v>
      </c>
      <c r="AB129" s="1" t="str">
        <f t="shared" si="78"/>
        <v>x</v>
      </c>
      <c r="AC129" s="1" t="str">
        <f t="shared" si="79"/>
        <v>00</v>
      </c>
      <c r="AD129" s="1" t="str">
        <f t="shared" si="80"/>
        <v>192</v>
      </c>
      <c r="AE129" s="1"/>
      <c r="AF129" s="1">
        <f>IFERROR(IF(((LEFT(Apoio!$B$7,2)=V129)),0.7,IF(V129&lt;&gt;"x",-10,0)),0)</f>
        <v>0</v>
      </c>
      <c r="AG129" s="1">
        <f>IFERROR(IF((RIGHT(LEFT(Apoio!$B$7,4),2)-X129)=0,0.8,IF(X129&lt;&gt;"x",-10,0)),0)</f>
        <v>-10</v>
      </c>
      <c r="AH129" s="1">
        <f>IFERROR(IF((LEFT(RIGHT(Apoio!$B$7,4),2)-Z129)=0,0.9,IF(Z129&lt;&gt;"x",-10,0)),0)</f>
        <v>0</v>
      </c>
      <c r="AI129" s="1">
        <f>IFERROR(IF((RIGHT(Apoio!$B$7,2)-AB129)=0,1,IF(AB129&lt;&gt;"x",-10,0)),0)</f>
        <v>0</v>
      </c>
      <c r="AJ129" s="1"/>
      <c r="AK129" s="1">
        <f>IFERROR(IF(Apoio!$B$5-Cálculo!J129=0,5,IF(J129&lt;&gt;"x",-10,0)),0)</f>
        <v>-10</v>
      </c>
      <c r="AL129" s="1">
        <f>IFERROR(IF(Apoio!$B$4-Cálculo!S129=0,5,IF(S129&lt;&gt;"x",-10,0)),0)</f>
        <v>0</v>
      </c>
      <c r="AM129" s="1">
        <f>IFERROR(IF(Apoio!$B$3-Cálculo!P129=0,5,IF(P129&lt;&gt;"x",-10,0)),0)</f>
        <v>0</v>
      </c>
      <c r="AN129" s="1"/>
      <c r="AO129" s="1">
        <f t="shared" si="81"/>
        <v>-20</v>
      </c>
      <c r="AP129" s="1" t="str">
        <f t="shared" si="82"/>
        <v>192</v>
      </c>
    </row>
    <row r="130" spans="2:42" ht="13.5" customHeight="1" x14ac:dyDescent="0.25">
      <c r="B130" s="20" t="str">
        <f>Planilha1!C130</f>
        <v>193</v>
      </c>
      <c r="C130" s="21">
        <f t="shared" si="47"/>
        <v>267</v>
      </c>
      <c r="D130" s="22" t="str">
        <f>Planilha1!D130</f>
        <v>Municípios - Demais Repasses Fundo a Fundo</v>
      </c>
      <c r="E130" s="22" t="str">
        <f>IF(Planilha1!E130=0,"x",Planilha1!E130)</f>
        <v>x</v>
      </c>
      <c r="F130" s="22" t="str">
        <f>Planilha1!F130</f>
        <v>00.41.00.00</v>
      </c>
      <c r="G130" s="1"/>
      <c r="H130" s="23" t="str">
        <f>Planilha1!G130</f>
        <v>00267</v>
      </c>
      <c r="I130" s="1"/>
      <c r="J130" s="1" t="str">
        <f t="shared" si="60"/>
        <v>x</v>
      </c>
      <c r="K130" s="3" t="str">
        <f t="shared" si="61"/>
        <v>x</v>
      </c>
      <c r="L130" s="3" t="str">
        <f t="shared" si="62"/>
        <v>193</v>
      </c>
      <c r="M130" s="3" t="str">
        <f t="shared" si="63"/>
        <v>x</v>
      </c>
      <c r="N130" s="2" t="str">
        <f t="shared" si="64"/>
        <v>x</v>
      </c>
      <c r="O130" s="2" t="str">
        <f t="shared" si="65"/>
        <v>193</v>
      </c>
      <c r="P130" s="2" t="str">
        <f t="shared" si="66"/>
        <v>x</v>
      </c>
      <c r="Q130" s="1" t="str">
        <f t="shared" si="67"/>
        <v>x</v>
      </c>
      <c r="R130" s="1" t="str">
        <f t="shared" si="68"/>
        <v>193</v>
      </c>
      <c r="S130" s="1" t="str">
        <f t="shared" si="69"/>
        <v>x</v>
      </c>
      <c r="T130" s="1" t="str">
        <f t="shared" si="70"/>
        <v>x</v>
      </c>
      <c r="U130" s="2" t="str">
        <f t="shared" si="71"/>
        <v>193</v>
      </c>
      <c r="V130" s="1" t="str">
        <f t="shared" si="72"/>
        <v>x</v>
      </c>
      <c r="W130" s="1" t="str">
        <f t="shared" si="73"/>
        <v>00</v>
      </c>
      <c r="X130" s="1" t="str">
        <f t="shared" si="74"/>
        <v>41</v>
      </c>
      <c r="Y130" s="1" t="str">
        <f t="shared" si="75"/>
        <v>41</v>
      </c>
      <c r="Z130" s="1" t="str">
        <f t="shared" si="76"/>
        <v>x</v>
      </c>
      <c r="AA130" s="1" t="str">
        <f t="shared" si="77"/>
        <v>00</v>
      </c>
      <c r="AB130" s="1" t="str">
        <f t="shared" si="78"/>
        <v>x</v>
      </c>
      <c r="AC130" s="1" t="str">
        <f t="shared" si="79"/>
        <v>00</v>
      </c>
      <c r="AD130" s="1" t="str">
        <f t="shared" si="80"/>
        <v>193</v>
      </c>
      <c r="AE130" s="1"/>
      <c r="AF130" s="1">
        <f>IFERROR(IF(((LEFT(Apoio!$B$7,2)=V130)),0.7,IF(V130&lt;&gt;"x",-10,0)),0)</f>
        <v>0</v>
      </c>
      <c r="AG130" s="1">
        <f>IFERROR(IF((RIGHT(LEFT(Apoio!$B$7,4),2)-X130)=0,0.8,IF(X130&lt;&gt;"x",-10,0)),0)</f>
        <v>-10</v>
      </c>
      <c r="AH130" s="1">
        <f>IFERROR(IF((LEFT(RIGHT(Apoio!$B$7,4),2)-Z130)=0,0.9,IF(Z130&lt;&gt;"x",-10,0)),0)</f>
        <v>0</v>
      </c>
      <c r="AI130" s="1">
        <f>IFERROR(IF((RIGHT(Apoio!$B$7,2)-AB130)=0,1,IF(AB130&lt;&gt;"x",-10,0)),0)</f>
        <v>0</v>
      </c>
      <c r="AJ130" s="1"/>
      <c r="AK130" s="1">
        <f>IFERROR(IF(Apoio!$B$5-Cálculo!J130=0,5,IF(J130&lt;&gt;"x",-10,0)),0)</f>
        <v>0</v>
      </c>
      <c r="AL130" s="1">
        <f>IFERROR(IF(Apoio!$B$4-Cálculo!S130=0,5,IF(S130&lt;&gt;"x",-10,0)),0)</f>
        <v>0</v>
      </c>
      <c r="AM130" s="1">
        <f>IFERROR(IF(Apoio!$B$3-Cálculo!P130=0,5,IF(P130&lt;&gt;"x",-10,0)),0)</f>
        <v>0</v>
      </c>
      <c r="AN130" s="1"/>
      <c r="AO130" s="1">
        <f t="shared" si="81"/>
        <v>-10</v>
      </c>
      <c r="AP130" s="1" t="str">
        <f t="shared" si="82"/>
        <v>193</v>
      </c>
    </row>
    <row r="131" spans="2:42" ht="13.5" customHeight="1" x14ac:dyDescent="0.25">
      <c r="B131" s="20" t="str">
        <f>Planilha1!C131</f>
        <v>194</v>
      </c>
      <c r="C131" s="21">
        <f t="shared" si="47"/>
        <v>161</v>
      </c>
      <c r="D131" s="22" t="str">
        <f>Planilha1!D131</f>
        <v>Programa SC Rural - SEINFRA (subação 10749)</v>
      </c>
      <c r="E131" s="22" t="str">
        <f>IF(Planilha1!E131=0,"x",Planilha1!E131)</f>
        <v>00.000.0000.0000.010749</v>
      </c>
      <c r="F131" s="22">
        <f>Planilha1!F131</f>
        <v>0</v>
      </c>
      <c r="G131" s="1"/>
      <c r="H131" s="23" t="str">
        <f>Planilha1!G131</f>
        <v>00161</v>
      </c>
      <c r="I131" s="1"/>
      <c r="J131" s="1" t="str">
        <f t="shared" si="60"/>
        <v>x</v>
      </c>
      <c r="K131" s="3" t="str">
        <f t="shared" si="61"/>
        <v>00</v>
      </c>
      <c r="L131" s="3" t="str">
        <f t="shared" si="62"/>
        <v>194</v>
      </c>
      <c r="M131" s="3" t="str">
        <f t="shared" si="63"/>
        <v>x</v>
      </c>
      <c r="N131" s="2" t="str">
        <f t="shared" si="64"/>
        <v>000</v>
      </c>
      <c r="O131" s="2" t="str">
        <f t="shared" si="65"/>
        <v>194</v>
      </c>
      <c r="P131" s="2" t="str">
        <f t="shared" si="66"/>
        <v>010749</v>
      </c>
      <c r="Q131" s="1" t="str">
        <f t="shared" si="67"/>
        <v>010749</v>
      </c>
      <c r="R131" s="1" t="str">
        <f t="shared" si="68"/>
        <v>194</v>
      </c>
      <c r="S131" s="1" t="str">
        <f t="shared" si="69"/>
        <v>x</v>
      </c>
      <c r="T131" s="1" t="str">
        <f t="shared" si="70"/>
        <v>0000</v>
      </c>
      <c r="U131" s="2" t="str">
        <f t="shared" si="71"/>
        <v>194</v>
      </c>
      <c r="V131" s="1" t="str">
        <f t="shared" si="72"/>
        <v>0</v>
      </c>
      <c r="W131" s="1" t="str">
        <f t="shared" si="73"/>
        <v>0</v>
      </c>
      <c r="X131" s="1" t="str">
        <f t="shared" si="74"/>
        <v>0</v>
      </c>
      <c r="Y131" s="1" t="str">
        <f t="shared" si="75"/>
        <v>0</v>
      </c>
      <c r="Z131" s="1" t="str">
        <f t="shared" si="76"/>
        <v>0</v>
      </c>
      <c r="AA131" s="1" t="str">
        <f t="shared" si="77"/>
        <v>0</v>
      </c>
      <c r="AB131" s="1" t="str">
        <f t="shared" si="78"/>
        <v>0</v>
      </c>
      <c r="AC131" s="1" t="str">
        <f t="shared" si="79"/>
        <v>0</v>
      </c>
      <c r="AD131" s="1" t="str">
        <f t="shared" si="80"/>
        <v>194</v>
      </c>
      <c r="AE131" s="1"/>
      <c r="AF131" s="1">
        <f>IFERROR(IF(((LEFT(Apoio!$B$7,2)=V131)),0.7,IF(V131&lt;&gt;"x",-10,0)),0)</f>
        <v>-10</v>
      </c>
      <c r="AG131" s="1">
        <f>IFERROR(IF((RIGHT(LEFT(Apoio!$B$7,4),2)-X131)=0,0.8,IF(X131&lt;&gt;"x",-10,0)),0)</f>
        <v>-10</v>
      </c>
      <c r="AH131" s="1">
        <f>IFERROR(IF((LEFT(RIGHT(Apoio!$B$7,4),2)-Z131)=0,0.9,IF(Z131&lt;&gt;"x",-10,0)),0)</f>
        <v>-10</v>
      </c>
      <c r="AI131" s="1">
        <f>IFERROR(IF((RIGHT(Apoio!$B$7,2)-AB131)=0,1,IF(AB131&lt;&gt;"x",-10,0)),0)</f>
        <v>-10</v>
      </c>
      <c r="AJ131" s="1"/>
      <c r="AK131" s="1">
        <f>IFERROR(IF(Apoio!$B$5-Cálculo!J131=0,5,IF(J131&lt;&gt;"x",-10,0)),0)</f>
        <v>0</v>
      </c>
      <c r="AL131" s="1">
        <f>IFERROR(IF(Apoio!$B$4-Cálculo!S131=0,5,IF(S131&lt;&gt;"x",-10,0)),0)</f>
        <v>0</v>
      </c>
      <c r="AM131" s="1">
        <f>IFERROR(IF(Apoio!$B$3-Cálculo!P131=0,5,IF(P131&lt;&gt;"x",-10,0)),0)</f>
        <v>-10</v>
      </c>
      <c r="AN131" s="1"/>
      <c r="AO131" s="1">
        <f t="shared" si="81"/>
        <v>-50</v>
      </c>
      <c r="AP131" s="1" t="str">
        <f t="shared" si="82"/>
        <v>194</v>
      </c>
    </row>
    <row r="132" spans="2:42" ht="13.5" customHeight="1" x14ac:dyDescent="0.25">
      <c r="B132" s="20" t="str">
        <f>Planilha1!C132</f>
        <v>195</v>
      </c>
      <c r="C132" s="21">
        <f t="shared" si="47"/>
        <v>276</v>
      </c>
      <c r="D132" s="22" t="str">
        <f>Planilha1!D132</f>
        <v>Despesas de Exercícios Anteriores XXXX92XX - Despesas de capital</v>
      </c>
      <c r="E132" s="22" t="str">
        <f>IF(Planilha1!E132=0,"x",Planilha1!E132)</f>
        <v>x</v>
      </c>
      <c r="F132" s="22" t="str">
        <f>Planilha1!F132</f>
        <v>44.00.92.00</v>
      </c>
      <c r="G132" s="1"/>
      <c r="H132" s="23" t="str">
        <f>Planilha1!G132</f>
        <v>00276</v>
      </c>
      <c r="I132" s="1"/>
      <c r="J132" s="1" t="str">
        <f t="shared" si="60"/>
        <v>x</v>
      </c>
      <c r="K132" s="3" t="str">
        <f t="shared" si="61"/>
        <v>x</v>
      </c>
      <c r="L132" s="3" t="str">
        <f t="shared" si="62"/>
        <v>195</v>
      </c>
      <c r="M132" s="3" t="str">
        <f t="shared" si="63"/>
        <v>x</v>
      </c>
      <c r="N132" s="2" t="str">
        <f t="shared" si="64"/>
        <v>x</v>
      </c>
      <c r="O132" s="2" t="str">
        <f t="shared" si="65"/>
        <v>195</v>
      </c>
      <c r="P132" s="2" t="str">
        <f t="shared" si="66"/>
        <v>x</v>
      </c>
      <c r="Q132" s="1" t="str">
        <f t="shared" si="67"/>
        <v>x</v>
      </c>
      <c r="R132" s="1" t="str">
        <f t="shared" si="68"/>
        <v>195</v>
      </c>
      <c r="S132" s="1" t="str">
        <f t="shared" si="69"/>
        <v>x</v>
      </c>
      <c r="T132" s="1" t="str">
        <f t="shared" si="70"/>
        <v>x</v>
      </c>
      <c r="U132" s="2" t="str">
        <f t="shared" si="71"/>
        <v>195</v>
      </c>
      <c r="V132" s="1" t="str">
        <f t="shared" si="72"/>
        <v>44</v>
      </c>
      <c r="W132" s="1" t="str">
        <f t="shared" si="73"/>
        <v>44</v>
      </c>
      <c r="X132" s="1" t="str">
        <f t="shared" si="74"/>
        <v>x</v>
      </c>
      <c r="Y132" s="1" t="str">
        <f t="shared" si="75"/>
        <v>00</v>
      </c>
      <c r="Z132" s="1" t="str">
        <f t="shared" si="76"/>
        <v>92</v>
      </c>
      <c r="AA132" s="1" t="str">
        <f t="shared" si="77"/>
        <v>92</v>
      </c>
      <c r="AB132" s="1" t="str">
        <f t="shared" si="78"/>
        <v>x</v>
      </c>
      <c r="AC132" s="1" t="str">
        <f t="shared" si="79"/>
        <v>00</v>
      </c>
      <c r="AD132" s="1" t="str">
        <f t="shared" si="80"/>
        <v>195</v>
      </c>
      <c r="AE132" s="1"/>
      <c r="AF132" s="1">
        <f>IFERROR(IF(((LEFT(Apoio!$B$7,2)=V132)),0.7,IF(V132&lt;&gt;"x",-10,0)),0)</f>
        <v>0.7</v>
      </c>
      <c r="AG132" s="1">
        <f>IFERROR(IF((RIGHT(LEFT(Apoio!$B$7,4),2)-X132)=0,0.8,IF(X132&lt;&gt;"x",-10,0)),0)</f>
        <v>0</v>
      </c>
      <c r="AH132" s="1">
        <f>IFERROR(IF((LEFT(RIGHT(Apoio!$B$7,4),2)-Z132)=0,0.9,IF(Z132&lt;&gt;"x",-10,0)),0)</f>
        <v>-10</v>
      </c>
      <c r="AI132" s="1">
        <f>IFERROR(IF((RIGHT(Apoio!$B$7,2)-AB132)=0,1,IF(AB132&lt;&gt;"x",-10,0)),0)</f>
        <v>0</v>
      </c>
      <c r="AJ132" s="1"/>
      <c r="AK132" s="1">
        <f>IFERROR(IF(Apoio!$B$5-Cálculo!J132=0,5,IF(J132&lt;&gt;"x",-10,0)),0)</f>
        <v>0</v>
      </c>
      <c r="AL132" s="1">
        <f>IFERROR(IF(Apoio!$B$4-Cálculo!S132=0,5,IF(S132&lt;&gt;"x",-10,0)),0)</f>
        <v>0</v>
      </c>
      <c r="AM132" s="1">
        <f>IFERROR(IF(Apoio!$B$3-Cálculo!P132=0,5,IF(P132&lt;&gt;"x",-10,0)),0)</f>
        <v>0</v>
      </c>
      <c r="AN132" s="1"/>
      <c r="AO132" s="1">
        <f t="shared" si="81"/>
        <v>-9.3000000000000007</v>
      </c>
      <c r="AP132" s="1" t="str">
        <f t="shared" si="82"/>
        <v>195</v>
      </c>
    </row>
    <row r="133" spans="2:42" ht="13.5" customHeight="1" x14ac:dyDescent="0.25">
      <c r="B133" s="20" t="str">
        <f>Planilha1!C133</f>
        <v>196</v>
      </c>
      <c r="C133" s="21">
        <f t="shared" si="47"/>
        <v>55</v>
      </c>
      <c r="D133" s="22" t="str">
        <f>Planilha1!D133</f>
        <v>Despesas de Exercícios Anteriores XXXX92XX - Despesas correntes</v>
      </c>
      <c r="E133" s="22" t="str">
        <f>IF(Planilha1!E133=0,"x",Planilha1!E133)</f>
        <v>x</v>
      </c>
      <c r="F133" s="22" t="str">
        <f>Planilha1!F133</f>
        <v>33.00.92.00</v>
      </c>
      <c r="G133" s="1"/>
      <c r="H133" s="23" t="str">
        <f>Planilha1!G133</f>
        <v>00055</v>
      </c>
      <c r="I133" s="1"/>
      <c r="J133" s="1" t="str">
        <f t="shared" si="60"/>
        <v>x</v>
      </c>
      <c r="K133" s="3" t="str">
        <f t="shared" si="61"/>
        <v>x</v>
      </c>
      <c r="L133" s="3" t="str">
        <f t="shared" si="62"/>
        <v>196</v>
      </c>
      <c r="M133" s="3" t="str">
        <f t="shared" si="63"/>
        <v>x</v>
      </c>
      <c r="N133" s="2" t="str">
        <f t="shared" si="64"/>
        <v>x</v>
      </c>
      <c r="O133" s="2" t="str">
        <f t="shared" si="65"/>
        <v>196</v>
      </c>
      <c r="P133" s="2" t="str">
        <f t="shared" si="66"/>
        <v>x</v>
      </c>
      <c r="Q133" s="1" t="str">
        <f t="shared" si="67"/>
        <v>x</v>
      </c>
      <c r="R133" s="1" t="str">
        <f t="shared" si="68"/>
        <v>196</v>
      </c>
      <c r="S133" s="1" t="str">
        <f t="shared" si="69"/>
        <v>x</v>
      </c>
      <c r="T133" s="1" t="str">
        <f t="shared" si="70"/>
        <v>x</v>
      </c>
      <c r="U133" s="2" t="str">
        <f t="shared" si="71"/>
        <v>196</v>
      </c>
      <c r="V133" s="1" t="str">
        <f t="shared" si="72"/>
        <v>33</v>
      </c>
      <c r="W133" s="1" t="str">
        <f t="shared" si="73"/>
        <v>33</v>
      </c>
      <c r="X133" s="1" t="str">
        <f t="shared" si="74"/>
        <v>x</v>
      </c>
      <c r="Y133" s="1" t="str">
        <f t="shared" si="75"/>
        <v>00</v>
      </c>
      <c r="Z133" s="1" t="str">
        <f t="shared" si="76"/>
        <v>92</v>
      </c>
      <c r="AA133" s="1" t="str">
        <f t="shared" si="77"/>
        <v>92</v>
      </c>
      <c r="AB133" s="1" t="str">
        <f t="shared" si="78"/>
        <v>x</v>
      </c>
      <c r="AC133" s="1" t="str">
        <f t="shared" si="79"/>
        <v>00</v>
      </c>
      <c r="AD133" s="1" t="str">
        <f t="shared" si="80"/>
        <v>196</v>
      </c>
      <c r="AE133" s="1"/>
      <c r="AF133" s="1">
        <f>IFERROR(IF(((LEFT(Apoio!$B$7,2)=V133)),0.7,IF(V133&lt;&gt;"x",-10,0)),0)</f>
        <v>-10</v>
      </c>
      <c r="AG133" s="1">
        <f>IFERROR(IF((RIGHT(LEFT(Apoio!$B$7,4),2)-X133)=0,0.8,IF(X133&lt;&gt;"x",-10,0)),0)</f>
        <v>0</v>
      </c>
      <c r="AH133" s="1">
        <f>IFERROR(IF((LEFT(RIGHT(Apoio!$B$7,4),2)-Z133)=0,0.9,IF(Z133&lt;&gt;"x",-10,0)),0)</f>
        <v>-10</v>
      </c>
      <c r="AI133" s="1">
        <f>IFERROR(IF((RIGHT(Apoio!$B$7,2)-AB133)=0,1,IF(AB133&lt;&gt;"x",-10,0)),0)</f>
        <v>0</v>
      </c>
      <c r="AJ133" s="1"/>
      <c r="AK133" s="1">
        <f>IFERROR(IF(Apoio!$B$5-Cálculo!J133=0,5,IF(J133&lt;&gt;"x",-10,0)),0)</f>
        <v>0</v>
      </c>
      <c r="AL133" s="1">
        <f>IFERROR(IF(Apoio!$B$4-Cálculo!S133=0,5,IF(S133&lt;&gt;"x",-10,0)),0)</f>
        <v>0</v>
      </c>
      <c r="AM133" s="1">
        <f>IFERROR(IF(Apoio!$B$3-Cálculo!P133=0,5,IF(P133&lt;&gt;"x",-10,0)),0)</f>
        <v>0</v>
      </c>
      <c r="AN133" s="1"/>
      <c r="AO133" s="1">
        <f t="shared" si="81"/>
        <v>-20</v>
      </c>
      <c r="AP133" s="1" t="str">
        <f t="shared" si="82"/>
        <v>196</v>
      </c>
    </row>
    <row r="134" spans="2:42" ht="13.5" customHeight="1" x14ac:dyDescent="0.25">
      <c r="B134" s="20" t="str">
        <f>Planilha1!C134</f>
        <v>197</v>
      </c>
      <c r="C134" s="21">
        <f t="shared" ref="C134:C181" si="83">+H134*1</f>
        <v>45</v>
      </c>
      <c r="D134" s="22" t="str">
        <f>Planilha1!D134</f>
        <v>Despesas de Exercícios Anteriores XXXX92XX - Despesas com pessoal</v>
      </c>
      <c r="E134" s="22" t="str">
        <f>IF(Planilha1!E134=0,"x",Planilha1!E134)</f>
        <v>x</v>
      </c>
      <c r="F134" s="22" t="str">
        <f>Planilha1!F134</f>
        <v>31.00.92.00</v>
      </c>
      <c r="G134" s="1"/>
      <c r="H134" s="23" t="str">
        <f>Planilha1!G134</f>
        <v>00045</v>
      </c>
      <c r="I134" s="1"/>
      <c r="J134" s="1" t="str">
        <f t="shared" si="60"/>
        <v>x</v>
      </c>
      <c r="K134" s="3" t="str">
        <f t="shared" si="61"/>
        <v>x</v>
      </c>
      <c r="L134" s="3" t="str">
        <f t="shared" si="62"/>
        <v>197</v>
      </c>
      <c r="M134" s="3" t="str">
        <f t="shared" si="63"/>
        <v>x</v>
      </c>
      <c r="N134" s="2" t="str">
        <f t="shared" si="64"/>
        <v>x</v>
      </c>
      <c r="O134" s="2" t="str">
        <f t="shared" si="65"/>
        <v>197</v>
      </c>
      <c r="P134" s="2" t="str">
        <f t="shared" si="66"/>
        <v>x</v>
      </c>
      <c r="Q134" s="1" t="str">
        <f t="shared" si="67"/>
        <v>x</v>
      </c>
      <c r="R134" s="1" t="str">
        <f t="shared" si="68"/>
        <v>197</v>
      </c>
      <c r="S134" s="1" t="str">
        <f t="shared" si="69"/>
        <v>x</v>
      </c>
      <c r="T134" s="1" t="str">
        <f t="shared" si="70"/>
        <v>x</v>
      </c>
      <c r="U134" s="2" t="str">
        <f t="shared" si="71"/>
        <v>197</v>
      </c>
      <c r="V134" s="1" t="str">
        <f t="shared" si="72"/>
        <v>31</v>
      </c>
      <c r="W134" s="1" t="str">
        <f t="shared" si="73"/>
        <v>31</v>
      </c>
      <c r="X134" s="1" t="str">
        <f t="shared" si="74"/>
        <v>x</v>
      </c>
      <c r="Y134" s="1" t="str">
        <f t="shared" si="75"/>
        <v>00</v>
      </c>
      <c r="Z134" s="1" t="str">
        <f t="shared" si="76"/>
        <v>92</v>
      </c>
      <c r="AA134" s="1" t="str">
        <f t="shared" si="77"/>
        <v>92</v>
      </c>
      <c r="AB134" s="1" t="str">
        <f t="shared" si="78"/>
        <v>x</v>
      </c>
      <c r="AC134" s="1" t="str">
        <f t="shared" si="79"/>
        <v>00</v>
      </c>
      <c r="AD134" s="1" t="str">
        <f t="shared" si="80"/>
        <v>197</v>
      </c>
      <c r="AE134" s="1"/>
      <c r="AF134" s="1">
        <f>IFERROR(IF(((LEFT(Apoio!$B$7,2)=V134)),0.7,IF(V134&lt;&gt;"x",-10,0)),0)</f>
        <v>-10</v>
      </c>
      <c r="AG134" s="1">
        <f>IFERROR(IF((RIGHT(LEFT(Apoio!$B$7,4),2)-X134)=0,0.8,IF(X134&lt;&gt;"x",-10,0)),0)</f>
        <v>0</v>
      </c>
      <c r="AH134" s="1">
        <f>IFERROR(IF((LEFT(RIGHT(Apoio!$B$7,4),2)-Z134)=0,0.9,IF(Z134&lt;&gt;"x",-10,0)),0)</f>
        <v>-10</v>
      </c>
      <c r="AI134" s="1">
        <f>IFERROR(IF((RIGHT(Apoio!$B$7,2)-AB134)=0,1,IF(AB134&lt;&gt;"x",-10,0)),0)</f>
        <v>0</v>
      </c>
      <c r="AJ134" s="1"/>
      <c r="AK134" s="1">
        <f>IFERROR(IF(Apoio!$B$5-Cálculo!J134=0,5,IF(J134&lt;&gt;"x",-10,0)),0)</f>
        <v>0</v>
      </c>
      <c r="AL134" s="1">
        <f>IFERROR(IF(Apoio!$B$4-Cálculo!S134=0,5,IF(S134&lt;&gt;"x",-10,0)),0)</f>
        <v>0</v>
      </c>
      <c r="AM134" s="1">
        <f>IFERROR(IF(Apoio!$B$3-Cálculo!P134=0,5,IF(P134&lt;&gt;"x",-10,0)),0)</f>
        <v>0</v>
      </c>
      <c r="AN134" s="1"/>
      <c r="AO134" s="1">
        <f t="shared" si="81"/>
        <v>-20</v>
      </c>
      <c r="AP134" s="1" t="str">
        <f t="shared" si="82"/>
        <v>197</v>
      </c>
    </row>
    <row r="135" spans="2:42" ht="13.5" customHeight="1" x14ac:dyDescent="0.25">
      <c r="B135" s="20" t="str">
        <f>Planilha1!C135</f>
        <v>198</v>
      </c>
      <c r="C135" s="21">
        <f t="shared" si="83"/>
        <v>265</v>
      </c>
      <c r="D135" s="22" t="str">
        <f>Planilha1!D135</f>
        <v>Sentenças Judiciais - Despesas de capital</v>
      </c>
      <c r="E135" s="22" t="str">
        <f>IF(Planilha1!E135=0,"x",Planilha1!E135)</f>
        <v>x</v>
      </c>
      <c r="F135" s="22" t="str">
        <f>Planilha1!F135</f>
        <v>44.00.91.00</v>
      </c>
      <c r="G135" s="1"/>
      <c r="H135" s="23" t="str">
        <f>Planilha1!G135</f>
        <v>00265</v>
      </c>
      <c r="I135" s="1"/>
      <c r="J135" s="1" t="str">
        <f t="shared" si="60"/>
        <v>x</v>
      </c>
      <c r="K135" s="3" t="str">
        <f t="shared" si="61"/>
        <v>x</v>
      </c>
      <c r="L135" s="3" t="str">
        <f t="shared" si="62"/>
        <v>198</v>
      </c>
      <c r="M135" s="3" t="str">
        <f t="shared" si="63"/>
        <v>x</v>
      </c>
      <c r="N135" s="2" t="str">
        <f t="shared" si="64"/>
        <v>x</v>
      </c>
      <c r="O135" s="2" t="str">
        <f t="shared" si="65"/>
        <v>198</v>
      </c>
      <c r="P135" s="2" t="str">
        <f t="shared" si="66"/>
        <v>x</v>
      </c>
      <c r="Q135" s="1" t="str">
        <f t="shared" si="67"/>
        <v>x</v>
      </c>
      <c r="R135" s="1" t="str">
        <f t="shared" si="68"/>
        <v>198</v>
      </c>
      <c r="S135" s="1" t="str">
        <f t="shared" si="69"/>
        <v>x</v>
      </c>
      <c r="T135" s="1" t="str">
        <f t="shared" si="70"/>
        <v>x</v>
      </c>
      <c r="U135" s="2" t="str">
        <f t="shared" si="71"/>
        <v>198</v>
      </c>
      <c r="V135" s="1" t="str">
        <f t="shared" si="72"/>
        <v>44</v>
      </c>
      <c r="W135" s="1" t="str">
        <f t="shared" si="73"/>
        <v>44</v>
      </c>
      <c r="X135" s="1" t="str">
        <f t="shared" si="74"/>
        <v>x</v>
      </c>
      <c r="Y135" s="1" t="str">
        <f t="shared" si="75"/>
        <v>00</v>
      </c>
      <c r="Z135" s="1" t="str">
        <f t="shared" si="76"/>
        <v>91</v>
      </c>
      <c r="AA135" s="1" t="str">
        <f t="shared" si="77"/>
        <v>91</v>
      </c>
      <c r="AB135" s="1" t="str">
        <f t="shared" si="78"/>
        <v>x</v>
      </c>
      <c r="AC135" s="1" t="str">
        <f t="shared" si="79"/>
        <v>00</v>
      </c>
      <c r="AD135" s="1" t="str">
        <f t="shared" si="80"/>
        <v>198</v>
      </c>
      <c r="AE135" s="1"/>
      <c r="AF135" s="1">
        <f>IFERROR(IF(((LEFT(Apoio!$B$7,2)=V135)),0.7,IF(V135&lt;&gt;"x",-10,0)),0)</f>
        <v>0.7</v>
      </c>
      <c r="AG135" s="1">
        <f>IFERROR(IF((RIGHT(LEFT(Apoio!$B$7,4),2)-X135)=0,0.8,IF(X135&lt;&gt;"x",-10,0)),0)</f>
        <v>0</v>
      </c>
      <c r="AH135" s="1">
        <f>IFERROR(IF((LEFT(RIGHT(Apoio!$B$7,4),2)-Z135)=0,0.9,IF(Z135&lt;&gt;"x",-10,0)),0)</f>
        <v>-10</v>
      </c>
      <c r="AI135" s="1">
        <f>IFERROR(IF((RIGHT(Apoio!$B$7,2)-AB135)=0,1,IF(AB135&lt;&gt;"x",-10,0)),0)</f>
        <v>0</v>
      </c>
      <c r="AJ135" s="1"/>
      <c r="AK135" s="1">
        <f>IFERROR(IF(Apoio!$B$5-Cálculo!J135=0,5,IF(J135&lt;&gt;"x",-10,0)),0)</f>
        <v>0</v>
      </c>
      <c r="AL135" s="1">
        <f>IFERROR(IF(Apoio!$B$4-Cálculo!S135=0,5,IF(S135&lt;&gt;"x",-10,0)),0)</f>
        <v>0</v>
      </c>
      <c r="AM135" s="1">
        <f>IFERROR(IF(Apoio!$B$3-Cálculo!P135=0,5,IF(P135&lt;&gt;"x",-10,0)),0)</f>
        <v>0</v>
      </c>
      <c r="AN135" s="1"/>
      <c r="AO135" s="1">
        <f t="shared" si="81"/>
        <v>-9.3000000000000007</v>
      </c>
      <c r="AP135" s="1" t="str">
        <f t="shared" si="82"/>
        <v>198</v>
      </c>
    </row>
    <row r="136" spans="2:42" ht="13.5" customHeight="1" x14ac:dyDescent="0.25">
      <c r="B136" s="20" t="str">
        <f>Planilha1!C136</f>
        <v>199</v>
      </c>
      <c r="C136" s="21">
        <f t="shared" si="83"/>
        <v>43</v>
      </c>
      <c r="D136" s="22" t="str">
        <f>Planilha1!D136</f>
        <v>Sentenças Judiciais - Despesas com pessoal</v>
      </c>
      <c r="E136" s="22" t="str">
        <f>IF(Planilha1!E136=0,"x",Planilha1!E136)</f>
        <v>x</v>
      </c>
      <c r="F136" s="22" t="str">
        <f>Planilha1!F136</f>
        <v>31.00.91.00</v>
      </c>
      <c r="G136" s="1"/>
      <c r="H136" s="23" t="str">
        <f>Planilha1!G136</f>
        <v>00043</v>
      </c>
      <c r="I136" s="1"/>
      <c r="J136" s="1" t="str">
        <f t="shared" si="60"/>
        <v>x</v>
      </c>
      <c r="K136" s="3" t="str">
        <f t="shared" si="61"/>
        <v>x</v>
      </c>
      <c r="L136" s="3" t="str">
        <f t="shared" si="62"/>
        <v>199</v>
      </c>
      <c r="M136" s="3" t="str">
        <f t="shared" si="63"/>
        <v>x</v>
      </c>
      <c r="N136" s="2" t="str">
        <f t="shared" si="64"/>
        <v>x</v>
      </c>
      <c r="O136" s="2" t="str">
        <f t="shared" si="65"/>
        <v>199</v>
      </c>
      <c r="P136" s="2" t="str">
        <f t="shared" si="66"/>
        <v>x</v>
      </c>
      <c r="Q136" s="1" t="str">
        <f t="shared" si="67"/>
        <v>x</v>
      </c>
      <c r="R136" s="1" t="str">
        <f t="shared" si="68"/>
        <v>199</v>
      </c>
      <c r="S136" s="1" t="str">
        <f t="shared" si="69"/>
        <v>x</v>
      </c>
      <c r="T136" s="1" t="str">
        <f t="shared" si="70"/>
        <v>x</v>
      </c>
      <c r="U136" s="2" t="str">
        <f t="shared" si="71"/>
        <v>199</v>
      </c>
      <c r="V136" s="1" t="str">
        <f t="shared" si="72"/>
        <v>31</v>
      </c>
      <c r="W136" s="1" t="str">
        <f t="shared" si="73"/>
        <v>31</v>
      </c>
      <c r="X136" s="1" t="str">
        <f t="shared" si="74"/>
        <v>x</v>
      </c>
      <c r="Y136" s="1" t="str">
        <f t="shared" si="75"/>
        <v>00</v>
      </c>
      <c r="Z136" s="1" t="str">
        <f t="shared" si="76"/>
        <v>91</v>
      </c>
      <c r="AA136" s="1" t="str">
        <f t="shared" si="77"/>
        <v>91</v>
      </c>
      <c r="AB136" s="1" t="str">
        <f t="shared" si="78"/>
        <v>x</v>
      </c>
      <c r="AC136" s="1" t="str">
        <f t="shared" si="79"/>
        <v>00</v>
      </c>
      <c r="AD136" s="1" t="str">
        <f t="shared" si="80"/>
        <v>199</v>
      </c>
      <c r="AE136" s="1"/>
      <c r="AF136" s="1">
        <f>IFERROR(IF(((LEFT(Apoio!$B$7,2)=V136)),0.7,IF(V136&lt;&gt;"x",-10,0)),0)</f>
        <v>-10</v>
      </c>
      <c r="AG136" s="1">
        <f>IFERROR(IF((RIGHT(LEFT(Apoio!$B$7,4),2)-X136)=0,0.8,IF(X136&lt;&gt;"x",-10,0)),0)</f>
        <v>0</v>
      </c>
      <c r="AH136" s="1">
        <f>IFERROR(IF((LEFT(RIGHT(Apoio!$B$7,4),2)-Z136)=0,0.9,IF(Z136&lt;&gt;"x",-10,0)),0)</f>
        <v>-10</v>
      </c>
      <c r="AI136" s="1">
        <f>IFERROR(IF((RIGHT(Apoio!$B$7,2)-AB136)=0,1,IF(AB136&lt;&gt;"x",-10,0)),0)</f>
        <v>0</v>
      </c>
      <c r="AJ136" s="1"/>
      <c r="AK136" s="1">
        <f>IFERROR(IF(Apoio!$B$5-Cálculo!J136=0,5,IF(J136&lt;&gt;"x",-10,0)),0)</f>
        <v>0</v>
      </c>
      <c r="AL136" s="1">
        <f>IFERROR(IF(Apoio!$B$4-Cálculo!S136=0,5,IF(S136&lt;&gt;"x",-10,0)),0)</f>
        <v>0</v>
      </c>
      <c r="AM136" s="1">
        <f>IFERROR(IF(Apoio!$B$3-Cálculo!P136=0,5,IF(P136&lt;&gt;"x",-10,0)),0)</f>
        <v>0</v>
      </c>
      <c r="AN136" s="1"/>
      <c r="AO136" s="1">
        <f t="shared" si="81"/>
        <v>-20</v>
      </c>
      <c r="AP136" s="1" t="str">
        <f t="shared" si="82"/>
        <v>199</v>
      </c>
    </row>
    <row r="137" spans="2:42" ht="13.5" customHeight="1" x14ac:dyDescent="0.25">
      <c r="B137" s="20" t="str">
        <f>Planilha1!C137</f>
        <v>200</v>
      </c>
      <c r="C137" s="21">
        <f t="shared" si="83"/>
        <v>266</v>
      </c>
      <c r="D137" s="22" t="str">
        <f>Planilha1!D137</f>
        <v>Sentenças Judiciais - Despesas correntes</v>
      </c>
      <c r="E137" s="22" t="str">
        <f>IF(Planilha1!E137=0,"x",Planilha1!E137)</f>
        <v>x</v>
      </c>
      <c r="F137" s="22" t="str">
        <f>Planilha1!F137</f>
        <v>33.00.91.00</v>
      </c>
      <c r="G137" s="1"/>
      <c r="H137" s="23" t="str">
        <f>Planilha1!G137</f>
        <v>00266</v>
      </c>
      <c r="I137" s="1"/>
      <c r="J137" s="1" t="str">
        <f t="shared" si="60"/>
        <v>x</v>
      </c>
      <c r="K137" s="3" t="str">
        <f t="shared" si="61"/>
        <v>x</v>
      </c>
      <c r="L137" s="3" t="str">
        <f t="shared" si="62"/>
        <v>200</v>
      </c>
      <c r="M137" s="3" t="str">
        <f t="shared" si="63"/>
        <v>x</v>
      </c>
      <c r="N137" s="2" t="str">
        <f t="shared" si="64"/>
        <v>x</v>
      </c>
      <c r="O137" s="2" t="str">
        <f t="shared" si="65"/>
        <v>200</v>
      </c>
      <c r="P137" s="2" t="str">
        <f t="shared" si="66"/>
        <v>x</v>
      </c>
      <c r="Q137" s="1" t="str">
        <f t="shared" si="67"/>
        <v>x</v>
      </c>
      <c r="R137" s="1" t="str">
        <f t="shared" si="68"/>
        <v>200</v>
      </c>
      <c r="S137" s="1" t="str">
        <f t="shared" si="69"/>
        <v>x</v>
      </c>
      <c r="T137" s="1" t="str">
        <f t="shared" si="70"/>
        <v>x</v>
      </c>
      <c r="U137" s="2" t="str">
        <f t="shared" si="71"/>
        <v>200</v>
      </c>
      <c r="V137" s="1" t="str">
        <f t="shared" si="72"/>
        <v>33</v>
      </c>
      <c r="W137" s="1" t="str">
        <f t="shared" si="73"/>
        <v>33</v>
      </c>
      <c r="X137" s="1" t="str">
        <f t="shared" si="74"/>
        <v>x</v>
      </c>
      <c r="Y137" s="1" t="str">
        <f t="shared" si="75"/>
        <v>00</v>
      </c>
      <c r="Z137" s="1" t="str">
        <f t="shared" si="76"/>
        <v>91</v>
      </c>
      <c r="AA137" s="1" t="str">
        <f t="shared" si="77"/>
        <v>91</v>
      </c>
      <c r="AB137" s="1" t="str">
        <f t="shared" si="78"/>
        <v>x</v>
      </c>
      <c r="AC137" s="1" t="str">
        <f t="shared" si="79"/>
        <v>00</v>
      </c>
      <c r="AD137" s="1" t="str">
        <f t="shared" si="80"/>
        <v>200</v>
      </c>
      <c r="AE137" s="1"/>
      <c r="AF137" s="1">
        <f>IFERROR(IF(((LEFT(Apoio!$B$7,2)=V137)),0.7,IF(V137&lt;&gt;"x",-10,0)),0)</f>
        <v>-10</v>
      </c>
      <c r="AG137" s="1">
        <f>IFERROR(IF((RIGHT(LEFT(Apoio!$B$7,4),2)-X137)=0,0.8,IF(X137&lt;&gt;"x",-10,0)),0)</f>
        <v>0</v>
      </c>
      <c r="AH137" s="1">
        <f>IFERROR(IF((LEFT(RIGHT(Apoio!$B$7,4),2)-Z137)=0,0.9,IF(Z137&lt;&gt;"x",-10,0)),0)</f>
        <v>-10</v>
      </c>
      <c r="AI137" s="1">
        <f>IFERROR(IF((RIGHT(Apoio!$B$7,2)-AB137)=0,1,IF(AB137&lt;&gt;"x",-10,0)),0)</f>
        <v>0</v>
      </c>
      <c r="AJ137" s="1"/>
      <c r="AK137" s="1">
        <f>IFERROR(IF(Apoio!$B$5-Cálculo!J137=0,5,IF(J137&lt;&gt;"x",-10,0)),0)</f>
        <v>0</v>
      </c>
      <c r="AL137" s="1">
        <f>IFERROR(IF(Apoio!$B$4-Cálculo!S137=0,5,IF(S137&lt;&gt;"x",-10,0)),0)</f>
        <v>0</v>
      </c>
      <c r="AM137" s="1">
        <f>IFERROR(IF(Apoio!$B$3-Cálculo!P137=0,5,IF(P137&lt;&gt;"x",-10,0)),0)</f>
        <v>0</v>
      </c>
      <c r="AN137" s="1"/>
      <c r="AO137" s="1">
        <f t="shared" si="81"/>
        <v>-20</v>
      </c>
      <c r="AP137" s="1" t="str">
        <f t="shared" si="82"/>
        <v>200</v>
      </c>
    </row>
    <row r="138" spans="2:42" ht="13.5" customHeight="1" x14ac:dyDescent="0.25">
      <c r="B138" s="20" t="str">
        <f>Planilha1!C138</f>
        <v>201</v>
      </c>
      <c r="C138" s="21">
        <f t="shared" si="83"/>
        <v>72</v>
      </c>
      <c r="D138" s="22" t="str">
        <f>Planilha1!D138</f>
        <v>Art 170 - Bolsas de pesquisa</v>
      </c>
      <c r="E138" s="22" t="str">
        <f>IF(Planilha1!E138=0,"x",Planilha1!E138)</f>
        <v>00.000.0000.0000.012882</v>
      </c>
      <c r="F138" s="22">
        <f>Planilha1!F138</f>
        <v>0</v>
      </c>
      <c r="G138" s="1"/>
      <c r="H138" s="23" t="str">
        <f>Planilha1!G138</f>
        <v>00072</v>
      </c>
      <c r="I138" s="1"/>
      <c r="J138" s="1" t="str">
        <f t="shared" si="60"/>
        <v>x</v>
      </c>
      <c r="K138" s="3" t="str">
        <f t="shared" si="61"/>
        <v>00</v>
      </c>
      <c r="L138" s="3" t="str">
        <f t="shared" si="62"/>
        <v>201</v>
      </c>
      <c r="M138" s="3" t="str">
        <f t="shared" si="63"/>
        <v>x</v>
      </c>
      <c r="N138" s="2" t="str">
        <f t="shared" si="64"/>
        <v>000</v>
      </c>
      <c r="O138" s="2" t="str">
        <f t="shared" si="65"/>
        <v>201</v>
      </c>
      <c r="P138" s="2" t="str">
        <f t="shared" si="66"/>
        <v>012882</v>
      </c>
      <c r="Q138" s="1" t="str">
        <f t="shared" si="67"/>
        <v>012882</v>
      </c>
      <c r="R138" s="1" t="str">
        <f t="shared" si="68"/>
        <v>201</v>
      </c>
      <c r="S138" s="1" t="str">
        <f t="shared" si="69"/>
        <v>x</v>
      </c>
      <c r="T138" s="1" t="str">
        <f t="shared" si="70"/>
        <v>0000</v>
      </c>
      <c r="U138" s="2" t="str">
        <f t="shared" si="71"/>
        <v>201</v>
      </c>
      <c r="V138" s="1" t="str">
        <f t="shared" si="72"/>
        <v>0</v>
      </c>
      <c r="W138" s="1" t="str">
        <f t="shared" si="73"/>
        <v>0</v>
      </c>
      <c r="X138" s="1" t="str">
        <f t="shared" si="74"/>
        <v>0</v>
      </c>
      <c r="Y138" s="1" t="str">
        <f t="shared" si="75"/>
        <v>0</v>
      </c>
      <c r="Z138" s="1" t="str">
        <f t="shared" si="76"/>
        <v>0</v>
      </c>
      <c r="AA138" s="1" t="str">
        <f t="shared" si="77"/>
        <v>0</v>
      </c>
      <c r="AB138" s="1" t="str">
        <f t="shared" si="78"/>
        <v>0</v>
      </c>
      <c r="AC138" s="1" t="str">
        <f t="shared" si="79"/>
        <v>0</v>
      </c>
      <c r="AD138" s="1" t="str">
        <f t="shared" si="80"/>
        <v>201</v>
      </c>
      <c r="AE138" s="1"/>
      <c r="AF138" s="1">
        <f>IFERROR(IF(((LEFT(Apoio!$B$7,2)=V138)),0.7,IF(V138&lt;&gt;"x",-10,0)),0)</f>
        <v>-10</v>
      </c>
      <c r="AG138" s="1">
        <f>IFERROR(IF((RIGHT(LEFT(Apoio!$B$7,4),2)-X138)=0,0.8,IF(X138&lt;&gt;"x",-10,0)),0)</f>
        <v>-10</v>
      </c>
      <c r="AH138" s="1">
        <f>IFERROR(IF((LEFT(RIGHT(Apoio!$B$7,4),2)-Z138)=0,0.9,IF(Z138&lt;&gt;"x",-10,0)),0)</f>
        <v>-10</v>
      </c>
      <c r="AI138" s="1">
        <f>IFERROR(IF((RIGHT(Apoio!$B$7,2)-AB138)=0,1,IF(AB138&lt;&gt;"x",-10,0)),0)</f>
        <v>-10</v>
      </c>
      <c r="AJ138" s="1"/>
      <c r="AK138" s="1">
        <f>IFERROR(IF(Apoio!$B$5-Cálculo!J138=0,5,IF(J138&lt;&gt;"x",-10,0)),0)</f>
        <v>0</v>
      </c>
      <c r="AL138" s="1">
        <f>IFERROR(IF(Apoio!$B$4-Cálculo!S138=0,5,IF(S138&lt;&gt;"x",-10,0)),0)</f>
        <v>0</v>
      </c>
      <c r="AM138" s="1">
        <f>IFERROR(IF(Apoio!$B$3-Cálculo!P138=0,5,IF(P138&lt;&gt;"x",-10,0)),0)</f>
        <v>-10</v>
      </c>
      <c r="AN138" s="1"/>
      <c r="AO138" s="1">
        <f t="shared" si="81"/>
        <v>-50</v>
      </c>
      <c r="AP138" s="1" t="str">
        <f t="shared" si="82"/>
        <v>201</v>
      </c>
    </row>
    <row r="139" spans="2:42" ht="13.5" customHeight="1" x14ac:dyDescent="0.25">
      <c r="B139" s="20" t="str">
        <f>Planilha1!C139</f>
        <v>202</v>
      </c>
      <c r="C139" s="21">
        <f t="shared" si="83"/>
        <v>65</v>
      </c>
      <c r="D139" s="22" t="str">
        <f>Planilha1!D139</f>
        <v>Gestão compartilhada dos Sistemas Prisional e Sócio-Educativo</v>
      </c>
      <c r="E139" s="22" t="str">
        <f>IF(Planilha1!E139=0,"x",Planilha1!E139)</f>
        <v>00.000.0000.0000.011042</v>
      </c>
      <c r="F139" s="22">
        <f>Planilha1!F139</f>
        <v>0</v>
      </c>
      <c r="G139" s="1"/>
      <c r="H139" s="23" t="str">
        <f>Planilha1!G139</f>
        <v>00065</v>
      </c>
      <c r="I139" s="1"/>
      <c r="J139" s="1" t="str">
        <f t="shared" si="60"/>
        <v>x</v>
      </c>
      <c r="K139" s="3" t="str">
        <f t="shared" si="61"/>
        <v>00</v>
      </c>
      <c r="L139" s="3" t="str">
        <f t="shared" si="62"/>
        <v>202</v>
      </c>
      <c r="M139" s="3" t="str">
        <f t="shared" si="63"/>
        <v>x</v>
      </c>
      <c r="N139" s="2" t="str">
        <f t="shared" si="64"/>
        <v>000</v>
      </c>
      <c r="O139" s="2" t="str">
        <f t="shared" si="65"/>
        <v>202</v>
      </c>
      <c r="P139" s="2" t="str">
        <f t="shared" si="66"/>
        <v>011042</v>
      </c>
      <c r="Q139" s="1" t="str">
        <f t="shared" si="67"/>
        <v>011042</v>
      </c>
      <c r="R139" s="1" t="str">
        <f t="shared" si="68"/>
        <v>202</v>
      </c>
      <c r="S139" s="1" t="str">
        <f t="shared" si="69"/>
        <v>x</v>
      </c>
      <c r="T139" s="1" t="str">
        <f t="shared" si="70"/>
        <v>0000</v>
      </c>
      <c r="U139" s="2" t="str">
        <f t="shared" si="71"/>
        <v>202</v>
      </c>
      <c r="V139" s="1" t="str">
        <f t="shared" si="72"/>
        <v>0</v>
      </c>
      <c r="W139" s="1" t="str">
        <f t="shared" si="73"/>
        <v>0</v>
      </c>
      <c r="X139" s="1" t="str">
        <f t="shared" si="74"/>
        <v>0</v>
      </c>
      <c r="Y139" s="1" t="str">
        <f t="shared" si="75"/>
        <v>0</v>
      </c>
      <c r="Z139" s="1" t="str">
        <f t="shared" si="76"/>
        <v>0</v>
      </c>
      <c r="AA139" s="1" t="str">
        <f t="shared" si="77"/>
        <v>0</v>
      </c>
      <c r="AB139" s="1" t="str">
        <f t="shared" si="78"/>
        <v>0</v>
      </c>
      <c r="AC139" s="1" t="str">
        <f t="shared" si="79"/>
        <v>0</v>
      </c>
      <c r="AD139" s="1" t="str">
        <f t="shared" si="80"/>
        <v>202</v>
      </c>
      <c r="AE139" s="1"/>
      <c r="AF139" s="1">
        <f>IFERROR(IF(((LEFT(Apoio!$B$7,2)=V139)),0.7,IF(V139&lt;&gt;"x",-10,0)),0)</f>
        <v>-10</v>
      </c>
      <c r="AG139" s="1">
        <f>IFERROR(IF((RIGHT(LEFT(Apoio!$B$7,4),2)-X139)=0,0.8,IF(X139&lt;&gt;"x",-10,0)),0)</f>
        <v>-10</v>
      </c>
      <c r="AH139" s="1">
        <f>IFERROR(IF((LEFT(RIGHT(Apoio!$B$7,4),2)-Z139)=0,0.9,IF(Z139&lt;&gt;"x",-10,0)),0)</f>
        <v>-10</v>
      </c>
      <c r="AI139" s="1">
        <f>IFERROR(IF((RIGHT(Apoio!$B$7,2)-AB139)=0,1,IF(AB139&lt;&gt;"x",-10,0)),0)</f>
        <v>-10</v>
      </c>
      <c r="AJ139" s="1"/>
      <c r="AK139" s="1">
        <f>IFERROR(IF(Apoio!$B$5-Cálculo!J139=0,5,IF(J139&lt;&gt;"x",-10,0)),0)</f>
        <v>0</v>
      </c>
      <c r="AL139" s="1">
        <f>IFERROR(IF(Apoio!$B$4-Cálculo!S139=0,5,IF(S139&lt;&gt;"x",-10,0)),0)</f>
        <v>0</v>
      </c>
      <c r="AM139" s="1">
        <f>IFERROR(IF(Apoio!$B$3-Cálculo!P139=0,5,IF(P139&lt;&gt;"x",-10,0)),0)</f>
        <v>-10</v>
      </c>
      <c r="AN139" s="1"/>
      <c r="AO139" s="1">
        <f t="shared" si="81"/>
        <v>-50</v>
      </c>
      <c r="AP139" s="1" t="str">
        <f t="shared" si="82"/>
        <v>202</v>
      </c>
    </row>
    <row r="140" spans="2:42" ht="13.5" customHeight="1" x14ac:dyDescent="0.25">
      <c r="B140" s="20" t="str">
        <f>Planilha1!C140</f>
        <v>203</v>
      </c>
      <c r="C140" s="21">
        <f t="shared" si="83"/>
        <v>69</v>
      </c>
      <c r="D140" s="22" t="str">
        <f>Planilha1!D140</f>
        <v>Transporte Escolar</v>
      </c>
      <c r="E140" s="22" t="str">
        <f>IF(Planilha1!E140=0,"x",Planilha1!E140)</f>
        <v>00.000.0000.0103.000000</v>
      </c>
      <c r="F140" s="22">
        <f>Planilha1!F140</f>
        <v>0</v>
      </c>
      <c r="G140" s="1"/>
      <c r="H140" s="23" t="str">
        <f>Planilha1!G140</f>
        <v>00069</v>
      </c>
      <c r="I140" s="1"/>
      <c r="J140" s="1" t="str">
        <f t="shared" si="60"/>
        <v>x</v>
      </c>
      <c r="K140" s="3" t="str">
        <f t="shared" si="61"/>
        <v>00</v>
      </c>
      <c r="L140" s="3" t="str">
        <f t="shared" si="62"/>
        <v>203</v>
      </c>
      <c r="M140" s="3" t="str">
        <f t="shared" si="63"/>
        <v>x</v>
      </c>
      <c r="N140" s="2" t="str">
        <f t="shared" si="64"/>
        <v>000</v>
      </c>
      <c r="O140" s="2" t="str">
        <f t="shared" si="65"/>
        <v>203</v>
      </c>
      <c r="P140" s="2" t="str">
        <f t="shared" si="66"/>
        <v>x</v>
      </c>
      <c r="Q140" s="1" t="str">
        <f t="shared" si="67"/>
        <v>000000</v>
      </c>
      <c r="R140" s="1" t="str">
        <f t="shared" si="68"/>
        <v>203</v>
      </c>
      <c r="S140" s="1" t="str">
        <f t="shared" si="69"/>
        <v>0103</v>
      </c>
      <c r="T140" s="1" t="str">
        <f t="shared" si="70"/>
        <v>0103</v>
      </c>
      <c r="U140" s="2" t="str">
        <f t="shared" si="71"/>
        <v>203</v>
      </c>
      <c r="V140" s="1" t="str">
        <f t="shared" si="72"/>
        <v>0</v>
      </c>
      <c r="W140" s="1" t="str">
        <f t="shared" si="73"/>
        <v>0</v>
      </c>
      <c r="X140" s="1" t="str">
        <f t="shared" si="74"/>
        <v>0</v>
      </c>
      <c r="Y140" s="1" t="str">
        <f t="shared" si="75"/>
        <v>0</v>
      </c>
      <c r="Z140" s="1" t="str">
        <f t="shared" si="76"/>
        <v>0</v>
      </c>
      <c r="AA140" s="1" t="str">
        <f t="shared" si="77"/>
        <v>0</v>
      </c>
      <c r="AB140" s="1" t="str">
        <f t="shared" si="78"/>
        <v>0</v>
      </c>
      <c r="AC140" s="1" t="str">
        <f t="shared" si="79"/>
        <v>0</v>
      </c>
      <c r="AD140" s="1" t="str">
        <f t="shared" si="80"/>
        <v>203</v>
      </c>
      <c r="AE140" s="1"/>
      <c r="AF140" s="1">
        <f>IFERROR(IF(((LEFT(Apoio!$B$7,2)=V140)),0.7,IF(V140&lt;&gt;"x",-10,0)),0)</f>
        <v>-10</v>
      </c>
      <c r="AG140" s="1">
        <f>IFERROR(IF((RIGHT(LEFT(Apoio!$B$7,4),2)-X140)=0,0.8,IF(X140&lt;&gt;"x",-10,0)),0)</f>
        <v>-10</v>
      </c>
      <c r="AH140" s="1">
        <f>IFERROR(IF((LEFT(RIGHT(Apoio!$B$7,4),2)-Z140)=0,0.9,IF(Z140&lt;&gt;"x",-10,0)),0)</f>
        <v>-10</v>
      </c>
      <c r="AI140" s="1">
        <f>IFERROR(IF((RIGHT(Apoio!$B$7,2)-AB140)=0,1,IF(AB140&lt;&gt;"x",-10,0)),0)</f>
        <v>-10</v>
      </c>
      <c r="AJ140" s="1"/>
      <c r="AK140" s="1">
        <f>IFERROR(IF(Apoio!$B$5-Cálculo!J140=0,5,IF(J140&lt;&gt;"x",-10,0)),0)</f>
        <v>0</v>
      </c>
      <c r="AL140" s="1">
        <f>IFERROR(IF(Apoio!$B$4-Cálculo!S140=0,5,IF(S140&lt;&gt;"x",-10,0)),0)</f>
        <v>-10</v>
      </c>
      <c r="AM140" s="1">
        <f>IFERROR(IF(Apoio!$B$3-Cálculo!P140=0,5,IF(P140&lt;&gt;"x",-10,0)),0)</f>
        <v>0</v>
      </c>
      <c r="AN140" s="1"/>
      <c r="AO140" s="1">
        <f t="shared" si="81"/>
        <v>-50</v>
      </c>
      <c r="AP140" s="1" t="str">
        <f t="shared" si="82"/>
        <v>203</v>
      </c>
    </row>
    <row r="141" spans="2:42" ht="13.5" customHeight="1" x14ac:dyDescent="0.25">
      <c r="B141" s="20" t="str">
        <f>Planilha1!C141</f>
        <v>204</v>
      </c>
      <c r="C141" s="21">
        <f t="shared" si="83"/>
        <v>58</v>
      </c>
      <c r="D141" s="22" t="str">
        <f>Planilha1!D141</f>
        <v>Merendeiras</v>
      </c>
      <c r="E141" s="22" t="str">
        <f>IF(Planilha1!E141=0,"x",Planilha1!E141)</f>
        <v>00.000.0000.0000.011507</v>
      </c>
      <c r="F141" s="22">
        <f>Planilha1!F141</f>
        <v>0</v>
      </c>
      <c r="G141" s="1"/>
      <c r="H141" s="23" t="str">
        <f>Planilha1!G141</f>
        <v>00058</v>
      </c>
      <c r="I141" s="1"/>
      <c r="J141" s="1" t="str">
        <f t="shared" si="60"/>
        <v>x</v>
      </c>
      <c r="K141" s="3" t="str">
        <f t="shared" si="61"/>
        <v>00</v>
      </c>
      <c r="L141" s="3" t="str">
        <f t="shared" si="62"/>
        <v>204</v>
      </c>
      <c r="M141" s="3" t="str">
        <f t="shared" si="63"/>
        <v>x</v>
      </c>
      <c r="N141" s="2" t="str">
        <f t="shared" si="64"/>
        <v>000</v>
      </c>
      <c r="O141" s="2" t="str">
        <f t="shared" si="65"/>
        <v>204</v>
      </c>
      <c r="P141" s="2" t="str">
        <f t="shared" si="66"/>
        <v>011507</v>
      </c>
      <c r="Q141" s="1" t="str">
        <f t="shared" si="67"/>
        <v>011507</v>
      </c>
      <c r="R141" s="1" t="str">
        <f t="shared" si="68"/>
        <v>204</v>
      </c>
      <c r="S141" s="1" t="str">
        <f t="shared" si="69"/>
        <v>x</v>
      </c>
      <c r="T141" s="1" t="str">
        <f t="shared" si="70"/>
        <v>0000</v>
      </c>
      <c r="U141" s="2" t="str">
        <f t="shared" si="71"/>
        <v>204</v>
      </c>
      <c r="V141" s="1" t="str">
        <f t="shared" si="72"/>
        <v>0</v>
      </c>
      <c r="W141" s="1" t="str">
        <f t="shared" si="73"/>
        <v>0</v>
      </c>
      <c r="X141" s="1" t="str">
        <f t="shared" si="74"/>
        <v>0</v>
      </c>
      <c r="Y141" s="1" t="str">
        <f t="shared" si="75"/>
        <v>0</v>
      </c>
      <c r="Z141" s="1" t="str">
        <f t="shared" si="76"/>
        <v>0</v>
      </c>
      <c r="AA141" s="1" t="str">
        <f t="shared" si="77"/>
        <v>0</v>
      </c>
      <c r="AB141" s="1" t="str">
        <f t="shared" si="78"/>
        <v>0</v>
      </c>
      <c r="AC141" s="1" t="str">
        <f t="shared" si="79"/>
        <v>0</v>
      </c>
      <c r="AD141" s="1" t="str">
        <f t="shared" si="80"/>
        <v>204</v>
      </c>
      <c r="AE141" s="1"/>
      <c r="AF141" s="1">
        <f>IFERROR(IF(((LEFT(Apoio!$B$7,2)=V141)),0.7,IF(V141&lt;&gt;"x",-10,0)),0)</f>
        <v>-10</v>
      </c>
      <c r="AG141" s="1">
        <f>IFERROR(IF((RIGHT(LEFT(Apoio!$B$7,4),2)-X141)=0,0.8,IF(X141&lt;&gt;"x",-10,0)),0)</f>
        <v>-10</v>
      </c>
      <c r="AH141" s="1">
        <f>IFERROR(IF((LEFT(RIGHT(Apoio!$B$7,4),2)-Z141)=0,0.9,IF(Z141&lt;&gt;"x",-10,0)),0)</f>
        <v>-10</v>
      </c>
      <c r="AI141" s="1">
        <f>IFERROR(IF((RIGHT(Apoio!$B$7,2)-AB141)=0,1,IF(AB141&lt;&gt;"x",-10,0)),0)</f>
        <v>-10</v>
      </c>
      <c r="AJ141" s="1"/>
      <c r="AK141" s="1">
        <f>IFERROR(IF(Apoio!$B$5-Cálculo!J141=0,5,IF(J141&lt;&gt;"x",-10,0)),0)</f>
        <v>0</v>
      </c>
      <c r="AL141" s="1">
        <f>IFERROR(IF(Apoio!$B$4-Cálculo!S141=0,5,IF(S141&lt;&gt;"x",-10,0)),0)</f>
        <v>0</v>
      </c>
      <c r="AM141" s="1">
        <f>IFERROR(IF(Apoio!$B$3-Cálculo!P141=0,5,IF(P141&lt;&gt;"x",-10,0)),0)</f>
        <v>-10</v>
      </c>
      <c r="AN141" s="1"/>
      <c r="AO141" s="1">
        <f t="shared" si="81"/>
        <v>-50</v>
      </c>
      <c r="AP141" s="1" t="str">
        <f t="shared" si="82"/>
        <v>204</v>
      </c>
    </row>
    <row r="142" spans="2:42" ht="13.5" customHeight="1" x14ac:dyDescent="0.25">
      <c r="B142" s="20" t="str">
        <f>Planilha1!C142</f>
        <v>205</v>
      </c>
      <c r="C142" s="21">
        <f t="shared" si="83"/>
        <v>64</v>
      </c>
      <c r="D142" s="22" t="str">
        <f>Planilha1!D142</f>
        <v>Terceiriz. Merenda</v>
      </c>
      <c r="E142" s="22" t="str">
        <f>IF(Planilha1!E142=0,"x",Planilha1!E142)</f>
        <v>00.000.0000.0000.010206</v>
      </c>
      <c r="F142" s="22">
        <f>Planilha1!F142</f>
        <v>0</v>
      </c>
      <c r="G142" s="1"/>
      <c r="H142" s="23" t="str">
        <f>Planilha1!G142</f>
        <v>00064</v>
      </c>
      <c r="I142" s="1"/>
      <c r="J142" s="1" t="str">
        <f t="shared" si="60"/>
        <v>x</v>
      </c>
      <c r="K142" s="3" t="str">
        <f t="shared" si="61"/>
        <v>00</v>
      </c>
      <c r="L142" s="3" t="str">
        <f t="shared" si="62"/>
        <v>205</v>
      </c>
      <c r="M142" s="3" t="str">
        <f t="shared" si="63"/>
        <v>x</v>
      </c>
      <c r="N142" s="2" t="str">
        <f t="shared" si="64"/>
        <v>000</v>
      </c>
      <c r="O142" s="2" t="str">
        <f t="shared" si="65"/>
        <v>205</v>
      </c>
      <c r="P142" s="2" t="str">
        <f t="shared" si="66"/>
        <v>010206</v>
      </c>
      <c r="Q142" s="1" t="str">
        <f t="shared" si="67"/>
        <v>010206</v>
      </c>
      <c r="R142" s="1" t="str">
        <f t="shared" si="68"/>
        <v>205</v>
      </c>
      <c r="S142" s="1" t="str">
        <f t="shared" si="69"/>
        <v>x</v>
      </c>
      <c r="T142" s="1" t="str">
        <f t="shared" si="70"/>
        <v>0000</v>
      </c>
      <c r="U142" s="2" t="str">
        <f t="shared" si="71"/>
        <v>205</v>
      </c>
      <c r="V142" s="1" t="str">
        <f t="shared" si="72"/>
        <v>0</v>
      </c>
      <c r="W142" s="1" t="str">
        <f t="shared" si="73"/>
        <v>0</v>
      </c>
      <c r="X142" s="1" t="str">
        <f t="shared" si="74"/>
        <v>0</v>
      </c>
      <c r="Y142" s="1" t="str">
        <f t="shared" si="75"/>
        <v>0</v>
      </c>
      <c r="Z142" s="1" t="str">
        <f t="shared" si="76"/>
        <v>0</v>
      </c>
      <c r="AA142" s="1" t="str">
        <f t="shared" si="77"/>
        <v>0</v>
      </c>
      <c r="AB142" s="1" t="str">
        <f t="shared" si="78"/>
        <v>0</v>
      </c>
      <c r="AC142" s="1" t="str">
        <f t="shared" si="79"/>
        <v>0</v>
      </c>
      <c r="AD142" s="1" t="str">
        <f t="shared" si="80"/>
        <v>205</v>
      </c>
      <c r="AE142" s="1"/>
      <c r="AF142" s="1">
        <f>IFERROR(IF(((LEFT(Apoio!$B$7,2)=V142)),0.7,IF(V142&lt;&gt;"x",-10,0)),0)</f>
        <v>-10</v>
      </c>
      <c r="AG142" s="1">
        <f>IFERROR(IF((RIGHT(LEFT(Apoio!$B$7,4),2)-X142)=0,0.8,IF(X142&lt;&gt;"x",-10,0)),0)</f>
        <v>-10</v>
      </c>
      <c r="AH142" s="1">
        <f>IFERROR(IF((LEFT(RIGHT(Apoio!$B$7,4),2)-Z142)=0,0.9,IF(Z142&lt;&gt;"x",-10,0)),0)</f>
        <v>-10</v>
      </c>
      <c r="AI142" s="1">
        <f>IFERROR(IF((RIGHT(Apoio!$B$7,2)-AB142)=0,1,IF(AB142&lt;&gt;"x",-10,0)),0)</f>
        <v>-10</v>
      </c>
      <c r="AJ142" s="1"/>
      <c r="AK142" s="1">
        <f>IFERROR(IF(Apoio!$B$5-Cálculo!J142=0,5,IF(J142&lt;&gt;"x",-10,0)),0)</f>
        <v>0</v>
      </c>
      <c r="AL142" s="1">
        <f>IFERROR(IF(Apoio!$B$4-Cálculo!S142=0,5,IF(S142&lt;&gt;"x",-10,0)),0)</f>
        <v>0</v>
      </c>
      <c r="AM142" s="1">
        <f>IFERROR(IF(Apoio!$B$3-Cálculo!P142=0,5,IF(P142&lt;&gt;"x",-10,0)),0)</f>
        <v>-10</v>
      </c>
      <c r="AN142" s="1"/>
      <c r="AO142" s="1">
        <f t="shared" si="81"/>
        <v>-50</v>
      </c>
      <c r="AP142" s="1" t="str">
        <f t="shared" si="82"/>
        <v>205</v>
      </c>
    </row>
    <row r="143" spans="2:42" ht="13.5" customHeight="1" x14ac:dyDescent="0.25">
      <c r="B143" s="20" t="str">
        <f>Planilha1!C143</f>
        <v>206</v>
      </c>
      <c r="C143" s="21">
        <f t="shared" si="83"/>
        <v>66</v>
      </c>
      <c r="D143" s="22" t="str">
        <f>Planilha1!D143</f>
        <v>Convênios e Subvenções com OS</v>
      </c>
      <c r="E143" s="22" t="str">
        <f>IF(Planilha1!E143=0,"x",Planilha1!E143)</f>
        <v>00.000.0000.0000.011441</v>
      </c>
      <c r="F143" s="22">
        <f>Planilha1!F143</f>
        <v>0</v>
      </c>
      <c r="G143" s="1"/>
      <c r="H143" s="23" t="str">
        <f>Planilha1!G143</f>
        <v>00066</v>
      </c>
      <c r="I143" s="1"/>
      <c r="J143" s="1" t="str">
        <f t="shared" si="60"/>
        <v>x</v>
      </c>
      <c r="K143" s="3" t="str">
        <f t="shared" si="61"/>
        <v>00</v>
      </c>
      <c r="L143" s="3" t="str">
        <f t="shared" si="62"/>
        <v>206</v>
      </c>
      <c r="M143" s="3" t="str">
        <f t="shared" si="63"/>
        <v>x</v>
      </c>
      <c r="N143" s="2" t="str">
        <f t="shared" si="64"/>
        <v>000</v>
      </c>
      <c r="O143" s="2" t="str">
        <f t="shared" si="65"/>
        <v>206</v>
      </c>
      <c r="P143" s="2" t="str">
        <f t="shared" si="66"/>
        <v>011441</v>
      </c>
      <c r="Q143" s="1" t="str">
        <f t="shared" si="67"/>
        <v>011441</v>
      </c>
      <c r="R143" s="1" t="str">
        <f t="shared" si="68"/>
        <v>206</v>
      </c>
      <c r="S143" s="1" t="str">
        <f t="shared" si="69"/>
        <v>x</v>
      </c>
      <c r="T143" s="1" t="str">
        <f t="shared" si="70"/>
        <v>0000</v>
      </c>
      <c r="U143" s="2" t="str">
        <f t="shared" si="71"/>
        <v>206</v>
      </c>
      <c r="V143" s="1" t="str">
        <f t="shared" si="72"/>
        <v>0</v>
      </c>
      <c r="W143" s="1" t="str">
        <f t="shared" si="73"/>
        <v>0</v>
      </c>
      <c r="X143" s="1" t="str">
        <f t="shared" si="74"/>
        <v>0</v>
      </c>
      <c r="Y143" s="1" t="str">
        <f t="shared" si="75"/>
        <v>0</v>
      </c>
      <c r="Z143" s="1" t="str">
        <f t="shared" si="76"/>
        <v>0</v>
      </c>
      <c r="AA143" s="1" t="str">
        <f t="shared" si="77"/>
        <v>0</v>
      </c>
      <c r="AB143" s="1" t="str">
        <f t="shared" si="78"/>
        <v>0</v>
      </c>
      <c r="AC143" s="1" t="str">
        <f t="shared" si="79"/>
        <v>0</v>
      </c>
      <c r="AD143" s="1" t="str">
        <f t="shared" si="80"/>
        <v>206</v>
      </c>
      <c r="AE143" s="1"/>
      <c r="AF143" s="1">
        <f>IFERROR(IF(((LEFT(Apoio!$B$7,2)=V143)),0.7,IF(V143&lt;&gt;"x",-10,0)),0)</f>
        <v>-10</v>
      </c>
      <c r="AG143" s="1">
        <f>IFERROR(IF((RIGHT(LEFT(Apoio!$B$7,4),2)-X143)=0,0.8,IF(X143&lt;&gt;"x",-10,0)),0)</f>
        <v>-10</v>
      </c>
      <c r="AH143" s="1">
        <f>IFERROR(IF((LEFT(RIGHT(Apoio!$B$7,4),2)-Z143)=0,0.9,IF(Z143&lt;&gt;"x",-10,0)),0)</f>
        <v>-10</v>
      </c>
      <c r="AI143" s="1">
        <f>IFERROR(IF((RIGHT(Apoio!$B$7,2)-AB143)=0,1,IF(AB143&lt;&gt;"x",-10,0)),0)</f>
        <v>-10</v>
      </c>
      <c r="AJ143" s="1"/>
      <c r="AK143" s="1">
        <f>IFERROR(IF(Apoio!$B$5-Cálculo!J143=0,5,IF(J143&lt;&gt;"x",-10,0)),0)</f>
        <v>0</v>
      </c>
      <c r="AL143" s="1">
        <f>IFERROR(IF(Apoio!$B$4-Cálculo!S143=0,5,IF(S143&lt;&gt;"x",-10,0)),0)</f>
        <v>0</v>
      </c>
      <c r="AM143" s="1">
        <f>IFERROR(IF(Apoio!$B$3-Cálculo!P143=0,5,IF(P143&lt;&gt;"x",-10,0)),0)</f>
        <v>-10</v>
      </c>
      <c r="AN143" s="1"/>
      <c r="AO143" s="1">
        <f t="shared" si="81"/>
        <v>-50</v>
      </c>
      <c r="AP143" s="1" t="str">
        <f t="shared" si="82"/>
        <v>206</v>
      </c>
    </row>
    <row r="144" spans="2:42" ht="13.5" customHeight="1" x14ac:dyDescent="0.25">
      <c r="B144" s="20" t="str">
        <f>Planilha1!C144</f>
        <v>207</v>
      </c>
      <c r="C144" s="21">
        <f t="shared" si="83"/>
        <v>234</v>
      </c>
      <c r="D144" s="22" t="str">
        <f>Planilha1!D144</f>
        <v>Inativado</v>
      </c>
      <c r="E144" s="22" t="str">
        <f>IF(Planilha1!E144=0,"x",Planilha1!E144)</f>
        <v>00.000.0810.0000.000000</v>
      </c>
      <c r="F144" s="22">
        <f>Planilha1!F144</f>
        <v>0</v>
      </c>
      <c r="G144" s="1"/>
      <c r="H144" s="23" t="str">
        <f>Planilha1!G144</f>
        <v>00234</v>
      </c>
      <c r="I144" s="1"/>
      <c r="J144" s="1" t="str">
        <f t="shared" si="60"/>
        <v>x</v>
      </c>
      <c r="K144" s="3" t="str">
        <f t="shared" si="61"/>
        <v>00</v>
      </c>
      <c r="L144" s="3" t="str">
        <f t="shared" si="62"/>
        <v>207</v>
      </c>
      <c r="M144" s="3" t="str">
        <f t="shared" si="63"/>
        <v>x</v>
      </c>
      <c r="N144" s="2" t="str">
        <f t="shared" si="64"/>
        <v>000</v>
      </c>
      <c r="O144" s="2" t="str">
        <f t="shared" si="65"/>
        <v>207</v>
      </c>
      <c r="P144" s="2" t="str">
        <f t="shared" si="66"/>
        <v>x</v>
      </c>
      <c r="Q144" s="1" t="str">
        <f t="shared" si="67"/>
        <v>000000</v>
      </c>
      <c r="R144" s="1" t="str">
        <f t="shared" si="68"/>
        <v>207</v>
      </c>
      <c r="S144" s="1" t="str">
        <f t="shared" si="69"/>
        <v>x</v>
      </c>
      <c r="T144" s="1" t="str">
        <f t="shared" si="70"/>
        <v>0000</v>
      </c>
      <c r="U144" s="2" t="str">
        <f t="shared" si="71"/>
        <v>207</v>
      </c>
      <c r="V144" s="1" t="str">
        <f t="shared" si="72"/>
        <v>0</v>
      </c>
      <c r="W144" s="1" t="str">
        <f t="shared" si="73"/>
        <v>0</v>
      </c>
      <c r="X144" s="1" t="str">
        <f t="shared" si="74"/>
        <v>0</v>
      </c>
      <c r="Y144" s="1" t="str">
        <f t="shared" si="75"/>
        <v>0</v>
      </c>
      <c r="Z144" s="1" t="str">
        <f t="shared" si="76"/>
        <v>0</v>
      </c>
      <c r="AA144" s="1" t="str">
        <f t="shared" si="77"/>
        <v>0</v>
      </c>
      <c r="AB144" s="1" t="str">
        <f t="shared" si="78"/>
        <v>0</v>
      </c>
      <c r="AC144" s="1" t="str">
        <f t="shared" si="79"/>
        <v>0</v>
      </c>
      <c r="AD144" s="1" t="str">
        <f t="shared" si="80"/>
        <v>207</v>
      </c>
      <c r="AE144" s="1"/>
      <c r="AF144" s="1">
        <f>IFERROR(IF(((LEFT(Apoio!$B$7,2)=V144)),0.7,IF(V144&lt;&gt;"x",-10,0)),0)</f>
        <v>-10</v>
      </c>
      <c r="AG144" s="1">
        <f>IFERROR(IF((RIGHT(LEFT(Apoio!$B$7,4),2)-X144)=0,0.8,IF(X144&lt;&gt;"x",-10,0)),0)</f>
        <v>-10</v>
      </c>
      <c r="AH144" s="1">
        <f>IFERROR(IF((LEFT(RIGHT(Apoio!$B$7,4),2)-Z144)=0,0.9,IF(Z144&lt;&gt;"x",-10,0)),0)</f>
        <v>-10</v>
      </c>
      <c r="AI144" s="1">
        <f>IFERROR(IF((RIGHT(Apoio!$B$7,2)-AB144)=0,1,IF(AB144&lt;&gt;"x",-10,0)),0)</f>
        <v>-10</v>
      </c>
      <c r="AJ144" s="1"/>
      <c r="AK144" s="1">
        <f>IFERROR(IF(Apoio!$B$5-Cálculo!J144=0,5,IF(J144&lt;&gt;"x",-10,0)),0)</f>
        <v>0</v>
      </c>
      <c r="AL144" s="1">
        <f>IFERROR(IF(Apoio!$B$4-Cálculo!S144=0,5,IF(S144&lt;&gt;"x",-10,0)),0)</f>
        <v>0</v>
      </c>
      <c r="AM144" s="1">
        <f>IFERROR(IF(Apoio!$B$3-Cálculo!P144=0,5,IF(P144&lt;&gt;"x",-10,0)),0)</f>
        <v>0</v>
      </c>
      <c r="AN144" s="1"/>
      <c r="AO144" s="1">
        <f t="shared" si="81"/>
        <v>-40</v>
      </c>
      <c r="AP144" s="1" t="str">
        <f t="shared" si="82"/>
        <v>207</v>
      </c>
    </row>
    <row r="145" spans="2:42" ht="13.5" customHeight="1" x14ac:dyDescent="0.25">
      <c r="B145" s="20" t="str">
        <f>Planilha1!C145</f>
        <v>208</v>
      </c>
      <c r="C145" s="21">
        <f t="shared" si="83"/>
        <v>68</v>
      </c>
      <c r="D145" s="22" t="str">
        <f>Planilha1!D145</f>
        <v>Transporte escolar - Despesas de exercícios anteriores.</v>
      </c>
      <c r="E145" s="22" t="str">
        <f>IF(Planilha1!E145=0,"x",Planilha1!E145)</f>
        <v>00.000.0000.0103.000000</v>
      </c>
      <c r="F145" s="22" t="str">
        <f>Planilha1!F145</f>
        <v>00.00.92.00</v>
      </c>
      <c r="G145" s="1"/>
      <c r="H145" s="23" t="str">
        <f>Planilha1!G145</f>
        <v>00068</v>
      </c>
      <c r="I145" s="1"/>
      <c r="J145" s="1" t="str">
        <f t="shared" si="60"/>
        <v>x</v>
      </c>
      <c r="K145" s="3" t="str">
        <f t="shared" si="61"/>
        <v>00</v>
      </c>
      <c r="L145" s="3" t="str">
        <f t="shared" si="62"/>
        <v>208</v>
      </c>
      <c r="M145" s="3" t="str">
        <f t="shared" si="63"/>
        <v>x</v>
      </c>
      <c r="N145" s="2" t="str">
        <f t="shared" si="64"/>
        <v>000</v>
      </c>
      <c r="O145" s="2" t="str">
        <f t="shared" si="65"/>
        <v>208</v>
      </c>
      <c r="P145" s="2" t="str">
        <f t="shared" si="66"/>
        <v>x</v>
      </c>
      <c r="Q145" s="1" t="str">
        <f t="shared" si="67"/>
        <v>000000</v>
      </c>
      <c r="R145" s="1" t="str">
        <f t="shared" si="68"/>
        <v>208</v>
      </c>
      <c r="S145" s="1" t="str">
        <f t="shared" si="69"/>
        <v>0103</v>
      </c>
      <c r="T145" s="1" t="str">
        <f t="shared" si="70"/>
        <v>0103</v>
      </c>
      <c r="U145" s="2" t="str">
        <f t="shared" si="71"/>
        <v>208</v>
      </c>
      <c r="V145" s="1" t="str">
        <f t="shared" si="72"/>
        <v>x</v>
      </c>
      <c r="W145" s="1" t="str">
        <f t="shared" si="73"/>
        <v>00</v>
      </c>
      <c r="X145" s="1" t="str">
        <f t="shared" si="74"/>
        <v>x</v>
      </c>
      <c r="Y145" s="1" t="str">
        <f t="shared" si="75"/>
        <v>00</v>
      </c>
      <c r="Z145" s="1" t="str">
        <f t="shared" si="76"/>
        <v>92</v>
      </c>
      <c r="AA145" s="1" t="str">
        <f t="shared" si="77"/>
        <v>92</v>
      </c>
      <c r="AB145" s="1" t="str">
        <f t="shared" si="78"/>
        <v>x</v>
      </c>
      <c r="AC145" s="1" t="str">
        <f t="shared" si="79"/>
        <v>00</v>
      </c>
      <c r="AD145" s="1" t="str">
        <f t="shared" si="80"/>
        <v>208</v>
      </c>
      <c r="AE145" s="1"/>
      <c r="AF145" s="1">
        <f>IFERROR(IF(((LEFT(Apoio!$B$7,2)=V145)),0.7,IF(V145&lt;&gt;"x",-10,0)),0)</f>
        <v>0</v>
      </c>
      <c r="AG145" s="1">
        <f>IFERROR(IF((RIGHT(LEFT(Apoio!$B$7,4),2)-X145)=0,0.8,IF(X145&lt;&gt;"x",-10,0)),0)</f>
        <v>0</v>
      </c>
      <c r="AH145" s="1">
        <f>IFERROR(IF((LEFT(RIGHT(Apoio!$B$7,4),2)-Z145)=0,0.9,IF(Z145&lt;&gt;"x",-10,0)),0)</f>
        <v>-10</v>
      </c>
      <c r="AI145" s="1">
        <f>IFERROR(IF((RIGHT(Apoio!$B$7,2)-AB145)=0,1,IF(AB145&lt;&gt;"x",-10,0)),0)</f>
        <v>0</v>
      </c>
      <c r="AJ145" s="1"/>
      <c r="AK145" s="1">
        <f>IFERROR(IF(Apoio!$B$5-Cálculo!J145=0,5,IF(J145&lt;&gt;"x",-10,0)),0)</f>
        <v>0</v>
      </c>
      <c r="AL145" s="1">
        <f>IFERROR(IF(Apoio!$B$4-Cálculo!S145=0,5,IF(S145&lt;&gt;"x",-10,0)),0)</f>
        <v>-10</v>
      </c>
      <c r="AM145" s="1">
        <f>IFERROR(IF(Apoio!$B$3-Cálculo!P145=0,5,IF(P145&lt;&gt;"x",-10,0)),0)</f>
        <v>0</v>
      </c>
      <c r="AN145" s="1"/>
      <c r="AO145" s="1">
        <f t="shared" si="81"/>
        <v>-20</v>
      </c>
      <c r="AP145" s="1" t="str">
        <f t="shared" si="82"/>
        <v>208</v>
      </c>
    </row>
    <row r="146" spans="2:42" ht="13.5" customHeight="1" x14ac:dyDescent="0.25">
      <c r="B146" s="20" t="str">
        <f>Planilha1!C146</f>
        <v>209</v>
      </c>
      <c r="C146" s="21">
        <f t="shared" si="83"/>
        <v>57</v>
      </c>
      <c r="D146" s="22" t="str">
        <f>Planilha1!D146</f>
        <v>Operação Veraneio - Subação 6666 - Polícia Civil</v>
      </c>
      <c r="E146" s="22" t="str">
        <f>IF(Planilha1!E146=0,"x",Planilha1!E146)</f>
        <v>00.000.0000.0000.006666</v>
      </c>
      <c r="F146" s="22">
        <f>Planilha1!F146</f>
        <v>0</v>
      </c>
      <c r="G146" s="1"/>
      <c r="H146" s="23" t="str">
        <f>Planilha1!G146</f>
        <v>00057</v>
      </c>
      <c r="I146" s="1"/>
      <c r="J146" s="1" t="str">
        <f t="shared" si="60"/>
        <v>x</v>
      </c>
      <c r="K146" s="3" t="str">
        <f t="shared" si="61"/>
        <v>00</v>
      </c>
      <c r="L146" s="3" t="str">
        <f t="shared" si="62"/>
        <v>209</v>
      </c>
      <c r="M146" s="3" t="str">
        <f t="shared" si="63"/>
        <v>x</v>
      </c>
      <c r="N146" s="2" t="str">
        <f t="shared" si="64"/>
        <v>000</v>
      </c>
      <c r="O146" s="2" t="str">
        <f t="shared" si="65"/>
        <v>209</v>
      </c>
      <c r="P146" s="2" t="str">
        <f t="shared" si="66"/>
        <v>006666</v>
      </c>
      <c r="Q146" s="1" t="str">
        <f t="shared" si="67"/>
        <v>006666</v>
      </c>
      <c r="R146" s="1" t="str">
        <f t="shared" si="68"/>
        <v>209</v>
      </c>
      <c r="S146" s="1" t="str">
        <f t="shared" si="69"/>
        <v>x</v>
      </c>
      <c r="T146" s="1" t="str">
        <f t="shared" si="70"/>
        <v>0000</v>
      </c>
      <c r="U146" s="2" t="str">
        <f t="shared" si="71"/>
        <v>209</v>
      </c>
      <c r="V146" s="1" t="str">
        <f t="shared" si="72"/>
        <v>0</v>
      </c>
      <c r="W146" s="1" t="str">
        <f t="shared" si="73"/>
        <v>0</v>
      </c>
      <c r="X146" s="1" t="str">
        <f t="shared" si="74"/>
        <v>0</v>
      </c>
      <c r="Y146" s="1" t="str">
        <f t="shared" si="75"/>
        <v>0</v>
      </c>
      <c r="Z146" s="1" t="str">
        <f t="shared" si="76"/>
        <v>0</v>
      </c>
      <c r="AA146" s="1" t="str">
        <f t="shared" si="77"/>
        <v>0</v>
      </c>
      <c r="AB146" s="1" t="str">
        <f t="shared" si="78"/>
        <v>0</v>
      </c>
      <c r="AC146" s="1" t="str">
        <f t="shared" si="79"/>
        <v>0</v>
      </c>
      <c r="AD146" s="1" t="str">
        <f t="shared" si="80"/>
        <v>209</v>
      </c>
      <c r="AE146" s="1"/>
      <c r="AF146" s="1">
        <f>IFERROR(IF(((LEFT(Apoio!$B$7,2)=V146)),0.7,IF(V146&lt;&gt;"x",-10,0)),0)</f>
        <v>-10</v>
      </c>
      <c r="AG146" s="1">
        <f>IFERROR(IF((RIGHT(LEFT(Apoio!$B$7,4),2)-X146)=0,0.8,IF(X146&lt;&gt;"x",-10,0)),0)</f>
        <v>-10</v>
      </c>
      <c r="AH146" s="1">
        <f>IFERROR(IF((LEFT(RIGHT(Apoio!$B$7,4),2)-Z146)=0,0.9,IF(Z146&lt;&gt;"x",-10,0)),0)</f>
        <v>-10</v>
      </c>
      <c r="AI146" s="1">
        <f>IFERROR(IF((RIGHT(Apoio!$B$7,2)-AB146)=0,1,IF(AB146&lt;&gt;"x",-10,0)),0)</f>
        <v>-10</v>
      </c>
      <c r="AJ146" s="1"/>
      <c r="AK146" s="1">
        <f>IFERROR(IF(Apoio!$B$5-Cálculo!J146=0,5,IF(J146&lt;&gt;"x",-10,0)),0)</f>
        <v>0</v>
      </c>
      <c r="AL146" s="1">
        <f>IFERROR(IF(Apoio!$B$4-Cálculo!S146=0,5,IF(S146&lt;&gt;"x",-10,0)),0)</f>
        <v>0</v>
      </c>
      <c r="AM146" s="1">
        <f>IFERROR(IF(Apoio!$B$3-Cálculo!P146=0,5,IF(P146&lt;&gt;"x",-10,0)),0)</f>
        <v>-10</v>
      </c>
      <c r="AN146" s="1"/>
      <c r="AO146" s="1">
        <f t="shared" si="81"/>
        <v>-50</v>
      </c>
      <c r="AP146" s="1" t="str">
        <f t="shared" si="82"/>
        <v>209</v>
      </c>
    </row>
    <row r="147" spans="2:42" ht="13.5" customHeight="1" x14ac:dyDescent="0.25">
      <c r="B147" s="20" t="str">
        <f>Planilha1!C147</f>
        <v>210</v>
      </c>
      <c r="C147" s="21">
        <f t="shared" si="83"/>
        <v>52</v>
      </c>
      <c r="D147" s="22" t="str">
        <f>Planilha1!D147</f>
        <v>Operação Veraneio - Subação 11814 - Polícia Militar</v>
      </c>
      <c r="E147" s="22" t="str">
        <f>IF(Planilha1!E147=0,"x",Planilha1!E147)</f>
        <v>00.000.0000.0000.011814</v>
      </c>
      <c r="F147" s="22">
        <f>Planilha1!F147</f>
        <v>0</v>
      </c>
      <c r="G147" s="1"/>
      <c r="H147" s="23" t="str">
        <f>Planilha1!G147</f>
        <v>00052</v>
      </c>
      <c r="I147" s="1"/>
      <c r="J147" s="1" t="str">
        <f t="shared" si="60"/>
        <v>x</v>
      </c>
      <c r="K147" s="3" t="str">
        <f t="shared" si="61"/>
        <v>00</v>
      </c>
      <c r="L147" s="3" t="str">
        <f t="shared" si="62"/>
        <v>210</v>
      </c>
      <c r="M147" s="3" t="str">
        <f t="shared" si="63"/>
        <v>x</v>
      </c>
      <c r="N147" s="2" t="str">
        <f t="shared" si="64"/>
        <v>000</v>
      </c>
      <c r="O147" s="2" t="str">
        <f t="shared" si="65"/>
        <v>210</v>
      </c>
      <c r="P147" s="2" t="str">
        <f t="shared" si="66"/>
        <v>011814</v>
      </c>
      <c r="Q147" s="1" t="str">
        <f t="shared" si="67"/>
        <v>011814</v>
      </c>
      <c r="R147" s="1" t="str">
        <f t="shared" si="68"/>
        <v>210</v>
      </c>
      <c r="S147" s="1" t="str">
        <f t="shared" si="69"/>
        <v>x</v>
      </c>
      <c r="T147" s="1" t="str">
        <f t="shared" si="70"/>
        <v>0000</v>
      </c>
      <c r="U147" s="2" t="str">
        <f t="shared" si="71"/>
        <v>210</v>
      </c>
      <c r="V147" s="1" t="str">
        <f t="shared" si="72"/>
        <v>0</v>
      </c>
      <c r="W147" s="1" t="str">
        <f t="shared" si="73"/>
        <v>0</v>
      </c>
      <c r="X147" s="1" t="str">
        <f t="shared" si="74"/>
        <v>0</v>
      </c>
      <c r="Y147" s="1" t="str">
        <f t="shared" si="75"/>
        <v>0</v>
      </c>
      <c r="Z147" s="1" t="str">
        <f t="shared" si="76"/>
        <v>0</v>
      </c>
      <c r="AA147" s="1" t="str">
        <f t="shared" si="77"/>
        <v>0</v>
      </c>
      <c r="AB147" s="1" t="str">
        <f t="shared" si="78"/>
        <v>0</v>
      </c>
      <c r="AC147" s="1" t="str">
        <f t="shared" si="79"/>
        <v>0</v>
      </c>
      <c r="AD147" s="1" t="str">
        <f t="shared" si="80"/>
        <v>210</v>
      </c>
      <c r="AE147" s="1"/>
      <c r="AF147" s="1">
        <f>IFERROR(IF(((LEFT(Apoio!$B$7,2)=V147)),0.7,IF(V147&lt;&gt;"x",-10,0)),0)</f>
        <v>-10</v>
      </c>
      <c r="AG147" s="1">
        <f>IFERROR(IF((RIGHT(LEFT(Apoio!$B$7,4),2)-X147)=0,0.8,IF(X147&lt;&gt;"x",-10,0)),0)</f>
        <v>-10</v>
      </c>
      <c r="AH147" s="1">
        <f>IFERROR(IF((LEFT(RIGHT(Apoio!$B$7,4),2)-Z147)=0,0.9,IF(Z147&lt;&gt;"x",-10,0)),0)</f>
        <v>-10</v>
      </c>
      <c r="AI147" s="1">
        <f>IFERROR(IF((RIGHT(Apoio!$B$7,2)-AB147)=0,1,IF(AB147&lt;&gt;"x",-10,0)),0)</f>
        <v>-10</v>
      </c>
      <c r="AJ147" s="1"/>
      <c r="AK147" s="1">
        <f>IFERROR(IF(Apoio!$B$5-Cálculo!J147=0,5,IF(J147&lt;&gt;"x",-10,0)),0)</f>
        <v>0</v>
      </c>
      <c r="AL147" s="1">
        <f>IFERROR(IF(Apoio!$B$4-Cálculo!S147=0,5,IF(S147&lt;&gt;"x",-10,0)),0)</f>
        <v>0</v>
      </c>
      <c r="AM147" s="1">
        <f>IFERROR(IF(Apoio!$B$3-Cálculo!P147=0,5,IF(P147&lt;&gt;"x",-10,0)),0)</f>
        <v>-10</v>
      </c>
      <c r="AN147" s="1"/>
      <c r="AO147" s="1">
        <f t="shared" si="81"/>
        <v>-50</v>
      </c>
      <c r="AP147" s="1" t="str">
        <f t="shared" si="82"/>
        <v>210</v>
      </c>
    </row>
    <row r="148" spans="2:42" ht="13.5" customHeight="1" x14ac:dyDescent="0.25">
      <c r="B148" s="20" t="str">
        <f>Planilha1!C148</f>
        <v>211</v>
      </c>
      <c r="C148" s="21">
        <f t="shared" si="83"/>
        <v>51</v>
      </c>
      <c r="D148" s="22" t="str">
        <f>Planilha1!D148</f>
        <v>Operação Veraneio - Subação 11910 - Corpo de Bombeiros Militar</v>
      </c>
      <c r="E148" s="22" t="str">
        <f>IF(Planilha1!E148=0,"x",Planilha1!E148)</f>
        <v>00.000.0000.0000.011910</v>
      </c>
      <c r="F148" s="22">
        <f>Planilha1!F148</f>
        <v>0</v>
      </c>
      <c r="G148" s="1"/>
      <c r="H148" s="23" t="str">
        <f>Planilha1!G148</f>
        <v>00051</v>
      </c>
      <c r="I148" s="1"/>
      <c r="J148" s="1" t="str">
        <f t="shared" si="60"/>
        <v>x</v>
      </c>
      <c r="K148" s="3" t="str">
        <f t="shared" si="61"/>
        <v>00</v>
      </c>
      <c r="L148" s="3" t="str">
        <f t="shared" si="62"/>
        <v>211</v>
      </c>
      <c r="M148" s="3" t="str">
        <f t="shared" si="63"/>
        <v>x</v>
      </c>
      <c r="N148" s="2" t="str">
        <f t="shared" si="64"/>
        <v>000</v>
      </c>
      <c r="O148" s="2" t="str">
        <f t="shared" si="65"/>
        <v>211</v>
      </c>
      <c r="P148" s="2" t="str">
        <f t="shared" si="66"/>
        <v>011910</v>
      </c>
      <c r="Q148" s="1" t="str">
        <f t="shared" si="67"/>
        <v>011910</v>
      </c>
      <c r="R148" s="1" t="str">
        <f t="shared" si="68"/>
        <v>211</v>
      </c>
      <c r="S148" s="1" t="str">
        <f t="shared" si="69"/>
        <v>x</v>
      </c>
      <c r="T148" s="1" t="str">
        <f t="shared" si="70"/>
        <v>0000</v>
      </c>
      <c r="U148" s="2" t="str">
        <f t="shared" si="71"/>
        <v>211</v>
      </c>
      <c r="V148" s="1" t="str">
        <f t="shared" si="72"/>
        <v>0</v>
      </c>
      <c r="W148" s="1" t="str">
        <f t="shared" si="73"/>
        <v>0</v>
      </c>
      <c r="X148" s="1" t="str">
        <f t="shared" si="74"/>
        <v>0</v>
      </c>
      <c r="Y148" s="1" t="str">
        <f t="shared" si="75"/>
        <v>0</v>
      </c>
      <c r="Z148" s="1" t="str">
        <f t="shared" si="76"/>
        <v>0</v>
      </c>
      <c r="AA148" s="1" t="str">
        <f t="shared" si="77"/>
        <v>0</v>
      </c>
      <c r="AB148" s="1" t="str">
        <f t="shared" si="78"/>
        <v>0</v>
      </c>
      <c r="AC148" s="1" t="str">
        <f t="shared" si="79"/>
        <v>0</v>
      </c>
      <c r="AD148" s="1" t="str">
        <f t="shared" si="80"/>
        <v>211</v>
      </c>
      <c r="AE148" s="1"/>
      <c r="AF148" s="1">
        <f>IFERROR(IF(((LEFT(Apoio!$B$7,2)=V148)),0.7,IF(V148&lt;&gt;"x",-10,0)),0)</f>
        <v>-10</v>
      </c>
      <c r="AG148" s="1">
        <f>IFERROR(IF((RIGHT(LEFT(Apoio!$B$7,4),2)-X148)=0,0.8,IF(X148&lt;&gt;"x",-10,0)),0)</f>
        <v>-10</v>
      </c>
      <c r="AH148" s="1">
        <f>IFERROR(IF((LEFT(RIGHT(Apoio!$B$7,4),2)-Z148)=0,0.9,IF(Z148&lt;&gt;"x",-10,0)),0)</f>
        <v>-10</v>
      </c>
      <c r="AI148" s="1">
        <f>IFERROR(IF((RIGHT(Apoio!$B$7,2)-AB148)=0,1,IF(AB148&lt;&gt;"x",-10,0)),0)</f>
        <v>-10</v>
      </c>
      <c r="AJ148" s="1"/>
      <c r="AK148" s="1">
        <f>IFERROR(IF(Apoio!$B$5-Cálculo!J148=0,5,IF(J148&lt;&gt;"x",-10,0)),0)</f>
        <v>0</v>
      </c>
      <c r="AL148" s="1">
        <f>IFERROR(IF(Apoio!$B$4-Cálculo!S148=0,5,IF(S148&lt;&gt;"x",-10,0)),0)</f>
        <v>0</v>
      </c>
      <c r="AM148" s="1">
        <f>IFERROR(IF(Apoio!$B$3-Cálculo!P148=0,5,IF(P148&lt;&gt;"x",-10,0)),0)</f>
        <v>-10</v>
      </c>
      <c r="AN148" s="1"/>
      <c r="AO148" s="1">
        <f t="shared" si="81"/>
        <v>-50</v>
      </c>
      <c r="AP148" s="1" t="str">
        <f t="shared" si="82"/>
        <v>211</v>
      </c>
    </row>
    <row r="149" spans="2:42" ht="13.5" customHeight="1" x14ac:dyDescent="0.25">
      <c r="B149" s="20" t="str">
        <f>Planilha1!C149</f>
        <v>212</v>
      </c>
      <c r="C149" s="21">
        <f t="shared" si="83"/>
        <v>27</v>
      </c>
      <c r="D149" s="22" t="str">
        <f>Planilha1!D149</f>
        <v>Auxilio Funeral</v>
      </c>
      <c r="E149" s="22" t="str">
        <f>IF(Planilha1!E149=0,"x",Planilha1!E149)</f>
        <v>x</v>
      </c>
      <c r="F149" s="22" t="str">
        <f>Planilha1!F149</f>
        <v>33.90.8.06</v>
      </c>
      <c r="G149" s="1"/>
      <c r="H149" s="23" t="str">
        <f>Planilha1!G149</f>
        <v>00027</v>
      </c>
      <c r="I149" s="1"/>
      <c r="J149" s="1" t="str">
        <f t="shared" si="60"/>
        <v>x</v>
      </c>
      <c r="K149" s="3" t="str">
        <f t="shared" si="61"/>
        <v>x</v>
      </c>
      <c r="L149" s="3" t="str">
        <f t="shared" si="62"/>
        <v>212</v>
      </c>
      <c r="M149" s="3" t="str">
        <f t="shared" si="63"/>
        <v>x</v>
      </c>
      <c r="N149" s="2" t="str">
        <f t="shared" si="64"/>
        <v>x</v>
      </c>
      <c r="O149" s="2" t="str">
        <f t="shared" si="65"/>
        <v>212</v>
      </c>
      <c r="P149" s="2" t="str">
        <f t="shared" si="66"/>
        <v>x</v>
      </c>
      <c r="Q149" s="1" t="str">
        <f t="shared" si="67"/>
        <v>x</v>
      </c>
      <c r="R149" s="1" t="str">
        <f t="shared" si="68"/>
        <v>212</v>
      </c>
      <c r="S149" s="1" t="str">
        <f t="shared" si="69"/>
        <v>x</v>
      </c>
      <c r="T149" s="1" t="str">
        <f t="shared" si="70"/>
        <v>x</v>
      </c>
      <c r="U149" s="2" t="str">
        <f t="shared" si="71"/>
        <v>212</v>
      </c>
      <c r="V149" s="1" t="str">
        <f t="shared" si="72"/>
        <v>33</v>
      </c>
      <c r="W149" s="1" t="str">
        <f t="shared" si="73"/>
        <v>33</v>
      </c>
      <c r="X149" s="1" t="str">
        <f t="shared" si="74"/>
        <v>90</v>
      </c>
      <c r="Y149" s="1" t="str">
        <f t="shared" si="75"/>
        <v>90</v>
      </c>
      <c r="Z149" s="1" t="str">
        <f t="shared" si="76"/>
        <v>.8</v>
      </c>
      <c r="AA149" s="1" t="str">
        <f t="shared" si="77"/>
        <v>.8</v>
      </c>
      <c r="AB149" s="1" t="str">
        <f t="shared" si="78"/>
        <v>06</v>
      </c>
      <c r="AC149" s="1" t="str">
        <f t="shared" si="79"/>
        <v>06</v>
      </c>
      <c r="AD149" s="1" t="str">
        <f t="shared" si="80"/>
        <v>212</v>
      </c>
      <c r="AE149" s="1"/>
      <c r="AF149" s="1">
        <f>IFERROR(IF(((LEFT(Apoio!$B$7,2)=V149)),0.7,IF(V149&lt;&gt;"x",-10,0)),0)</f>
        <v>-10</v>
      </c>
      <c r="AG149" s="1">
        <f>IFERROR(IF((RIGHT(LEFT(Apoio!$B$7,4),2)-X149)=0,0.8,IF(X149&lt;&gt;"x",-10,0)),0)</f>
        <v>-10</v>
      </c>
      <c r="AH149" s="1">
        <f>IFERROR(IF((LEFT(RIGHT(Apoio!$B$7,4),2)-Z149)=0,0.9,IF(Z149&lt;&gt;"x",-10,0)),0)</f>
        <v>0</v>
      </c>
      <c r="AI149" s="1">
        <f>IFERROR(IF((RIGHT(Apoio!$B$7,2)-AB149)=0,1,IF(AB149&lt;&gt;"x",-10,0)),0)</f>
        <v>-10</v>
      </c>
      <c r="AJ149" s="1"/>
      <c r="AK149" s="1">
        <f>IFERROR(IF(Apoio!$B$5-Cálculo!J149=0,5,IF(J149&lt;&gt;"x",-10,0)),0)</f>
        <v>0</v>
      </c>
      <c r="AL149" s="1">
        <f>IFERROR(IF(Apoio!$B$4-Cálculo!S149=0,5,IF(S149&lt;&gt;"x",-10,0)),0)</f>
        <v>0</v>
      </c>
      <c r="AM149" s="1">
        <f>IFERROR(IF(Apoio!$B$3-Cálculo!P149=0,5,IF(P149&lt;&gt;"x",-10,0)),0)</f>
        <v>0</v>
      </c>
      <c r="AN149" s="1"/>
      <c r="AO149" s="1">
        <f t="shared" si="81"/>
        <v>-30</v>
      </c>
      <c r="AP149" s="1" t="str">
        <f t="shared" si="82"/>
        <v>212</v>
      </c>
    </row>
    <row r="150" spans="2:42" ht="13.5" customHeight="1" x14ac:dyDescent="0.25">
      <c r="B150" s="20" t="str">
        <f>Planilha1!C150</f>
        <v>213</v>
      </c>
      <c r="C150" s="21">
        <f t="shared" si="83"/>
        <v>62</v>
      </c>
      <c r="D150" s="22" t="str">
        <f>Planilha1!D150</f>
        <v>Estagiários - Novas oportunidades na Educação Básica</v>
      </c>
      <c r="E150" s="22" t="str">
        <f>IF(Planilha1!E150=0,"x",Planilha1!E150)</f>
        <v>00.000.0000.0000.014120</v>
      </c>
      <c r="F150" s="22" t="str">
        <f>Planilha1!F150</f>
        <v>33.90.36.07</v>
      </c>
      <c r="G150" s="1"/>
      <c r="H150" s="23" t="str">
        <f>Planilha1!G150</f>
        <v>00062</v>
      </c>
      <c r="I150" s="1"/>
      <c r="J150" s="1" t="str">
        <f t="shared" si="60"/>
        <v>x</v>
      </c>
      <c r="K150" s="3" t="str">
        <f t="shared" si="61"/>
        <v>00</v>
      </c>
      <c r="L150" s="3" t="str">
        <f t="shared" si="62"/>
        <v>213</v>
      </c>
      <c r="M150" s="3" t="str">
        <f t="shared" si="63"/>
        <v>x</v>
      </c>
      <c r="N150" s="2" t="str">
        <f t="shared" si="64"/>
        <v>000</v>
      </c>
      <c r="O150" s="2" t="str">
        <f t="shared" si="65"/>
        <v>213</v>
      </c>
      <c r="P150" s="2" t="str">
        <f t="shared" si="66"/>
        <v>014120</v>
      </c>
      <c r="Q150" s="1" t="str">
        <f t="shared" si="67"/>
        <v>014120</v>
      </c>
      <c r="R150" s="1" t="str">
        <f t="shared" si="68"/>
        <v>213</v>
      </c>
      <c r="S150" s="1" t="str">
        <f t="shared" si="69"/>
        <v>x</v>
      </c>
      <c r="T150" s="1" t="str">
        <f t="shared" si="70"/>
        <v>0000</v>
      </c>
      <c r="U150" s="2" t="str">
        <f t="shared" si="71"/>
        <v>213</v>
      </c>
      <c r="V150" s="1" t="str">
        <f t="shared" si="72"/>
        <v>33</v>
      </c>
      <c r="W150" s="1" t="str">
        <f t="shared" si="73"/>
        <v>33</v>
      </c>
      <c r="X150" s="1" t="str">
        <f t="shared" si="74"/>
        <v>90</v>
      </c>
      <c r="Y150" s="1" t="str">
        <f t="shared" si="75"/>
        <v>90</v>
      </c>
      <c r="Z150" s="1" t="str">
        <f t="shared" si="76"/>
        <v>36</v>
      </c>
      <c r="AA150" s="1" t="str">
        <f t="shared" si="77"/>
        <v>36</v>
      </c>
      <c r="AB150" s="1" t="str">
        <f t="shared" si="78"/>
        <v>07</v>
      </c>
      <c r="AC150" s="1" t="str">
        <f t="shared" si="79"/>
        <v>07</v>
      </c>
      <c r="AD150" s="1" t="str">
        <f t="shared" si="80"/>
        <v>213</v>
      </c>
      <c r="AE150" s="1"/>
      <c r="AF150" s="1">
        <f>IFERROR(IF(((LEFT(Apoio!$B$7,2)=V150)),0.7,IF(V150&lt;&gt;"x",-10,0)),0)</f>
        <v>-10</v>
      </c>
      <c r="AG150" s="1">
        <f>IFERROR(IF((RIGHT(LEFT(Apoio!$B$7,4),2)-X150)=0,0.8,IF(X150&lt;&gt;"x",-10,0)),0)</f>
        <v>-10</v>
      </c>
      <c r="AH150" s="1">
        <f>IFERROR(IF((LEFT(RIGHT(Apoio!$B$7,4),2)-Z150)=0,0.9,IF(Z150&lt;&gt;"x",-10,0)),0)</f>
        <v>-10</v>
      </c>
      <c r="AI150" s="1">
        <f>IFERROR(IF((RIGHT(Apoio!$B$7,2)-AB150)=0,1,IF(AB150&lt;&gt;"x",-10,0)),0)</f>
        <v>-10</v>
      </c>
      <c r="AJ150" s="1"/>
      <c r="AK150" s="1">
        <f>IFERROR(IF(Apoio!$B$5-Cálculo!J150=0,5,IF(J150&lt;&gt;"x",-10,0)),0)</f>
        <v>0</v>
      </c>
      <c r="AL150" s="1">
        <f>IFERROR(IF(Apoio!$B$4-Cálculo!S150=0,5,IF(S150&lt;&gt;"x",-10,0)),0)</f>
        <v>0</v>
      </c>
      <c r="AM150" s="1">
        <f>IFERROR(IF(Apoio!$B$3-Cálculo!P150=0,5,IF(P150&lt;&gt;"x",-10,0)),0)</f>
        <v>-10</v>
      </c>
      <c r="AN150" s="1"/>
      <c r="AO150" s="1">
        <f t="shared" si="81"/>
        <v>-50</v>
      </c>
      <c r="AP150" s="1" t="str">
        <f t="shared" si="82"/>
        <v>213</v>
      </c>
    </row>
    <row r="151" spans="2:42" ht="13.5" customHeight="1" x14ac:dyDescent="0.25">
      <c r="B151" s="20" t="str">
        <f>Planilha1!C151</f>
        <v>214</v>
      </c>
      <c r="C151" s="21">
        <f t="shared" si="83"/>
        <v>61</v>
      </c>
      <c r="D151" s="22" t="str">
        <f>Planilha1!D151</f>
        <v>Manutenção das escolas - Ação 104</v>
      </c>
      <c r="E151" s="22" t="str">
        <f>IF(Planilha1!E151=0,"x",Planilha1!E151)</f>
        <v>00.000.0000.0104.000000</v>
      </c>
      <c r="F151" s="22" t="str">
        <f>Planilha1!F151</f>
        <v>33.90.39.17</v>
      </c>
      <c r="G151" s="1"/>
      <c r="H151" s="23" t="str">
        <f>Planilha1!G151</f>
        <v>00061</v>
      </c>
      <c r="I151" s="1"/>
      <c r="J151" s="1" t="str">
        <f t="shared" si="60"/>
        <v>x</v>
      </c>
      <c r="K151" s="3" t="str">
        <f t="shared" si="61"/>
        <v>00</v>
      </c>
      <c r="L151" s="3" t="str">
        <f t="shared" si="62"/>
        <v>214</v>
      </c>
      <c r="M151" s="3" t="str">
        <f t="shared" si="63"/>
        <v>x</v>
      </c>
      <c r="N151" s="2" t="str">
        <f t="shared" si="64"/>
        <v>000</v>
      </c>
      <c r="O151" s="2" t="str">
        <f t="shared" si="65"/>
        <v>214</v>
      </c>
      <c r="P151" s="2" t="str">
        <f t="shared" si="66"/>
        <v>x</v>
      </c>
      <c r="Q151" s="1" t="str">
        <f t="shared" si="67"/>
        <v>000000</v>
      </c>
      <c r="R151" s="1" t="str">
        <f t="shared" si="68"/>
        <v>214</v>
      </c>
      <c r="S151" s="1" t="str">
        <f t="shared" si="69"/>
        <v>0104</v>
      </c>
      <c r="T151" s="1" t="str">
        <f t="shared" si="70"/>
        <v>0104</v>
      </c>
      <c r="U151" s="2" t="str">
        <f t="shared" si="71"/>
        <v>214</v>
      </c>
      <c r="V151" s="1" t="str">
        <f t="shared" si="72"/>
        <v>33</v>
      </c>
      <c r="W151" s="1" t="str">
        <f t="shared" si="73"/>
        <v>33</v>
      </c>
      <c r="X151" s="1" t="str">
        <f t="shared" si="74"/>
        <v>90</v>
      </c>
      <c r="Y151" s="1" t="str">
        <f t="shared" si="75"/>
        <v>90</v>
      </c>
      <c r="Z151" s="1" t="str">
        <f t="shared" si="76"/>
        <v>39</v>
      </c>
      <c r="AA151" s="1" t="str">
        <f t="shared" si="77"/>
        <v>39</v>
      </c>
      <c r="AB151" s="1" t="str">
        <f t="shared" si="78"/>
        <v>17</v>
      </c>
      <c r="AC151" s="1" t="str">
        <f t="shared" si="79"/>
        <v>17</v>
      </c>
      <c r="AD151" s="1" t="str">
        <f t="shared" si="80"/>
        <v>214</v>
      </c>
      <c r="AE151" s="1"/>
      <c r="AF151" s="1">
        <f>IFERROR(IF(((LEFT(Apoio!$B$7,2)=V151)),0.7,IF(V151&lt;&gt;"x",-10,0)),0)</f>
        <v>-10</v>
      </c>
      <c r="AG151" s="1">
        <f>IFERROR(IF((RIGHT(LEFT(Apoio!$B$7,4),2)-X151)=0,0.8,IF(X151&lt;&gt;"x",-10,0)),0)</f>
        <v>-10</v>
      </c>
      <c r="AH151" s="1">
        <f>IFERROR(IF((LEFT(RIGHT(Apoio!$B$7,4),2)-Z151)=0,0.9,IF(Z151&lt;&gt;"x",-10,0)),0)</f>
        <v>-10</v>
      </c>
      <c r="AI151" s="1">
        <f>IFERROR(IF((RIGHT(Apoio!$B$7,2)-AB151)=0,1,IF(AB151&lt;&gt;"x",-10,0)),0)</f>
        <v>-10</v>
      </c>
      <c r="AJ151" s="1"/>
      <c r="AK151" s="1">
        <f>IFERROR(IF(Apoio!$B$5-Cálculo!J151=0,5,IF(J151&lt;&gt;"x",-10,0)),0)</f>
        <v>0</v>
      </c>
      <c r="AL151" s="1">
        <f>IFERROR(IF(Apoio!$B$4-Cálculo!S151=0,5,IF(S151&lt;&gt;"x",-10,0)),0)</f>
        <v>-10</v>
      </c>
      <c r="AM151" s="1">
        <f>IFERROR(IF(Apoio!$B$3-Cálculo!P151=0,5,IF(P151&lt;&gt;"x",-10,0)),0)</f>
        <v>0</v>
      </c>
      <c r="AN151" s="1"/>
      <c r="AO151" s="1">
        <f t="shared" si="81"/>
        <v>-50</v>
      </c>
      <c r="AP151" s="1" t="str">
        <f t="shared" si="82"/>
        <v>214</v>
      </c>
    </row>
    <row r="152" spans="2:42" ht="13.5" customHeight="1" x14ac:dyDescent="0.25">
      <c r="B152" s="20" t="str">
        <f>Planilha1!C152</f>
        <v>215</v>
      </c>
      <c r="C152" s="21">
        <f t="shared" si="83"/>
        <v>63</v>
      </c>
      <c r="D152" s="22" t="str">
        <f>Planilha1!D152</f>
        <v>Novas oportunidades na Educação Básica - Despesas exceto estagiários</v>
      </c>
      <c r="E152" s="22" t="str">
        <f>IF(Planilha1!E152=0,"x",Planilha1!E152)</f>
        <v>00.000.0000.0000.014120</v>
      </c>
      <c r="F152" s="22">
        <f>Planilha1!F152</f>
        <v>0</v>
      </c>
      <c r="G152" s="1"/>
      <c r="H152" s="23" t="str">
        <f>Planilha1!G152</f>
        <v>00063</v>
      </c>
      <c r="I152" s="1"/>
      <c r="J152" s="1" t="str">
        <f t="shared" si="60"/>
        <v>x</v>
      </c>
      <c r="K152" s="3" t="str">
        <f t="shared" si="61"/>
        <v>00</v>
      </c>
      <c r="L152" s="3" t="str">
        <f t="shared" si="62"/>
        <v>215</v>
      </c>
      <c r="M152" s="3" t="str">
        <f t="shared" si="63"/>
        <v>x</v>
      </c>
      <c r="N152" s="2" t="str">
        <f t="shared" si="64"/>
        <v>000</v>
      </c>
      <c r="O152" s="2" t="str">
        <f t="shared" si="65"/>
        <v>215</v>
      </c>
      <c r="P152" s="2" t="str">
        <f t="shared" si="66"/>
        <v>014120</v>
      </c>
      <c r="Q152" s="1" t="str">
        <f t="shared" si="67"/>
        <v>014120</v>
      </c>
      <c r="R152" s="1" t="str">
        <f t="shared" si="68"/>
        <v>215</v>
      </c>
      <c r="S152" s="1" t="str">
        <f t="shared" si="69"/>
        <v>x</v>
      </c>
      <c r="T152" s="1" t="str">
        <f t="shared" si="70"/>
        <v>0000</v>
      </c>
      <c r="U152" s="2" t="str">
        <f t="shared" si="71"/>
        <v>215</v>
      </c>
      <c r="V152" s="1" t="str">
        <f t="shared" si="72"/>
        <v>0</v>
      </c>
      <c r="W152" s="1" t="str">
        <f t="shared" si="73"/>
        <v>0</v>
      </c>
      <c r="X152" s="1" t="str">
        <f t="shared" si="74"/>
        <v>0</v>
      </c>
      <c r="Y152" s="1" t="str">
        <f t="shared" si="75"/>
        <v>0</v>
      </c>
      <c r="Z152" s="1" t="str">
        <f t="shared" si="76"/>
        <v>0</v>
      </c>
      <c r="AA152" s="1" t="str">
        <f t="shared" si="77"/>
        <v>0</v>
      </c>
      <c r="AB152" s="1" t="str">
        <f t="shared" si="78"/>
        <v>0</v>
      </c>
      <c r="AC152" s="1" t="str">
        <f t="shared" si="79"/>
        <v>0</v>
      </c>
      <c r="AD152" s="1" t="str">
        <f t="shared" si="80"/>
        <v>215</v>
      </c>
      <c r="AE152" s="1"/>
      <c r="AF152" s="1">
        <f>IFERROR(IF(((LEFT(Apoio!$B$7,2)=V152)),0.7,IF(V152&lt;&gt;"x",-10,0)),0)</f>
        <v>-10</v>
      </c>
      <c r="AG152" s="1">
        <f>IFERROR(IF((RIGHT(LEFT(Apoio!$B$7,4),2)-X152)=0,0.8,IF(X152&lt;&gt;"x",-10,0)),0)</f>
        <v>-10</v>
      </c>
      <c r="AH152" s="1">
        <f>IFERROR(IF((LEFT(RIGHT(Apoio!$B$7,4),2)-Z152)=0,0.9,IF(Z152&lt;&gt;"x",-10,0)),0)</f>
        <v>-10</v>
      </c>
      <c r="AI152" s="1">
        <f>IFERROR(IF((RIGHT(Apoio!$B$7,2)-AB152)=0,1,IF(AB152&lt;&gt;"x",-10,0)),0)</f>
        <v>-10</v>
      </c>
      <c r="AJ152" s="1"/>
      <c r="AK152" s="1">
        <f>IFERROR(IF(Apoio!$B$5-Cálculo!J152=0,5,IF(J152&lt;&gt;"x",-10,0)),0)</f>
        <v>0</v>
      </c>
      <c r="AL152" s="1">
        <f>IFERROR(IF(Apoio!$B$4-Cálculo!S152=0,5,IF(S152&lt;&gt;"x",-10,0)),0)</f>
        <v>0</v>
      </c>
      <c r="AM152" s="1">
        <f>IFERROR(IF(Apoio!$B$3-Cálculo!P152=0,5,IF(P152&lt;&gt;"x",-10,0)),0)</f>
        <v>-10</v>
      </c>
      <c r="AN152" s="1"/>
      <c r="AO152" s="1">
        <f t="shared" si="81"/>
        <v>-50</v>
      </c>
      <c r="AP152" s="1" t="str">
        <f t="shared" si="82"/>
        <v>215</v>
      </c>
    </row>
    <row r="153" spans="2:42" ht="13.5" customHeight="1" x14ac:dyDescent="0.25">
      <c r="B153" s="20" t="str">
        <f>Planilha1!C153</f>
        <v>216</v>
      </c>
      <c r="C153" s="21">
        <f t="shared" si="83"/>
        <v>93</v>
      </c>
      <c r="D153" s="22" t="str">
        <f>Planilha1!D153</f>
        <v>SGP-e 33914001 Protocolo Eletronico</v>
      </c>
      <c r="E153" s="22" t="str">
        <f>IF(Planilha1!E153=0,"x",Planilha1!E153)</f>
        <v>x</v>
      </c>
      <c r="F153" s="22" t="str">
        <f>Planilha1!F153</f>
        <v>33.91.40.01</v>
      </c>
      <c r="G153" s="1"/>
      <c r="H153" s="23" t="str">
        <f>Planilha1!G153</f>
        <v>00093</v>
      </c>
      <c r="I153" s="1"/>
      <c r="J153" s="1" t="str">
        <f t="shared" si="60"/>
        <v>x</v>
      </c>
      <c r="K153" s="3" t="str">
        <f t="shared" si="61"/>
        <v>x</v>
      </c>
      <c r="L153" s="3" t="str">
        <f t="shared" si="62"/>
        <v>216</v>
      </c>
      <c r="M153" s="3" t="str">
        <f t="shared" si="63"/>
        <v>x</v>
      </c>
      <c r="N153" s="2" t="str">
        <f t="shared" si="64"/>
        <v>x</v>
      </c>
      <c r="O153" s="2" t="str">
        <f t="shared" si="65"/>
        <v>216</v>
      </c>
      <c r="P153" s="2" t="str">
        <f t="shared" si="66"/>
        <v>x</v>
      </c>
      <c r="Q153" s="1" t="str">
        <f t="shared" si="67"/>
        <v>x</v>
      </c>
      <c r="R153" s="1" t="str">
        <f t="shared" si="68"/>
        <v>216</v>
      </c>
      <c r="S153" s="1" t="str">
        <f t="shared" si="69"/>
        <v>x</v>
      </c>
      <c r="T153" s="1" t="str">
        <f t="shared" si="70"/>
        <v>x</v>
      </c>
      <c r="U153" s="2" t="str">
        <f t="shared" si="71"/>
        <v>216</v>
      </c>
      <c r="V153" s="1" t="str">
        <f t="shared" si="72"/>
        <v>33</v>
      </c>
      <c r="W153" s="1" t="str">
        <f t="shared" si="73"/>
        <v>33</v>
      </c>
      <c r="X153" s="1" t="str">
        <f t="shared" si="74"/>
        <v>91</v>
      </c>
      <c r="Y153" s="1" t="str">
        <f t="shared" si="75"/>
        <v>91</v>
      </c>
      <c r="Z153" s="1" t="str">
        <f t="shared" si="76"/>
        <v>40</v>
      </c>
      <c r="AA153" s="1" t="str">
        <f t="shared" si="77"/>
        <v>40</v>
      </c>
      <c r="AB153" s="1" t="str">
        <f t="shared" si="78"/>
        <v>01</v>
      </c>
      <c r="AC153" s="1" t="str">
        <f t="shared" si="79"/>
        <v>01</v>
      </c>
      <c r="AD153" s="1" t="str">
        <f t="shared" si="80"/>
        <v>216</v>
      </c>
      <c r="AE153" s="1"/>
      <c r="AF153" s="1">
        <f>IFERROR(IF(((LEFT(Apoio!$B$7,2)=V153)),0.7,IF(V153&lt;&gt;"x",-10,0)),0)</f>
        <v>-10</v>
      </c>
      <c r="AG153" s="1">
        <f>IFERROR(IF((RIGHT(LEFT(Apoio!$B$7,4),2)-X153)=0,0.8,IF(X153&lt;&gt;"x",-10,0)),0)</f>
        <v>-10</v>
      </c>
      <c r="AH153" s="1">
        <f>IFERROR(IF((LEFT(RIGHT(Apoio!$B$7,4),2)-Z153)=0,0.9,IF(Z153&lt;&gt;"x",-10,0)),0)</f>
        <v>-10</v>
      </c>
      <c r="AI153" s="1">
        <f>IFERROR(IF((RIGHT(Apoio!$B$7,2)-AB153)=0,1,IF(AB153&lt;&gt;"x",-10,0)),0)</f>
        <v>-10</v>
      </c>
      <c r="AJ153" s="1"/>
      <c r="AK153" s="1">
        <f>IFERROR(IF(Apoio!$B$5-Cálculo!J153=0,5,IF(J153&lt;&gt;"x",-10,0)),0)</f>
        <v>0</v>
      </c>
      <c r="AL153" s="1">
        <f>IFERROR(IF(Apoio!$B$4-Cálculo!S153=0,5,IF(S153&lt;&gt;"x",-10,0)),0)</f>
        <v>0</v>
      </c>
      <c r="AM153" s="1">
        <f>IFERROR(IF(Apoio!$B$3-Cálculo!P153=0,5,IF(P153&lt;&gt;"x",-10,0)),0)</f>
        <v>0</v>
      </c>
      <c r="AN153" s="1"/>
      <c r="AO153" s="1">
        <f t="shared" si="81"/>
        <v>-40</v>
      </c>
      <c r="AP153" s="1" t="str">
        <f t="shared" si="82"/>
        <v>216</v>
      </c>
    </row>
    <row r="154" spans="2:42" ht="13.5" customHeight="1" x14ac:dyDescent="0.25">
      <c r="B154" s="20" t="str">
        <f>Planilha1!C154</f>
        <v>217</v>
      </c>
      <c r="C154" s="21">
        <f t="shared" si="83"/>
        <v>89</v>
      </c>
      <c r="D154" s="22" t="str">
        <f>Planilha1!D154</f>
        <v>Rede Lógica - Infraestrutura 33914003</v>
      </c>
      <c r="E154" s="22" t="str">
        <f>IF(Planilha1!E154=0,"x",Planilha1!E154)</f>
        <v>x</v>
      </c>
      <c r="F154" s="22" t="str">
        <f>Planilha1!F154</f>
        <v>33.91.40.03</v>
      </c>
      <c r="G154" s="1"/>
      <c r="H154" s="23" t="str">
        <f>Planilha1!G154</f>
        <v>00089</v>
      </c>
      <c r="I154" s="1"/>
      <c r="J154" s="1" t="str">
        <f t="shared" si="60"/>
        <v>x</v>
      </c>
      <c r="K154" s="3" t="str">
        <f t="shared" si="61"/>
        <v>x</v>
      </c>
      <c r="L154" s="3" t="str">
        <f t="shared" si="62"/>
        <v>217</v>
      </c>
      <c r="M154" s="3" t="str">
        <f t="shared" si="63"/>
        <v>x</v>
      </c>
      <c r="N154" s="2" t="str">
        <f t="shared" si="64"/>
        <v>x</v>
      </c>
      <c r="O154" s="2" t="str">
        <f t="shared" si="65"/>
        <v>217</v>
      </c>
      <c r="P154" s="2" t="str">
        <f t="shared" si="66"/>
        <v>x</v>
      </c>
      <c r="Q154" s="1" t="str">
        <f t="shared" si="67"/>
        <v>x</v>
      </c>
      <c r="R154" s="1" t="str">
        <f t="shared" si="68"/>
        <v>217</v>
      </c>
      <c r="S154" s="1" t="str">
        <f t="shared" si="69"/>
        <v>x</v>
      </c>
      <c r="T154" s="1" t="str">
        <f t="shared" si="70"/>
        <v>x</v>
      </c>
      <c r="U154" s="2" t="str">
        <f t="shared" si="71"/>
        <v>217</v>
      </c>
      <c r="V154" s="1" t="str">
        <f t="shared" si="72"/>
        <v>33</v>
      </c>
      <c r="W154" s="1" t="str">
        <f t="shared" si="73"/>
        <v>33</v>
      </c>
      <c r="X154" s="1" t="str">
        <f t="shared" si="74"/>
        <v>91</v>
      </c>
      <c r="Y154" s="1" t="str">
        <f t="shared" si="75"/>
        <v>91</v>
      </c>
      <c r="Z154" s="1" t="str">
        <f t="shared" si="76"/>
        <v>40</v>
      </c>
      <c r="AA154" s="1" t="str">
        <f t="shared" si="77"/>
        <v>40</v>
      </c>
      <c r="AB154" s="1" t="str">
        <f t="shared" si="78"/>
        <v>03</v>
      </c>
      <c r="AC154" s="1" t="str">
        <f t="shared" si="79"/>
        <v>03</v>
      </c>
      <c r="AD154" s="1" t="str">
        <f t="shared" si="80"/>
        <v>217</v>
      </c>
      <c r="AE154" s="1"/>
      <c r="AF154" s="1">
        <f>IFERROR(IF(((LEFT(Apoio!$B$7,2)=V154)),0.7,IF(V154&lt;&gt;"x",-10,0)),0)</f>
        <v>-10</v>
      </c>
      <c r="AG154" s="1">
        <f>IFERROR(IF((RIGHT(LEFT(Apoio!$B$7,4),2)-X154)=0,0.8,IF(X154&lt;&gt;"x",-10,0)),0)</f>
        <v>-10</v>
      </c>
      <c r="AH154" s="1">
        <f>IFERROR(IF((LEFT(RIGHT(Apoio!$B$7,4),2)-Z154)=0,0.9,IF(Z154&lt;&gt;"x",-10,0)),0)</f>
        <v>-10</v>
      </c>
      <c r="AI154" s="1">
        <f>IFERROR(IF((RIGHT(Apoio!$B$7,2)-AB154)=0,1,IF(AB154&lt;&gt;"x",-10,0)),0)</f>
        <v>-10</v>
      </c>
      <c r="AJ154" s="1"/>
      <c r="AK154" s="1">
        <f>IFERROR(IF(Apoio!$B$5-Cálculo!J154=0,5,IF(J154&lt;&gt;"x",-10,0)),0)</f>
        <v>0</v>
      </c>
      <c r="AL154" s="1">
        <f>IFERROR(IF(Apoio!$B$4-Cálculo!S154=0,5,IF(S154&lt;&gt;"x",-10,0)),0)</f>
        <v>0</v>
      </c>
      <c r="AM154" s="1">
        <f>IFERROR(IF(Apoio!$B$3-Cálculo!P154=0,5,IF(P154&lt;&gt;"x",-10,0)),0)</f>
        <v>0</v>
      </c>
      <c r="AN154" s="1"/>
      <c r="AO154" s="1">
        <f t="shared" si="81"/>
        <v>-40</v>
      </c>
      <c r="AP154" s="1" t="str">
        <f t="shared" si="82"/>
        <v>217</v>
      </c>
    </row>
    <row r="155" spans="2:42" ht="13.5" customHeight="1" x14ac:dyDescent="0.25">
      <c r="B155" s="20" t="str">
        <f>Planilha1!C155</f>
        <v>218</v>
      </c>
      <c r="C155" s="21">
        <f t="shared" si="83"/>
        <v>56</v>
      </c>
      <c r="D155" s="22" t="str">
        <f>Planilha1!D155</f>
        <v>Gestão das atividades aéreas - PC</v>
      </c>
      <c r="E155" s="22" t="str">
        <f>IF(Planilha1!E155=0,"x",Planilha1!E155)</f>
        <v>00.000.0000.0000.013133</v>
      </c>
      <c r="F155" s="22">
        <f>Planilha1!F155</f>
        <v>0</v>
      </c>
      <c r="G155" s="1"/>
      <c r="H155" s="23" t="str">
        <f>Planilha1!G155</f>
        <v>00056</v>
      </c>
      <c r="I155" s="1"/>
      <c r="J155" s="1" t="str">
        <f t="shared" si="60"/>
        <v>x</v>
      </c>
      <c r="K155" s="3" t="str">
        <f t="shared" si="61"/>
        <v>00</v>
      </c>
      <c r="L155" s="3" t="str">
        <f t="shared" si="62"/>
        <v>218</v>
      </c>
      <c r="M155" s="3" t="str">
        <f t="shared" si="63"/>
        <v>x</v>
      </c>
      <c r="N155" s="2" t="str">
        <f t="shared" si="64"/>
        <v>000</v>
      </c>
      <c r="O155" s="2" t="str">
        <f t="shared" si="65"/>
        <v>218</v>
      </c>
      <c r="P155" s="2" t="str">
        <f t="shared" si="66"/>
        <v>013133</v>
      </c>
      <c r="Q155" s="1" t="str">
        <f t="shared" si="67"/>
        <v>013133</v>
      </c>
      <c r="R155" s="1" t="str">
        <f t="shared" si="68"/>
        <v>218</v>
      </c>
      <c r="S155" s="1" t="str">
        <f t="shared" si="69"/>
        <v>x</v>
      </c>
      <c r="T155" s="1" t="str">
        <f t="shared" si="70"/>
        <v>0000</v>
      </c>
      <c r="U155" s="2" t="str">
        <f t="shared" si="71"/>
        <v>218</v>
      </c>
      <c r="V155" s="1" t="str">
        <f t="shared" si="72"/>
        <v>0</v>
      </c>
      <c r="W155" s="1" t="str">
        <f t="shared" si="73"/>
        <v>0</v>
      </c>
      <c r="X155" s="1" t="str">
        <f t="shared" si="74"/>
        <v>0</v>
      </c>
      <c r="Y155" s="1" t="str">
        <f t="shared" si="75"/>
        <v>0</v>
      </c>
      <c r="Z155" s="1" t="str">
        <f t="shared" si="76"/>
        <v>0</v>
      </c>
      <c r="AA155" s="1" t="str">
        <f t="shared" si="77"/>
        <v>0</v>
      </c>
      <c r="AB155" s="1" t="str">
        <f t="shared" si="78"/>
        <v>0</v>
      </c>
      <c r="AC155" s="1" t="str">
        <f t="shared" si="79"/>
        <v>0</v>
      </c>
      <c r="AD155" s="1" t="str">
        <f t="shared" si="80"/>
        <v>218</v>
      </c>
      <c r="AE155" s="1"/>
      <c r="AF155" s="1">
        <f>IFERROR(IF(((LEFT(Apoio!$B$7,2)=V155)),0.7,IF(V155&lt;&gt;"x",-10,0)),0)</f>
        <v>-10</v>
      </c>
      <c r="AG155" s="1">
        <f>IFERROR(IF((RIGHT(LEFT(Apoio!$B$7,4),2)-X155)=0,0.8,IF(X155&lt;&gt;"x",-10,0)),0)</f>
        <v>-10</v>
      </c>
      <c r="AH155" s="1">
        <f>IFERROR(IF((LEFT(RIGHT(Apoio!$B$7,4),2)-Z155)=0,0.9,IF(Z155&lt;&gt;"x",-10,0)),0)</f>
        <v>-10</v>
      </c>
      <c r="AI155" s="1">
        <f>IFERROR(IF((RIGHT(Apoio!$B$7,2)-AB155)=0,1,IF(AB155&lt;&gt;"x",-10,0)),0)</f>
        <v>-10</v>
      </c>
      <c r="AJ155" s="1"/>
      <c r="AK155" s="1">
        <f>IFERROR(IF(Apoio!$B$5-Cálculo!J155=0,5,IF(J155&lt;&gt;"x",-10,0)),0)</f>
        <v>0</v>
      </c>
      <c r="AL155" s="1">
        <f>IFERROR(IF(Apoio!$B$4-Cálculo!S155=0,5,IF(S155&lt;&gt;"x",-10,0)),0)</f>
        <v>0</v>
      </c>
      <c r="AM155" s="1">
        <f>IFERROR(IF(Apoio!$B$3-Cálculo!P155=0,5,IF(P155&lt;&gt;"x",-10,0)),0)</f>
        <v>-10</v>
      </c>
      <c r="AN155" s="1"/>
      <c r="AO155" s="1">
        <f t="shared" si="81"/>
        <v>-50</v>
      </c>
      <c r="AP155" s="1" t="str">
        <f t="shared" si="82"/>
        <v>218</v>
      </c>
    </row>
    <row r="156" spans="2:42" ht="13.5" customHeight="1" x14ac:dyDescent="0.25">
      <c r="B156" s="20" t="str">
        <f>Planilha1!C156</f>
        <v>219</v>
      </c>
      <c r="C156" s="21">
        <f t="shared" si="83"/>
        <v>54</v>
      </c>
      <c r="D156" s="22" t="str">
        <f>Planilha1!D156</f>
        <v>Gestão das atividades aéreas - PM</v>
      </c>
      <c r="E156" s="22" t="str">
        <f>IF(Planilha1!E156=0,"x",Planilha1!E156)</f>
        <v>00.000.0000.0000.013132</v>
      </c>
      <c r="F156" s="22">
        <f>Planilha1!F156</f>
        <v>0</v>
      </c>
      <c r="G156" s="1"/>
      <c r="H156" s="23" t="str">
        <f>Planilha1!G156</f>
        <v>00054</v>
      </c>
      <c r="I156" s="1"/>
      <c r="J156" s="1" t="str">
        <f t="shared" si="60"/>
        <v>x</v>
      </c>
      <c r="K156" s="3" t="str">
        <f t="shared" si="61"/>
        <v>00</v>
      </c>
      <c r="L156" s="3" t="str">
        <f t="shared" si="62"/>
        <v>219</v>
      </c>
      <c r="M156" s="3" t="str">
        <f t="shared" si="63"/>
        <v>x</v>
      </c>
      <c r="N156" s="2" t="str">
        <f t="shared" si="64"/>
        <v>000</v>
      </c>
      <c r="O156" s="2" t="str">
        <f t="shared" si="65"/>
        <v>219</v>
      </c>
      <c r="P156" s="2" t="str">
        <f t="shared" si="66"/>
        <v>013132</v>
      </c>
      <c r="Q156" s="1" t="str">
        <f t="shared" si="67"/>
        <v>013132</v>
      </c>
      <c r="R156" s="1" t="str">
        <f t="shared" si="68"/>
        <v>219</v>
      </c>
      <c r="S156" s="1" t="str">
        <f t="shared" si="69"/>
        <v>x</v>
      </c>
      <c r="T156" s="1" t="str">
        <f t="shared" si="70"/>
        <v>0000</v>
      </c>
      <c r="U156" s="2" t="str">
        <f t="shared" si="71"/>
        <v>219</v>
      </c>
      <c r="V156" s="1" t="str">
        <f t="shared" si="72"/>
        <v>0</v>
      </c>
      <c r="W156" s="1" t="str">
        <f t="shared" si="73"/>
        <v>0</v>
      </c>
      <c r="X156" s="1" t="str">
        <f t="shared" si="74"/>
        <v>0</v>
      </c>
      <c r="Y156" s="1" t="str">
        <f t="shared" si="75"/>
        <v>0</v>
      </c>
      <c r="Z156" s="1" t="str">
        <f t="shared" si="76"/>
        <v>0</v>
      </c>
      <c r="AA156" s="1" t="str">
        <f t="shared" si="77"/>
        <v>0</v>
      </c>
      <c r="AB156" s="1" t="str">
        <f t="shared" si="78"/>
        <v>0</v>
      </c>
      <c r="AC156" s="1" t="str">
        <f t="shared" si="79"/>
        <v>0</v>
      </c>
      <c r="AD156" s="1" t="str">
        <f t="shared" si="80"/>
        <v>219</v>
      </c>
      <c r="AE156" s="1"/>
      <c r="AF156" s="1">
        <f>IFERROR(IF(((LEFT(Apoio!$B$7,2)=V156)),0.7,IF(V156&lt;&gt;"x",-10,0)),0)</f>
        <v>-10</v>
      </c>
      <c r="AG156" s="1">
        <f>IFERROR(IF((RIGHT(LEFT(Apoio!$B$7,4),2)-X156)=0,0.8,IF(X156&lt;&gt;"x",-10,0)),0)</f>
        <v>-10</v>
      </c>
      <c r="AH156" s="1">
        <f>IFERROR(IF((LEFT(RIGHT(Apoio!$B$7,4),2)-Z156)=0,0.9,IF(Z156&lt;&gt;"x",-10,0)),0)</f>
        <v>-10</v>
      </c>
      <c r="AI156" s="1">
        <f>IFERROR(IF((RIGHT(Apoio!$B$7,2)-AB156)=0,1,IF(AB156&lt;&gt;"x",-10,0)),0)</f>
        <v>-10</v>
      </c>
      <c r="AJ156" s="1"/>
      <c r="AK156" s="1">
        <f>IFERROR(IF(Apoio!$B$5-Cálculo!J156=0,5,IF(J156&lt;&gt;"x",-10,0)),0)</f>
        <v>0</v>
      </c>
      <c r="AL156" s="1">
        <f>IFERROR(IF(Apoio!$B$4-Cálculo!S156=0,5,IF(S156&lt;&gt;"x",-10,0)),0)</f>
        <v>0</v>
      </c>
      <c r="AM156" s="1">
        <f>IFERROR(IF(Apoio!$B$3-Cálculo!P156=0,5,IF(P156&lt;&gt;"x",-10,0)),0)</f>
        <v>-10</v>
      </c>
      <c r="AN156" s="1"/>
      <c r="AO156" s="1">
        <f t="shared" si="81"/>
        <v>-50</v>
      </c>
      <c r="AP156" s="1" t="str">
        <f t="shared" si="82"/>
        <v>219</v>
      </c>
    </row>
    <row r="157" spans="2:42" ht="13.5" customHeight="1" x14ac:dyDescent="0.25">
      <c r="B157" s="20" t="str">
        <f>Planilha1!C157</f>
        <v>220</v>
      </c>
      <c r="C157" s="21">
        <f t="shared" si="83"/>
        <v>278</v>
      </c>
      <c r="D157" s="22" t="str">
        <f>Planilha1!D157</f>
        <v>Gestão da alimentação - PM</v>
      </c>
      <c r="E157" s="22" t="str">
        <f>IF(Planilha1!E157=0,"x",Planilha1!E157)</f>
        <v>00.000.0000.0000.011809</v>
      </c>
      <c r="F157" s="22">
        <f>Planilha1!F157</f>
        <v>0</v>
      </c>
      <c r="G157" s="1"/>
      <c r="H157" s="23" t="str">
        <f>Planilha1!G157</f>
        <v>00278</v>
      </c>
      <c r="I157" s="1"/>
      <c r="J157" s="1" t="str">
        <f t="shared" si="60"/>
        <v>x</v>
      </c>
      <c r="K157" s="3" t="str">
        <f t="shared" si="61"/>
        <v>00</v>
      </c>
      <c r="L157" s="3" t="str">
        <f t="shared" si="62"/>
        <v>220</v>
      </c>
      <c r="M157" s="3" t="str">
        <f t="shared" si="63"/>
        <v>x</v>
      </c>
      <c r="N157" s="2" t="str">
        <f t="shared" si="64"/>
        <v>000</v>
      </c>
      <c r="O157" s="2" t="str">
        <f t="shared" si="65"/>
        <v>220</v>
      </c>
      <c r="P157" s="2" t="str">
        <f t="shared" si="66"/>
        <v>011809</v>
      </c>
      <c r="Q157" s="1" t="str">
        <f t="shared" si="67"/>
        <v>011809</v>
      </c>
      <c r="R157" s="1" t="str">
        <f t="shared" si="68"/>
        <v>220</v>
      </c>
      <c r="S157" s="1" t="str">
        <f t="shared" si="69"/>
        <v>x</v>
      </c>
      <c r="T157" s="1" t="str">
        <f t="shared" si="70"/>
        <v>0000</v>
      </c>
      <c r="U157" s="2" t="str">
        <f t="shared" si="71"/>
        <v>220</v>
      </c>
      <c r="V157" s="1" t="str">
        <f t="shared" si="72"/>
        <v>0</v>
      </c>
      <c r="W157" s="1" t="str">
        <f t="shared" si="73"/>
        <v>0</v>
      </c>
      <c r="X157" s="1" t="str">
        <f t="shared" si="74"/>
        <v>0</v>
      </c>
      <c r="Y157" s="1" t="str">
        <f t="shared" si="75"/>
        <v>0</v>
      </c>
      <c r="Z157" s="1" t="str">
        <f t="shared" si="76"/>
        <v>0</v>
      </c>
      <c r="AA157" s="1" t="str">
        <f t="shared" si="77"/>
        <v>0</v>
      </c>
      <c r="AB157" s="1" t="str">
        <f t="shared" si="78"/>
        <v>0</v>
      </c>
      <c r="AC157" s="1" t="str">
        <f t="shared" si="79"/>
        <v>0</v>
      </c>
      <c r="AD157" s="1" t="str">
        <f t="shared" si="80"/>
        <v>220</v>
      </c>
      <c r="AE157" s="1"/>
      <c r="AF157" s="1">
        <f>IFERROR(IF(((LEFT(Apoio!$B$7,2)=V157)),0.7,IF(V157&lt;&gt;"x",-10,0)),0)</f>
        <v>-10</v>
      </c>
      <c r="AG157" s="1">
        <f>IFERROR(IF((RIGHT(LEFT(Apoio!$B$7,4),2)-X157)=0,0.8,IF(X157&lt;&gt;"x",-10,0)),0)</f>
        <v>-10</v>
      </c>
      <c r="AH157" s="1">
        <f>IFERROR(IF((LEFT(RIGHT(Apoio!$B$7,4),2)-Z157)=0,0.9,IF(Z157&lt;&gt;"x",-10,0)),0)</f>
        <v>-10</v>
      </c>
      <c r="AI157" s="1">
        <f>IFERROR(IF((RIGHT(Apoio!$B$7,2)-AB157)=0,1,IF(AB157&lt;&gt;"x",-10,0)),0)</f>
        <v>-10</v>
      </c>
      <c r="AJ157" s="1"/>
      <c r="AK157" s="1">
        <f>IFERROR(IF(Apoio!$B$5-Cálculo!J157=0,5,IF(J157&lt;&gt;"x",-10,0)),0)</f>
        <v>0</v>
      </c>
      <c r="AL157" s="1">
        <f>IFERROR(IF(Apoio!$B$4-Cálculo!S157=0,5,IF(S157&lt;&gt;"x",-10,0)),0)</f>
        <v>0</v>
      </c>
      <c r="AM157" s="1">
        <f>IFERROR(IF(Apoio!$B$3-Cálculo!P157=0,5,IF(P157&lt;&gt;"x",-10,0)),0)</f>
        <v>-10</v>
      </c>
      <c r="AN157" s="1"/>
      <c r="AO157" s="1">
        <f t="shared" si="81"/>
        <v>-50</v>
      </c>
      <c r="AP157" s="1" t="str">
        <f t="shared" si="82"/>
        <v>220</v>
      </c>
    </row>
    <row r="158" spans="2:42" ht="13.5" customHeight="1" x14ac:dyDescent="0.25">
      <c r="B158" s="20" t="str">
        <f>Planilha1!C158</f>
        <v>221</v>
      </c>
      <c r="C158" s="21">
        <f t="shared" si="83"/>
        <v>195</v>
      </c>
      <c r="D158" s="22" t="str">
        <f>Planilha1!D158</f>
        <v>Fornecimento de alimentação</v>
      </c>
      <c r="E158" s="22" t="str">
        <f>IF(Planilha1!E158=0,"x",Planilha1!E158)</f>
        <v>x</v>
      </c>
      <c r="F158" s="22" t="str">
        <f>Planilha1!F158</f>
        <v>33.90.39.41</v>
      </c>
      <c r="G158" s="1"/>
      <c r="H158" s="23" t="str">
        <f>Planilha1!G158</f>
        <v>00195</v>
      </c>
      <c r="I158" s="1"/>
      <c r="J158" s="1" t="str">
        <f t="shared" si="60"/>
        <v>x</v>
      </c>
      <c r="K158" s="3" t="str">
        <f t="shared" si="61"/>
        <v>x</v>
      </c>
      <c r="L158" s="3" t="str">
        <f t="shared" si="62"/>
        <v>221</v>
      </c>
      <c r="M158" s="3" t="str">
        <f t="shared" si="63"/>
        <v>x</v>
      </c>
      <c r="N158" s="2" t="str">
        <f t="shared" si="64"/>
        <v>x</v>
      </c>
      <c r="O158" s="2" t="str">
        <f t="shared" si="65"/>
        <v>221</v>
      </c>
      <c r="P158" s="2" t="str">
        <f t="shared" si="66"/>
        <v>x</v>
      </c>
      <c r="Q158" s="1" t="str">
        <f t="shared" si="67"/>
        <v>x</v>
      </c>
      <c r="R158" s="1" t="str">
        <f t="shared" si="68"/>
        <v>221</v>
      </c>
      <c r="S158" s="1" t="str">
        <f t="shared" si="69"/>
        <v>x</v>
      </c>
      <c r="T158" s="1" t="str">
        <f t="shared" si="70"/>
        <v>x</v>
      </c>
      <c r="U158" s="2" t="str">
        <f t="shared" si="71"/>
        <v>221</v>
      </c>
      <c r="V158" s="1" t="str">
        <f t="shared" si="72"/>
        <v>33</v>
      </c>
      <c r="W158" s="1" t="str">
        <f t="shared" si="73"/>
        <v>33</v>
      </c>
      <c r="X158" s="1" t="str">
        <f t="shared" si="74"/>
        <v>90</v>
      </c>
      <c r="Y158" s="1" t="str">
        <f t="shared" si="75"/>
        <v>90</v>
      </c>
      <c r="Z158" s="1" t="str">
        <f t="shared" si="76"/>
        <v>39</v>
      </c>
      <c r="AA158" s="1" t="str">
        <f t="shared" si="77"/>
        <v>39</v>
      </c>
      <c r="AB158" s="1" t="str">
        <f t="shared" si="78"/>
        <v>41</v>
      </c>
      <c r="AC158" s="1" t="str">
        <f t="shared" si="79"/>
        <v>41</v>
      </c>
      <c r="AD158" s="1" t="str">
        <f t="shared" si="80"/>
        <v>221</v>
      </c>
      <c r="AE158" s="1"/>
      <c r="AF158" s="1">
        <f>IFERROR(IF(((LEFT(Apoio!$B$7,2)=V158)),0.7,IF(V158&lt;&gt;"x",-10,0)),0)</f>
        <v>-10</v>
      </c>
      <c r="AG158" s="1">
        <f>IFERROR(IF((RIGHT(LEFT(Apoio!$B$7,4),2)-X158)=0,0.8,IF(X158&lt;&gt;"x",-10,0)),0)</f>
        <v>-10</v>
      </c>
      <c r="AH158" s="1">
        <f>IFERROR(IF((LEFT(RIGHT(Apoio!$B$7,4),2)-Z158)=0,0.9,IF(Z158&lt;&gt;"x",-10,0)),0)</f>
        <v>-10</v>
      </c>
      <c r="AI158" s="1">
        <f>IFERROR(IF((RIGHT(Apoio!$B$7,2)-AB158)=0,1,IF(AB158&lt;&gt;"x",-10,0)),0)</f>
        <v>-10</v>
      </c>
      <c r="AJ158" s="1"/>
      <c r="AK158" s="1">
        <f>IFERROR(IF(Apoio!$B$5-Cálculo!J158=0,5,IF(J158&lt;&gt;"x",-10,0)),0)</f>
        <v>0</v>
      </c>
      <c r="AL158" s="1">
        <f>IFERROR(IF(Apoio!$B$4-Cálculo!S158=0,5,IF(S158&lt;&gt;"x",-10,0)),0)</f>
        <v>0</v>
      </c>
      <c r="AM158" s="1">
        <f>IFERROR(IF(Apoio!$B$3-Cálculo!P158=0,5,IF(P158&lt;&gt;"x",-10,0)),0)</f>
        <v>0</v>
      </c>
      <c r="AN158" s="1"/>
      <c r="AO158" s="1">
        <f t="shared" si="81"/>
        <v>-40</v>
      </c>
      <c r="AP158" s="1" t="str">
        <f t="shared" si="82"/>
        <v>221</v>
      </c>
    </row>
    <row r="159" spans="2:42" ht="13.5" customHeight="1" x14ac:dyDescent="0.25">
      <c r="B159" s="20" t="str">
        <f>Planilha1!C159</f>
        <v>222</v>
      </c>
      <c r="C159" s="21">
        <f t="shared" si="83"/>
        <v>193</v>
      </c>
      <c r="D159" s="22" t="str">
        <f>Planilha1!D159</f>
        <v>Gêneros de Alimentação</v>
      </c>
      <c r="E159" s="22" t="str">
        <f>IF(Planilha1!E159=0,"x",Planilha1!E159)</f>
        <v>x</v>
      </c>
      <c r="F159" s="22" t="str">
        <f>Planilha1!F159</f>
        <v>33.90.30.07</v>
      </c>
      <c r="G159" s="1"/>
      <c r="H159" s="23" t="str">
        <f>Planilha1!G159</f>
        <v>00193</v>
      </c>
      <c r="I159" s="1"/>
      <c r="J159" s="1" t="str">
        <f t="shared" si="60"/>
        <v>x</v>
      </c>
      <c r="K159" s="3" t="str">
        <f t="shared" si="61"/>
        <v>x</v>
      </c>
      <c r="L159" s="3" t="str">
        <f t="shared" si="62"/>
        <v>222</v>
      </c>
      <c r="M159" s="3" t="str">
        <f t="shared" si="63"/>
        <v>x</v>
      </c>
      <c r="N159" s="2" t="str">
        <f t="shared" si="64"/>
        <v>x</v>
      </c>
      <c r="O159" s="2" t="str">
        <f t="shared" si="65"/>
        <v>222</v>
      </c>
      <c r="P159" s="2" t="str">
        <f t="shared" si="66"/>
        <v>x</v>
      </c>
      <c r="Q159" s="1" t="str">
        <f t="shared" si="67"/>
        <v>x</v>
      </c>
      <c r="R159" s="1" t="str">
        <f t="shared" si="68"/>
        <v>222</v>
      </c>
      <c r="S159" s="1" t="str">
        <f t="shared" si="69"/>
        <v>x</v>
      </c>
      <c r="T159" s="1" t="str">
        <f t="shared" si="70"/>
        <v>x</v>
      </c>
      <c r="U159" s="2" t="str">
        <f t="shared" si="71"/>
        <v>222</v>
      </c>
      <c r="V159" s="1" t="str">
        <f t="shared" si="72"/>
        <v>33</v>
      </c>
      <c r="W159" s="1" t="str">
        <f t="shared" si="73"/>
        <v>33</v>
      </c>
      <c r="X159" s="1" t="str">
        <f t="shared" si="74"/>
        <v>90</v>
      </c>
      <c r="Y159" s="1" t="str">
        <f t="shared" si="75"/>
        <v>90</v>
      </c>
      <c r="Z159" s="1" t="str">
        <f t="shared" si="76"/>
        <v>30</v>
      </c>
      <c r="AA159" s="1" t="str">
        <f t="shared" si="77"/>
        <v>30</v>
      </c>
      <c r="AB159" s="1" t="str">
        <f t="shared" si="78"/>
        <v>07</v>
      </c>
      <c r="AC159" s="1" t="str">
        <f t="shared" si="79"/>
        <v>07</v>
      </c>
      <c r="AD159" s="1" t="str">
        <f t="shared" si="80"/>
        <v>222</v>
      </c>
      <c r="AE159" s="1"/>
      <c r="AF159" s="1">
        <f>IFERROR(IF(((LEFT(Apoio!$B$7,2)=V159)),0.7,IF(V159&lt;&gt;"x",-10,0)),0)</f>
        <v>-10</v>
      </c>
      <c r="AG159" s="1">
        <f>IFERROR(IF((RIGHT(LEFT(Apoio!$B$7,4),2)-X159)=0,0.8,IF(X159&lt;&gt;"x",-10,0)),0)</f>
        <v>-10</v>
      </c>
      <c r="AH159" s="1">
        <f>IFERROR(IF((LEFT(RIGHT(Apoio!$B$7,4),2)-Z159)=0,0.9,IF(Z159&lt;&gt;"x",-10,0)),0)</f>
        <v>-10</v>
      </c>
      <c r="AI159" s="1">
        <f>IFERROR(IF((RIGHT(Apoio!$B$7,2)-AB159)=0,1,IF(AB159&lt;&gt;"x",-10,0)),0)</f>
        <v>-10</v>
      </c>
      <c r="AJ159" s="1"/>
      <c r="AK159" s="1">
        <f>IFERROR(IF(Apoio!$B$5-Cálculo!J159=0,5,IF(J159&lt;&gt;"x",-10,0)),0)</f>
        <v>0</v>
      </c>
      <c r="AL159" s="1">
        <f>IFERROR(IF(Apoio!$B$4-Cálculo!S159=0,5,IF(S159&lt;&gt;"x",-10,0)),0)</f>
        <v>0</v>
      </c>
      <c r="AM159" s="1">
        <f>IFERROR(IF(Apoio!$B$3-Cálculo!P159=0,5,IF(P159&lt;&gt;"x",-10,0)),0)</f>
        <v>0</v>
      </c>
      <c r="AN159" s="1"/>
      <c r="AO159" s="1">
        <f t="shared" si="81"/>
        <v>-40</v>
      </c>
      <c r="AP159" s="1" t="str">
        <f t="shared" si="82"/>
        <v>222</v>
      </c>
    </row>
    <row r="160" spans="2:42" ht="13.5" customHeight="1" x14ac:dyDescent="0.25">
      <c r="B160" s="20" t="str">
        <f>Planilha1!C160</f>
        <v>223</v>
      </c>
      <c r="C160" s="21">
        <f t="shared" si="83"/>
        <v>50</v>
      </c>
      <c r="D160" s="22" t="str">
        <f>Planilha1!D160</f>
        <v>Modalidade 95 - Saúde</v>
      </c>
      <c r="E160" s="22" t="str">
        <f>IF(Planilha1!E160=0,"x",Planilha1!E160)</f>
        <v>x</v>
      </c>
      <c r="F160" s="22" t="str">
        <f>Planilha1!F160</f>
        <v>00.95.00.00</v>
      </c>
      <c r="G160" s="1"/>
      <c r="H160" s="23" t="str">
        <f>Planilha1!G160</f>
        <v>00050</v>
      </c>
      <c r="I160" s="1"/>
      <c r="J160" s="1" t="str">
        <f t="shared" si="60"/>
        <v>x</v>
      </c>
      <c r="K160" s="3" t="str">
        <f t="shared" si="61"/>
        <v>x</v>
      </c>
      <c r="L160" s="3" t="str">
        <f t="shared" si="62"/>
        <v>223</v>
      </c>
      <c r="M160" s="3" t="str">
        <f t="shared" si="63"/>
        <v>x</v>
      </c>
      <c r="N160" s="2" t="str">
        <f t="shared" si="64"/>
        <v>x</v>
      </c>
      <c r="O160" s="2" t="str">
        <f t="shared" si="65"/>
        <v>223</v>
      </c>
      <c r="P160" s="2" t="str">
        <f t="shared" si="66"/>
        <v>x</v>
      </c>
      <c r="Q160" s="1" t="str">
        <f t="shared" si="67"/>
        <v>x</v>
      </c>
      <c r="R160" s="1" t="str">
        <f t="shared" si="68"/>
        <v>223</v>
      </c>
      <c r="S160" s="1" t="str">
        <f t="shared" si="69"/>
        <v>x</v>
      </c>
      <c r="T160" s="1" t="str">
        <f t="shared" si="70"/>
        <v>x</v>
      </c>
      <c r="U160" s="2" t="str">
        <f t="shared" si="71"/>
        <v>223</v>
      </c>
      <c r="V160" s="1" t="str">
        <f t="shared" si="72"/>
        <v>x</v>
      </c>
      <c r="W160" s="1" t="str">
        <f t="shared" si="73"/>
        <v>00</v>
      </c>
      <c r="X160" s="1" t="str">
        <f t="shared" si="74"/>
        <v>95</v>
      </c>
      <c r="Y160" s="1" t="str">
        <f t="shared" si="75"/>
        <v>95</v>
      </c>
      <c r="Z160" s="1" t="str">
        <f t="shared" si="76"/>
        <v>x</v>
      </c>
      <c r="AA160" s="1" t="str">
        <f t="shared" si="77"/>
        <v>00</v>
      </c>
      <c r="AB160" s="1" t="str">
        <f t="shared" si="78"/>
        <v>x</v>
      </c>
      <c r="AC160" s="1" t="str">
        <f t="shared" si="79"/>
        <v>00</v>
      </c>
      <c r="AD160" s="1" t="str">
        <f t="shared" si="80"/>
        <v>223</v>
      </c>
      <c r="AE160" s="1"/>
      <c r="AF160" s="1">
        <f>IFERROR(IF(((LEFT(Apoio!$B$7,2)=V160)),0.7,IF(V160&lt;&gt;"x",-10,0)),0)</f>
        <v>0</v>
      </c>
      <c r="AG160" s="1">
        <f>IFERROR(IF((RIGHT(LEFT(Apoio!$B$7,4),2)-X160)=0,0.8,IF(X160&lt;&gt;"x",-10,0)),0)</f>
        <v>-10</v>
      </c>
      <c r="AH160" s="1">
        <f>IFERROR(IF((LEFT(RIGHT(Apoio!$B$7,4),2)-Z160)=0,0.9,IF(Z160&lt;&gt;"x",-10,0)),0)</f>
        <v>0</v>
      </c>
      <c r="AI160" s="1">
        <f>IFERROR(IF((RIGHT(Apoio!$B$7,2)-AB160)=0,1,IF(AB160&lt;&gt;"x",-10,0)),0)</f>
        <v>0</v>
      </c>
      <c r="AJ160" s="1"/>
      <c r="AK160" s="1">
        <f>IFERROR(IF(Apoio!$B$5-Cálculo!J160=0,5,IF(J160&lt;&gt;"x",-10,0)),0)</f>
        <v>0</v>
      </c>
      <c r="AL160" s="1">
        <f>IFERROR(IF(Apoio!$B$4-Cálculo!S160=0,5,IF(S160&lt;&gt;"x",-10,0)),0)</f>
        <v>0</v>
      </c>
      <c r="AM160" s="1">
        <f>IFERROR(IF(Apoio!$B$3-Cálculo!P160=0,5,IF(P160&lt;&gt;"x",-10,0)),0)</f>
        <v>0</v>
      </c>
      <c r="AN160" s="1"/>
      <c r="AO160" s="1">
        <f t="shared" si="81"/>
        <v>-10</v>
      </c>
      <c r="AP160" s="1" t="str">
        <f t="shared" si="82"/>
        <v>223</v>
      </c>
    </row>
    <row r="161" spans="2:42" ht="13.5" customHeight="1" x14ac:dyDescent="0.25">
      <c r="B161" s="20" t="str">
        <f>Planilha1!C161</f>
        <v>224</v>
      </c>
      <c r="C161" s="21">
        <f t="shared" si="83"/>
        <v>153</v>
      </c>
      <c r="D161" s="22" t="str">
        <f>Planilha1!D161</f>
        <v>Explosivos e Munições</v>
      </c>
      <c r="E161" s="22" t="str">
        <f>IF(Planilha1!E161=0,"x",Planilha1!E161)</f>
        <v>x</v>
      </c>
      <c r="F161" s="22" t="str">
        <f>Planilha1!F161</f>
        <v>33.90.30.05</v>
      </c>
      <c r="G161" s="1"/>
      <c r="H161" s="23" t="str">
        <f>Planilha1!G161</f>
        <v>00153</v>
      </c>
      <c r="I161" s="1"/>
      <c r="J161" s="1" t="str">
        <f t="shared" si="60"/>
        <v>x</v>
      </c>
      <c r="K161" s="3" t="str">
        <f t="shared" si="61"/>
        <v>x</v>
      </c>
      <c r="L161" s="3" t="str">
        <f t="shared" si="62"/>
        <v>224</v>
      </c>
      <c r="M161" s="3" t="str">
        <f t="shared" si="63"/>
        <v>x</v>
      </c>
      <c r="N161" s="2" t="str">
        <f t="shared" si="64"/>
        <v>x</v>
      </c>
      <c r="O161" s="2" t="str">
        <f t="shared" si="65"/>
        <v>224</v>
      </c>
      <c r="P161" s="2" t="str">
        <f t="shared" si="66"/>
        <v>x</v>
      </c>
      <c r="Q161" s="1" t="str">
        <f t="shared" si="67"/>
        <v>x</v>
      </c>
      <c r="R161" s="1" t="str">
        <f t="shared" si="68"/>
        <v>224</v>
      </c>
      <c r="S161" s="1" t="str">
        <f t="shared" si="69"/>
        <v>x</v>
      </c>
      <c r="T161" s="1" t="str">
        <f t="shared" si="70"/>
        <v>x</v>
      </c>
      <c r="U161" s="2" t="str">
        <f t="shared" si="71"/>
        <v>224</v>
      </c>
      <c r="V161" s="1" t="str">
        <f t="shared" si="72"/>
        <v>33</v>
      </c>
      <c r="W161" s="1" t="str">
        <f t="shared" si="73"/>
        <v>33</v>
      </c>
      <c r="X161" s="1" t="str">
        <f t="shared" si="74"/>
        <v>90</v>
      </c>
      <c r="Y161" s="1" t="str">
        <f t="shared" si="75"/>
        <v>90</v>
      </c>
      <c r="Z161" s="1" t="str">
        <f t="shared" si="76"/>
        <v>30</v>
      </c>
      <c r="AA161" s="1" t="str">
        <f t="shared" si="77"/>
        <v>30</v>
      </c>
      <c r="AB161" s="1" t="str">
        <f t="shared" si="78"/>
        <v>05</v>
      </c>
      <c r="AC161" s="1" t="str">
        <f t="shared" si="79"/>
        <v>05</v>
      </c>
      <c r="AD161" s="1" t="str">
        <f t="shared" si="80"/>
        <v>224</v>
      </c>
      <c r="AE161" s="1"/>
      <c r="AF161" s="1">
        <f>IFERROR(IF(((LEFT(Apoio!$B$7,2)=V161)),0.7,IF(V161&lt;&gt;"x",-10,0)),0)</f>
        <v>-10</v>
      </c>
      <c r="AG161" s="1">
        <f>IFERROR(IF((RIGHT(LEFT(Apoio!$B$7,4),2)-X161)=0,0.8,IF(X161&lt;&gt;"x",-10,0)),0)</f>
        <v>-10</v>
      </c>
      <c r="AH161" s="1">
        <f>IFERROR(IF((LEFT(RIGHT(Apoio!$B$7,4),2)-Z161)=0,0.9,IF(Z161&lt;&gt;"x",-10,0)),0)</f>
        <v>-10</v>
      </c>
      <c r="AI161" s="1">
        <f>IFERROR(IF((RIGHT(Apoio!$B$7,2)-AB161)=0,1,IF(AB161&lt;&gt;"x",-10,0)),0)</f>
        <v>-10</v>
      </c>
      <c r="AJ161" s="1"/>
      <c r="AK161" s="1">
        <f>IFERROR(IF(Apoio!$B$5-Cálculo!J161=0,5,IF(J161&lt;&gt;"x",-10,0)),0)</f>
        <v>0</v>
      </c>
      <c r="AL161" s="1">
        <f>IFERROR(IF(Apoio!$B$4-Cálculo!S161=0,5,IF(S161&lt;&gt;"x",-10,0)),0)</f>
        <v>0</v>
      </c>
      <c r="AM161" s="1">
        <f>IFERROR(IF(Apoio!$B$3-Cálculo!P161=0,5,IF(P161&lt;&gt;"x",-10,0)),0)</f>
        <v>0</v>
      </c>
      <c r="AN161" s="1"/>
      <c r="AO161" s="1">
        <f t="shared" si="81"/>
        <v>-40</v>
      </c>
      <c r="AP161" s="1" t="str">
        <f t="shared" si="82"/>
        <v>224</v>
      </c>
    </row>
    <row r="162" spans="2:42" ht="13.5" customHeight="1" x14ac:dyDescent="0.25">
      <c r="B162" s="20" t="str">
        <f>Planilha1!C162</f>
        <v>225</v>
      </c>
      <c r="C162" s="21">
        <f t="shared" si="83"/>
        <v>192</v>
      </c>
      <c r="D162" s="22" t="str">
        <f>Planilha1!D162</f>
        <v>Material de Proteção e Segurança</v>
      </c>
      <c r="E162" s="22" t="str">
        <f>IF(Planilha1!E162=0,"x",Planilha1!E162)</f>
        <v>x</v>
      </c>
      <c r="F162" s="22" t="str">
        <f>Planilha1!F162</f>
        <v>33.90.30.28</v>
      </c>
      <c r="G162" s="1"/>
      <c r="H162" s="23" t="str">
        <f>Planilha1!G162</f>
        <v>00192</v>
      </c>
      <c r="I162" s="1"/>
      <c r="J162" s="1" t="str">
        <f t="shared" si="60"/>
        <v>x</v>
      </c>
      <c r="K162" s="3" t="str">
        <f t="shared" si="61"/>
        <v>x</v>
      </c>
      <c r="L162" s="3" t="str">
        <f t="shared" si="62"/>
        <v>225</v>
      </c>
      <c r="M162" s="3" t="str">
        <f t="shared" si="63"/>
        <v>x</v>
      </c>
      <c r="N162" s="2" t="str">
        <f t="shared" si="64"/>
        <v>x</v>
      </c>
      <c r="O162" s="2" t="str">
        <f t="shared" si="65"/>
        <v>225</v>
      </c>
      <c r="P162" s="2" t="str">
        <f t="shared" si="66"/>
        <v>x</v>
      </c>
      <c r="Q162" s="1" t="str">
        <f t="shared" si="67"/>
        <v>x</v>
      </c>
      <c r="R162" s="1" t="str">
        <f t="shared" si="68"/>
        <v>225</v>
      </c>
      <c r="S162" s="1" t="str">
        <f t="shared" si="69"/>
        <v>x</v>
      </c>
      <c r="T162" s="1" t="str">
        <f t="shared" si="70"/>
        <v>x</v>
      </c>
      <c r="U162" s="2" t="str">
        <f t="shared" si="71"/>
        <v>225</v>
      </c>
      <c r="V162" s="1" t="str">
        <f t="shared" si="72"/>
        <v>33</v>
      </c>
      <c r="W162" s="1" t="str">
        <f t="shared" si="73"/>
        <v>33</v>
      </c>
      <c r="X162" s="1" t="str">
        <f t="shared" si="74"/>
        <v>90</v>
      </c>
      <c r="Y162" s="1" t="str">
        <f t="shared" si="75"/>
        <v>90</v>
      </c>
      <c r="Z162" s="1" t="str">
        <f t="shared" si="76"/>
        <v>30</v>
      </c>
      <c r="AA162" s="1" t="str">
        <f t="shared" si="77"/>
        <v>30</v>
      </c>
      <c r="AB162" s="1" t="str">
        <f t="shared" si="78"/>
        <v>28</v>
      </c>
      <c r="AC162" s="1" t="str">
        <f t="shared" si="79"/>
        <v>28</v>
      </c>
      <c r="AD162" s="1" t="str">
        <f t="shared" si="80"/>
        <v>225</v>
      </c>
      <c r="AE162" s="1"/>
      <c r="AF162" s="1">
        <f>IFERROR(IF(((LEFT(Apoio!$B$7,2)=V162)),0.7,IF(V162&lt;&gt;"x",-10,0)),0)</f>
        <v>-10</v>
      </c>
      <c r="AG162" s="1">
        <f>IFERROR(IF((RIGHT(LEFT(Apoio!$B$7,4),2)-X162)=0,0.8,IF(X162&lt;&gt;"x",-10,0)),0)</f>
        <v>-10</v>
      </c>
      <c r="AH162" s="1">
        <f>IFERROR(IF((LEFT(RIGHT(Apoio!$B$7,4),2)-Z162)=0,0.9,IF(Z162&lt;&gt;"x",-10,0)),0)</f>
        <v>-10</v>
      </c>
      <c r="AI162" s="1">
        <f>IFERROR(IF((RIGHT(Apoio!$B$7,2)-AB162)=0,1,IF(AB162&lt;&gt;"x",-10,0)),0)</f>
        <v>-10</v>
      </c>
      <c r="AJ162" s="1"/>
      <c r="AK162" s="1">
        <f>IFERROR(IF(Apoio!$B$5-Cálculo!J162=0,5,IF(J162&lt;&gt;"x",-10,0)),0)</f>
        <v>0</v>
      </c>
      <c r="AL162" s="1">
        <f>IFERROR(IF(Apoio!$B$4-Cálculo!S162=0,5,IF(S162&lt;&gt;"x",-10,0)),0)</f>
        <v>0</v>
      </c>
      <c r="AM162" s="1">
        <f>IFERROR(IF(Apoio!$B$3-Cálculo!P162=0,5,IF(P162&lt;&gt;"x",-10,0)),0)</f>
        <v>0</v>
      </c>
      <c r="AN162" s="1"/>
      <c r="AO162" s="1">
        <f t="shared" si="81"/>
        <v>-40</v>
      </c>
      <c r="AP162" s="1" t="str">
        <f t="shared" si="82"/>
        <v>225</v>
      </c>
    </row>
    <row r="163" spans="2:42" ht="13.5" customHeight="1" x14ac:dyDescent="0.25">
      <c r="B163" s="20" t="str">
        <f>Planilha1!C163</f>
        <v>226</v>
      </c>
      <c r="C163" s="21">
        <f t="shared" si="83"/>
        <v>53</v>
      </c>
      <c r="D163" s="22" t="str">
        <f>Planilha1!D163</f>
        <v>Ações de socorro e Assistência Humanitária</v>
      </c>
      <c r="E163" s="22" t="str">
        <f>IF(Planilha1!E163=0,"x",Planilha1!E163)</f>
        <v>00.000.0000.0000.011900</v>
      </c>
      <c r="F163" s="22">
        <f>Planilha1!F163</f>
        <v>0</v>
      </c>
      <c r="G163" s="1"/>
      <c r="H163" s="23" t="str">
        <f>Planilha1!G163</f>
        <v>00053</v>
      </c>
      <c r="I163" s="1"/>
      <c r="J163" s="1" t="str">
        <f t="shared" si="60"/>
        <v>x</v>
      </c>
      <c r="K163" s="3" t="str">
        <f t="shared" si="61"/>
        <v>00</v>
      </c>
      <c r="L163" s="3" t="str">
        <f t="shared" si="62"/>
        <v>226</v>
      </c>
      <c r="M163" s="3" t="str">
        <f t="shared" si="63"/>
        <v>x</v>
      </c>
      <c r="N163" s="2" t="str">
        <f t="shared" si="64"/>
        <v>000</v>
      </c>
      <c r="O163" s="2" t="str">
        <f t="shared" si="65"/>
        <v>226</v>
      </c>
      <c r="P163" s="2" t="str">
        <f t="shared" si="66"/>
        <v>011900</v>
      </c>
      <c r="Q163" s="1" t="str">
        <f t="shared" si="67"/>
        <v>011900</v>
      </c>
      <c r="R163" s="1" t="str">
        <f t="shared" si="68"/>
        <v>226</v>
      </c>
      <c r="S163" s="1" t="str">
        <f t="shared" si="69"/>
        <v>x</v>
      </c>
      <c r="T163" s="1" t="str">
        <f t="shared" si="70"/>
        <v>0000</v>
      </c>
      <c r="U163" s="2" t="str">
        <f t="shared" si="71"/>
        <v>226</v>
      </c>
      <c r="V163" s="1" t="str">
        <f t="shared" si="72"/>
        <v>0</v>
      </c>
      <c r="W163" s="1" t="str">
        <f t="shared" si="73"/>
        <v>0</v>
      </c>
      <c r="X163" s="1" t="str">
        <f t="shared" si="74"/>
        <v>0</v>
      </c>
      <c r="Y163" s="1" t="str">
        <f t="shared" si="75"/>
        <v>0</v>
      </c>
      <c r="Z163" s="1" t="str">
        <f t="shared" si="76"/>
        <v>0</v>
      </c>
      <c r="AA163" s="1" t="str">
        <f t="shared" si="77"/>
        <v>0</v>
      </c>
      <c r="AB163" s="1" t="str">
        <f t="shared" si="78"/>
        <v>0</v>
      </c>
      <c r="AC163" s="1" t="str">
        <f t="shared" si="79"/>
        <v>0</v>
      </c>
      <c r="AD163" s="1" t="str">
        <f t="shared" si="80"/>
        <v>226</v>
      </c>
      <c r="AE163" s="1"/>
      <c r="AF163" s="1">
        <f>IFERROR(IF(((LEFT(Apoio!$B$7,2)=V163)),0.7,IF(V163&lt;&gt;"x",-10,0)),0)</f>
        <v>-10</v>
      </c>
      <c r="AG163" s="1">
        <f>IFERROR(IF((RIGHT(LEFT(Apoio!$B$7,4),2)-X163)=0,0.8,IF(X163&lt;&gt;"x",-10,0)),0)</f>
        <v>-10</v>
      </c>
      <c r="AH163" s="1">
        <f>IFERROR(IF((LEFT(RIGHT(Apoio!$B$7,4),2)-Z163)=0,0.9,IF(Z163&lt;&gt;"x",-10,0)),0)</f>
        <v>-10</v>
      </c>
      <c r="AI163" s="1">
        <f>IFERROR(IF((RIGHT(Apoio!$B$7,2)-AB163)=0,1,IF(AB163&lt;&gt;"x",-10,0)),0)</f>
        <v>-10</v>
      </c>
      <c r="AJ163" s="1"/>
      <c r="AK163" s="1">
        <f>IFERROR(IF(Apoio!$B$5-Cálculo!J163=0,5,IF(J163&lt;&gt;"x",-10,0)),0)</f>
        <v>0</v>
      </c>
      <c r="AL163" s="1">
        <f>IFERROR(IF(Apoio!$B$4-Cálculo!S163=0,5,IF(S163&lt;&gt;"x",-10,0)),0)</f>
        <v>0</v>
      </c>
      <c r="AM163" s="1">
        <f>IFERROR(IF(Apoio!$B$3-Cálculo!P163=0,5,IF(P163&lt;&gt;"x",-10,0)),0)</f>
        <v>-10</v>
      </c>
      <c r="AN163" s="1"/>
      <c r="AO163" s="1">
        <f t="shared" si="81"/>
        <v>-50</v>
      </c>
      <c r="AP163" s="1" t="str">
        <f t="shared" si="82"/>
        <v>226</v>
      </c>
    </row>
    <row r="164" spans="2:42" ht="13.5" customHeight="1" x14ac:dyDescent="0.25">
      <c r="B164" s="20" t="str">
        <f>Planilha1!C164</f>
        <v>227</v>
      </c>
      <c r="C164" s="21">
        <f t="shared" si="83"/>
        <v>79</v>
      </c>
      <c r="D164" s="22" t="str">
        <f>Planilha1!D164</f>
        <v>Eventos SANTUR</v>
      </c>
      <c r="E164" s="22" t="str">
        <f>IF(Planilha1!E164=0,"x",Planilha1!E164)</f>
        <v>00.000.0000.0455.000000</v>
      </c>
      <c r="F164" s="22">
        <f>Planilha1!F164</f>
        <v>0</v>
      </c>
      <c r="G164" s="1"/>
      <c r="H164" s="23" t="str">
        <f>Planilha1!G164</f>
        <v>00079</v>
      </c>
      <c r="I164" s="1"/>
      <c r="J164" s="1" t="str">
        <f t="shared" si="60"/>
        <v>x</v>
      </c>
      <c r="K164" s="3" t="str">
        <f t="shared" si="61"/>
        <v>00</v>
      </c>
      <c r="L164" s="3" t="str">
        <f t="shared" si="62"/>
        <v>227</v>
      </c>
      <c r="M164" s="3" t="str">
        <f t="shared" si="63"/>
        <v>x</v>
      </c>
      <c r="N164" s="2" t="str">
        <f t="shared" si="64"/>
        <v>000</v>
      </c>
      <c r="O164" s="2" t="str">
        <f t="shared" si="65"/>
        <v>227</v>
      </c>
      <c r="P164" s="2" t="str">
        <f t="shared" si="66"/>
        <v>x</v>
      </c>
      <c r="Q164" s="1" t="str">
        <f t="shared" si="67"/>
        <v>000000</v>
      </c>
      <c r="R164" s="1" t="str">
        <f t="shared" si="68"/>
        <v>227</v>
      </c>
      <c r="S164" s="1" t="str">
        <f t="shared" si="69"/>
        <v>0455</v>
      </c>
      <c r="T164" s="1" t="str">
        <f t="shared" si="70"/>
        <v>0455</v>
      </c>
      <c r="U164" s="2" t="str">
        <f t="shared" si="71"/>
        <v>227</v>
      </c>
      <c r="V164" s="1" t="str">
        <f t="shared" si="72"/>
        <v>0</v>
      </c>
      <c r="W164" s="1" t="str">
        <f t="shared" si="73"/>
        <v>0</v>
      </c>
      <c r="X164" s="1" t="str">
        <f t="shared" si="74"/>
        <v>0</v>
      </c>
      <c r="Y164" s="1" t="str">
        <f t="shared" si="75"/>
        <v>0</v>
      </c>
      <c r="Z164" s="1" t="str">
        <f t="shared" si="76"/>
        <v>0</v>
      </c>
      <c r="AA164" s="1" t="str">
        <f t="shared" si="77"/>
        <v>0</v>
      </c>
      <c r="AB164" s="1" t="str">
        <f t="shared" si="78"/>
        <v>0</v>
      </c>
      <c r="AC164" s="1" t="str">
        <f t="shared" si="79"/>
        <v>0</v>
      </c>
      <c r="AD164" s="1" t="str">
        <f t="shared" si="80"/>
        <v>227</v>
      </c>
      <c r="AE164" s="1"/>
      <c r="AF164" s="1">
        <f>IFERROR(IF(((LEFT(Apoio!$B$7,2)=V164)),0.7,IF(V164&lt;&gt;"x",-10,0)),0)</f>
        <v>-10</v>
      </c>
      <c r="AG164" s="1">
        <f>IFERROR(IF((RIGHT(LEFT(Apoio!$B$7,4),2)-X164)=0,0.8,IF(X164&lt;&gt;"x",-10,0)),0)</f>
        <v>-10</v>
      </c>
      <c r="AH164" s="1">
        <f>IFERROR(IF((LEFT(RIGHT(Apoio!$B$7,4),2)-Z164)=0,0.9,IF(Z164&lt;&gt;"x",-10,0)),0)</f>
        <v>-10</v>
      </c>
      <c r="AI164" s="1">
        <f>IFERROR(IF((RIGHT(Apoio!$B$7,2)-AB164)=0,1,IF(AB164&lt;&gt;"x",-10,0)),0)</f>
        <v>-10</v>
      </c>
      <c r="AJ164" s="1"/>
      <c r="AK164" s="1">
        <f>IFERROR(IF(Apoio!$B$5-Cálculo!J164=0,5,IF(J164&lt;&gt;"x",-10,0)),0)</f>
        <v>0</v>
      </c>
      <c r="AL164" s="1">
        <f>IFERROR(IF(Apoio!$B$4-Cálculo!S164=0,5,IF(S164&lt;&gt;"x",-10,0)),0)</f>
        <v>-10</v>
      </c>
      <c r="AM164" s="1">
        <f>IFERROR(IF(Apoio!$B$3-Cálculo!P164=0,5,IF(P164&lt;&gt;"x",-10,0)),0)</f>
        <v>0</v>
      </c>
      <c r="AN164" s="1"/>
      <c r="AO164" s="1">
        <f t="shared" si="81"/>
        <v>-50</v>
      </c>
      <c r="AP164" s="1" t="str">
        <f t="shared" si="82"/>
        <v>227</v>
      </c>
    </row>
    <row r="165" spans="2:42" ht="13.5" customHeight="1" x14ac:dyDescent="0.25">
      <c r="B165" s="20" t="str">
        <f>Planilha1!C165</f>
        <v>228</v>
      </c>
      <c r="C165" s="21">
        <f t="shared" si="83"/>
        <v>60</v>
      </c>
      <c r="D165" s="22" t="str">
        <f>Planilha1!D165</f>
        <v>Indenizações / Restituições</v>
      </c>
      <c r="E165" s="22" t="str">
        <f>IF(Planilha1!E165=0,"x",Planilha1!E165)</f>
        <v>x</v>
      </c>
      <c r="F165" s="22" t="str">
        <f>Planilha1!F165</f>
        <v>00.00.93.00</v>
      </c>
      <c r="G165" s="1"/>
      <c r="H165" s="23" t="str">
        <f>Planilha1!G165</f>
        <v>00060</v>
      </c>
      <c r="I165" s="1"/>
      <c r="J165" s="1" t="str">
        <f t="shared" si="60"/>
        <v>x</v>
      </c>
      <c r="K165" s="3" t="str">
        <f t="shared" si="61"/>
        <v>x</v>
      </c>
      <c r="L165" s="3" t="str">
        <f t="shared" si="62"/>
        <v>228</v>
      </c>
      <c r="M165" s="3" t="str">
        <f t="shared" si="63"/>
        <v>x</v>
      </c>
      <c r="N165" s="2" t="str">
        <f t="shared" si="64"/>
        <v>x</v>
      </c>
      <c r="O165" s="2" t="str">
        <f t="shared" si="65"/>
        <v>228</v>
      </c>
      <c r="P165" s="2" t="str">
        <f t="shared" si="66"/>
        <v>x</v>
      </c>
      <c r="Q165" s="1" t="str">
        <f t="shared" si="67"/>
        <v>x</v>
      </c>
      <c r="R165" s="1" t="str">
        <f t="shared" si="68"/>
        <v>228</v>
      </c>
      <c r="S165" s="1" t="str">
        <f t="shared" si="69"/>
        <v>x</v>
      </c>
      <c r="T165" s="1" t="str">
        <f t="shared" si="70"/>
        <v>x</v>
      </c>
      <c r="U165" s="2" t="str">
        <f t="shared" si="71"/>
        <v>228</v>
      </c>
      <c r="V165" s="1" t="str">
        <f t="shared" si="72"/>
        <v>x</v>
      </c>
      <c r="W165" s="1" t="str">
        <f t="shared" si="73"/>
        <v>00</v>
      </c>
      <c r="X165" s="1" t="str">
        <f t="shared" si="74"/>
        <v>x</v>
      </c>
      <c r="Y165" s="1" t="str">
        <f t="shared" si="75"/>
        <v>00</v>
      </c>
      <c r="Z165" s="1" t="str">
        <f t="shared" si="76"/>
        <v>93</v>
      </c>
      <c r="AA165" s="1" t="str">
        <f t="shared" si="77"/>
        <v>93</v>
      </c>
      <c r="AB165" s="1" t="str">
        <f t="shared" si="78"/>
        <v>x</v>
      </c>
      <c r="AC165" s="1" t="str">
        <f t="shared" si="79"/>
        <v>00</v>
      </c>
      <c r="AD165" s="1" t="str">
        <f t="shared" si="80"/>
        <v>228</v>
      </c>
      <c r="AE165" s="1"/>
      <c r="AF165" s="1">
        <f>IFERROR(IF(((LEFT(Apoio!$B$7,2)=V165)),0.7,IF(V165&lt;&gt;"x",-10,0)),0)</f>
        <v>0</v>
      </c>
      <c r="AG165" s="1">
        <f>IFERROR(IF((RIGHT(LEFT(Apoio!$B$7,4),2)-X165)=0,0.8,IF(X165&lt;&gt;"x",-10,0)),0)</f>
        <v>0</v>
      </c>
      <c r="AH165" s="1">
        <f>IFERROR(IF((LEFT(RIGHT(Apoio!$B$7,4),2)-Z165)=0,0.9,IF(Z165&lt;&gt;"x",-10,0)),0)</f>
        <v>-10</v>
      </c>
      <c r="AI165" s="1">
        <f>IFERROR(IF((RIGHT(Apoio!$B$7,2)-AB165)=0,1,IF(AB165&lt;&gt;"x",-10,0)),0)</f>
        <v>0</v>
      </c>
      <c r="AJ165" s="1"/>
      <c r="AK165" s="1">
        <f>IFERROR(IF(Apoio!$B$5-Cálculo!J165=0,5,IF(J165&lt;&gt;"x",-10,0)),0)</f>
        <v>0</v>
      </c>
      <c r="AL165" s="1">
        <f>IFERROR(IF(Apoio!$B$4-Cálculo!S165=0,5,IF(S165&lt;&gt;"x",-10,0)),0)</f>
        <v>0</v>
      </c>
      <c r="AM165" s="1">
        <f>IFERROR(IF(Apoio!$B$3-Cálculo!P165=0,5,IF(P165&lt;&gt;"x",-10,0)),0)</f>
        <v>0</v>
      </c>
      <c r="AN165" s="1"/>
      <c r="AO165" s="1">
        <f t="shared" si="81"/>
        <v>-10</v>
      </c>
      <c r="AP165" s="1" t="str">
        <f t="shared" si="82"/>
        <v>228</v>
      </c>
    </row>
    <row r="166" spans="2:42" ht="13.5" customHeight="1" x14ac:dyDescent="0.25">
      <c r="B166" s="20" t="str">
        <f>Planilha1!C166</f>
        <v>229</v>
      </c>
      <c r="C166" s="21">
        <f t="shared" si="83"/>
        <v>297</v>
      </c>
      <c r="D166" s="22" t="str">
        <f>Planilha1!D166</f>
        <v>Folha de Pagamento - Restos</v>
      </c>
      <c r="E166" s="22" t="str">
        <f>IF(Planilha1!E166=0,"x",Planilha1!E166)</f>
        <v>x</v>
      </c>
      <c r="F166" s="22">
        <f>Planilha1!F166</f>
        <v>0</v>
      </c>
      <c r="G166" s="1"/>
      <c r="H166" s="23" t="str">
        <f>Planilha1!G166</f>
        <v>00297</v>
      </c>
      <c r="I166" s="1"/>
      <c r="J166" s="1" t="str">
        <f t="shared" si="60"/>
        <v>x</v>
      </c>
      <c r="K166" s="3" t="str">
        <f t="shared" si="61"/>
        <v>x</v>
      </c>
      <c r="L166" s="3" t="str">
        <f t="shared" si="62"/>
        <v>229</v>
      </c>
      <c r="M166" s="3" t="str">
        <f t="shared" si="63"/>
        <v>x</v>
      </c>
      <c r="N166" s="2" t="str">
        <f t="shared" si="64"/>
        <v>x</v>
      </c>
      <c r="O166" s="2" t="str">
        <f t="shared" si="65"/>
        <v>229</v>
      </c>
      <c r="P166" s="2" t="str">
        <f t="shared" si="66"/>
        <v>x</v>
      </c>
      <c r="Q166" s="1" t="str">
        <f t="shared" si="67"/>
        <v>x</v>
      </c>
      <c r="R166" s="1" t="str">
        <f t="shared" si="68"/>
        <v>229</v>
      </c>
      <c r="S166" s="1" t="str">
        <f t="shared" si="69"/>
        <v>x</v>
      </c>
      <c r="T166" s="1" t="str">
        <f t="shared" si="70"/>
        <v>x</v>
      </c>
      <c r="U166" s="2" t="str">
        <f t="shared" si="71"/>
        <v>229</v>
      </c>
      <c r="V166" s="1" t="str">
        <f t="shared" si="72"/>
        <v>0</v>
      </c>
      <c r="W166" s="1" t="str">
        <f t="shared" si="73"/>
        <v>0</v>
      </c>
      <c r="X166" s="1" t="str">
        <f t="shared" si="74"/>
        <v>0</v>
      </c>
      <c r="Y166" s="1" t="str">
        <f t="shared" si="75"/>
        <v>0</v>
      </c>
      <c r="Z166" s="1" t="str">
        <f t="shared" si="76"/>
        <v>0</v>
      </c>
      <c r="AA166" s="1" t="str">
        <f t="shared" si="77"/>
        <v>0</v>
      </c>
      <c r="AB166" s="1" t="str">
        <f t="shared" si="78"/>
        <v>0</v>
      </c>
      <c r="AC166" s="1" t="str">
        <f t="shared" si="79"/>
        <v>0</v>
      </c>
      <c r="AD166" s="1" t="str">
        <f t="shared" si="80"/>
        <v>229</v>
      </c>
      <c r="AE166" s="1"/>
      <c r="AF166" s="1">
        <f>IFERROR(IF(((LEFT(Apoio!$B$7,2)=V166)),0.7,IF(V166&lt;&gt;"x",-10,0)),0)</f>
        <v>-10</v>
      </c>
      <c r="AG166" s="1">
        <f>IFERROR(IF((RIGHT(LEFT(Apoio!$B$7,4),2)-X166)=0,0.8,IF(X166&lt;&gt;"x",-10,0)),0)</f>
        <v>-10</v>
      </c>
      <c r="AH166" s="1">
        <f>IFERROR(IF((LEFT(RIGHT(Apoio!$B$7,4),2)-Z166)=0,0.9,IF(Z166&lt;&gt;"x",-10,0)),0)</f>
        <v>-10</v>
      </c>
      <c r="AI166" s="1">
        <f>IFERROR(IF((RIGHT(Apoio!$B$7,2)-AB166)=0,1,IF(AB166&lt;&gt;"x",-10,0)),0)</f>
        <v>-10</v>
      </c>
      <c r="AJ166" s="1"/>
      <c r="AK166" s="1">
        <f>IFERROR(IF(Apoio!$B$5-Cálculo!J166=0,5,IF(J166&lt;&gt;"x",-10,0)),0)</f>
        <v>0</v>
      </c>
      <c r="AL166" s="1">
        <f>IFERROR(IF(Apoio!$B$4-Cálculo!S166=0,5,IF(S166&lt;&gt;"x",-10,0)),0)</f>
        <v>0</v>
      </c>
      <c r="AM166" s="1">
        <f>IFERROR(IF(Apoio!$B$3-Cálculo!P166=0,5,IF(P166&lt;&gt;"x",-10,0)),0)</f>
        <v>0</v>
      </c>
      <c r="AN166" s="1"/>
      <c r="AO166" s="1">
        <f t="shared" si="81"/>
        <v>-40</v>
      </c>
      <c r="AP166" s="1" t="str">
        <f t="shared" si="82"/>
        <v>229</v>
      </c>
    </row>
    <row r="167" spans="2:42" ht="13.5" customHeight="1" x14ac:dyDescent="0.25">
      <c r="B167" s="20" t="str">
        <f>Planilha1!C167</f>
        <v>230</v>
      </c>
      <c r="C167" s="21">
        <f t="shared" si="83"/>
        <v>49</v>
      </c>
      <c r="D167" s="22" t="str">
        <f>Planilha1!D167</f>
        <v>DEPÓSITOS P/ RECURSOS</v>
      </c>
      <c r="E167" s="22" t="str">
        <f>IF(Planilha1!E167=0,"x",Planilha1!E167)</f>
        <v>x</v>
      </c>
      <c r="F167" s="22" t="str">
        <f>Planilha1!F167</f>
        <v>33.90.67.02</v>
      </c>
      <c r="G167" s="1"/>
      <c r="H167" s="23" t="str">
        <f>Planilha1!G167</f>
        <v>00049</v>
      </c>
      <c r="I167" s="1"/>
      <c r="J167" s="1" t="str">
        <f t="shared" si="60"/>
        <v>x</v>
      </c>
      <c r="K167" s="3" t="str">
        <f t="shared" si="61"/>
        <v>x</v>
      </c>
      <c r="L167" s="3" t="str">
        <f t="shared" si="62"/>
        <v>230</v>
      </c>
      <c r="M167" s="3" t="str">
        <f t="shared" si="63"/>
        <v>x</v>
      </c>
      <c r="N167" s="2" t="str">
        <f t="shared" si="64"/>
        <v>x</v>
      </c>
      <c r="O167" s="2" t="str">
        <f t="shared" si="65"/>
        <v>230</v>
      </c>
      <c r="P167" s="2" t="str">
        <f t="shared" si="66"/>
        <v>x</v>
      </c>
      <c r="Q167" s="1" t="str">
        <f t="shared" si="67"/>
        <v>x</v>
      </c>
      <c r="R167" s="1" t="str">
        <f t="shared" si="68"/>
        <v>230</v>
      </c>
      <c r="S167" s="1" t="str">
        <f t="shared" si="69"/>
        <v>x</v>
      </c>
      <c r="T167" s="1" t="str">
        <f t="shared" si="70"/>
        <v>x</v>
      </c>
      <c r="U167" s="2" t="str">
        <f t="shared" si="71"/>
        <v>230</v>
      </c>
      <c r="V167" s="1" t="str">
        <f t="shared" si="72"/>
        <v>33</v>
      </c>
      <c r="W167" s="1" t="str">
        <f t="shared" si="73"/>
        <v>33</v>
      </c>
      <c r="X167" s="1" t="str">
        <f t="shared" si="74"/>
        <v>90</v>
      </c>
      <c r="Y167" s="1" t="str">
        <f t="shared" si="75"/>
        <v>90</v>
      </c>
      <c r="Z167" s="1" t="str">
        <f t="shared" si="76"/>
        <v>67</v>
      </c>
      <c r="AA167" s="1" t="str">
        <f t="shared" si="77"/>
        <v>67</v>
      </c>
      <c r="AB167" s="1" t="str">
        <f t="shared" si="78"/>
        <v>02</v>
      </c>
      <c r="AC167" s="1" t="str">
        <f t="shared" si="79"/>
        <v>02</v>
      </c>
      <c r="AD167" s="1" t="str">
        <f t="shared" si="80"/>
        <v>230</v>
      </c>
      <c r="AE167" s="1"/>
      <c r="AF167" s="1">
        <f>IFERROR(IF(((LEFT(Apoio!$B$7,2)=V167)),0.7,IF(V167&lt;&gt;"x",-10,0)),0)</f>
        <v>-10</v>
      </c>
      <c r="AG167" s="1">
        <f>IFERROR(IF((RIGHT(LEFT(Apoio!$B$7,4),2)-X167)=0,0.8,IF(X167&lt;&gt;"x",-10,0)),0)</f>
        <v>-10</v>
      </c>
      <c r="AH167" s="1">
        <f>IFERROR(IF((LEFT(RIGHT(Apoio!$B$7,4),2)-Z167)=0,0.9,IF(Z167&lt;&gt;"x",-10,0)),0)</f>
        <v>-10</v>
      </c>
      <c r="AI167" s="1">
        <f>IFERROR(IF((RIGHT(Apoio!$B$7,2)-AB167)=0,1,IF(AB167&lt;&gt;"x",-10,0)),0)</f>
        <v>1</v>
      </c>
      <c r="AJ167" s="1"/>
      <c r="AK167" s="1">
        <f>IFERROR(IF(Apoio!$B$5-Cálculo!J167=0,5,IF(J167&lt;&gt;"x",-10,0)),0)</f>
        <v>0</v>
      </c>
      <c r="AL167" s="1">
        <f>IFERROR(IF(Apoio!$B$4-Cálculo!S167=0,5,IF(S167&lt;&gt;"x",-10,0)),0)</f>
        <v>0</v>
      </c>
      <c r="AM167" s="1">
        <f>IFERROR(IF(Apoio!$B$3-Cálculo!P167=0,5,IF(P167&lt;&gt;"x",-10,0)),0)</f>
        <v>0</v>
      </c>
      <c r="AN167" s="1"/>
      <c r="AO167" s="1">
        <f t="shared" si="81"/>
        <v>-29</v>
      </c>
      <c r="AP167" s="1" t="str">
        <f t="shared" si="82"/>
        <v>230</v>
      </c>
    </row>
    <row r="168" spans="2:42" ht="13.5" customHeight="1" x14ac:dyDescent="0.25">
      <c r="B168" s="20" t="str">
        <f>Planilha1!C168</f>
        <v>231</v>
      </c>
      <c r="C168" s="21">
        <f t="shared" si="83"/>
        <v>299</v>
      </c>
      <c r="D168" s="22" t="str">
        <f>Planilha1!D168</f>
        <v>Inativados</v>
      </c>
      <c r="E168" s="22" t="str">
        <f>IF(Planilha1!E168=0,"x",Planilha1!E168)</f>
        <v>00.000.0000.0000.014118</v>
      </c>
      <c r="F168" s="22">
        <f>Planilha1!F168</f>
        <v>0</v>
      </c>
      <c r="G168" s="1"/>
      <c r="H168" s="23" t="str">
        <f>Planilha1!G168</f>
        <v>00299</v>
      </c>
      <c r="I168" s="1"/>
      <c r="J168" s="1" t="str">
        <f t="shared" si="60"/>
        <v>x</v>
      </c>
      <c r="K168" s="3" t="str">
        <f t="shared" si="61"/>
        <v>00</v>
      </c>
      <c r="L168" s="3" t="str">
        <f t="shared" si="62"/>
        <v>231</v>
      </c>
      <c r="M168" s="3" t="str">
        <f t="shared" si="63"/>
        <v>x</v>
      </c>
      <c r="N168" s="2" t="str">
        <f t="shared" si="64"/>
        <v>000</v>
      </c>
      <c r="O168" s="2" t="str">
        <f t="shared" si="65"/>
        <v>231</v>
      </c>
      <c r="P168" s="2" t="str">
        <f t="shared" si="66"/>
        <v>014118</v>
      </c>
      <c r="Q168" s="1" t="str">
        <f t="shared" si="67"/>
        <v>014118</v>
      </c>
      <c r="R168" s="1" t="str">
        <f t="shared" si="68"/>
        <v>231</v>
      </c>
      <c r="S168" s="1" t="str">
        <f t="shared" si="69"/>
        <v>x</v>
      </c>
      <c r="T168" s="1" t="str">
        <f t="shared" si="70"/>
        <v>0000</v>
      </c>
      <c r="U168" s="2" t="str">
        <f t="shared" si="71"/>
        <v>231</v>
      </c>
      <c r="V168" s="1" t="str">
        <f t="shared" si="72"/>
        <v>0</v>
      </c>
      <c r="W168" s="1" t="str">
        <f t="shared" si="73"/>
        <v>0</v>
      </c>
      <c r="X168" s="1" t="str">
        <f t="shared" si="74"/>
        <v>0</v>
      </c>
      <c r="Y168" s="1" t="str">
        <f t="shared" si="75"/>
        <v>0</v>
      </c>
      <c r="Z168" s="1" t="str">
        <f t="shared" si="76"/>
        <v>0</v>
      </c>
      <c r="AA168" s="1" t="str">
        <f t="shared" si="77"/>
        <v>0</v>
      </c>
      <c r="AB168" s="1" t="str">
        <f t="shared" si="78"/>
        <v>0</v>
      </c>
      <c r="AC168" s="1" t="str">
        <f t="shared" si="79"/>
        <v>0</v>
      </c>
      <c r="AD168" s="1" t="str">
        <f t="shared" si="80"/>
        <v>231</v>
      </c>
      <c r="AE168" s="1"/>
      <c r="AF168" s="1">
        <f>IFERROR(IF(((LEFT(Apoio!$B$7,2)=V168)),0.7,IF(V168&lt;&gt;"x",-10,0)),0)</f>
        <v>-10</v>
      </c>
      <c r="AG168" s="1">
        <f>IFERROR(IF((RIGHT(LEFT(Apoio!$B$7,4),2)-X168)=0,0.8,IF(X168&lt;&gt;"x",-10,0)),0)</f>
        <v>-10</v>
      </c>
      <c r="AH168" s="1">
        <f>IFERROR(IF((LEFT(RIGHT(Apoio!$B$7,4),2)-Z168)=0,0.9,IF(Z168&lt;&gt;"x",-10,0)),0)</f>
        <v>-10</v>
      </c>
      <c r="AI168" s="1">
        <f>IFERROR(IF((RIGHT(Apoio!$B$7,2)-AB168)=0,1,IF(AB168&lt;&gt;"x",-10,0)),0)</f>
        <v>-10</v>
      </c>
      <c r="AJ168" s="1"/>
      <c r="AK168" s="1">
        <f>IFERROR(IF(Apoio!$B$5-Cálculo!J168=0,5,IF(J168&lt;&gt;"x",-10,0)),0)</f>
        <v>0</v>
      </c>
      <c r="AL168" s="1">
        <f>IFERROR(IF(Apoio!$B$4-Cálculo!S168=0,5,IF(S168&lt;&gt;"x",-10,0)),0)</f>
        <v>0</v>
      </c>
      <c r="AM168" s="1">
        <f>IFERROR(IF(Apoio!$B$3-Cálculo!P168=0,5,IF(P168&lt;&gt;"x",-10,0)),0)</f>
        <v>-10</v>
      </c>
      <c r="AN168" s="1"/>
      <c r="AO168" s="1">
        <f t="shared" si="81"/>
        <v>-50</v>
      </c>
      <c r="AP168" s="1" t="str">
        <f t="shared" si="82"/>
        <v>231</v>
      </c>
    </row>
    <row r="169" spans="2:42" ht="13.5" customHeight="1" x14ac:dyDescent="0.25">
      <c r="B169" s="20" t="str">
        <f>Planilha1!C169</f>
        <v>232</v>
      </c>
      <c r="C169" s="21">
        <f t="shared" si="83"/>
        <v>40</v>
      </c>
      <c r="D169" s="22" t="str">
        <f>Planilha1!D169</f>
        <v>Encargos com Precatórios</v>
      </c>
      <c r="E169" s="22" t="str">
        <f>IF(Planilha1!E169=0,"x",Planilha1!E169)</f>
        <v>00.000.0000.0160.000000</v>
      </c>
      <c r="F169" s="22">
        <f>Planilha1!F169</f>
        <v>0</v>
      </c>
      <c r="G169" s="1"/>
      <c r="H169" s="23" t="str">
        <f>Planilha1!G169</f>
        <v>00040</v>
      </c>
      <c r="I169" s="1"/>
      <c r="J169" s="1" t="str">
        <f t="shared" si="60"/>
        <v>x</v>
      </c>
      <c r="K169" s="3" t="str">
        <f t="shared" si="61"/>
        <v>00</v>
      </c>
      <c r="L169" s="3" t="str">
        <f t="shared" si="62"/>
        <v>232</v>
      </c>
      <c r="M169" s="3" t="str">
        <f t="shared" si="63"/>
        <v>x</v>
      </c>
      <c r="N169" s="2" t="str">
        <f t="shared" si="64"/>
        <v>000</v>
      </c>
      <c r="O169" s="2" t="str">
        <f t="shared" si="65"/>
        <v>232</v>
      </c>
      <c r="P169" s="2" t="str">
        <f t="shared" si="66"/>
        <v>x</v>
      </c>
      <c r="Q169" s="1" t="str">
        <f t="shared" si="67"/>
        <v>000000</v>
      </c>
      <c r="R169" s="1" t="str">
        <f t="shared" si="68"/>
        <v>232</v>
      </c>
      <c r="S169" s="1" t="str">
        <f t="shared" si="69"/>
        <v>0160</v>
      </c>
      <c r="T169" s="1" t="str">
        <f t="shared" si="70"/>
        <v>0160</v>
      </c>
      <c r="U169" s="2" t="str">
        <f t="shared" si="71"/>
        <v>232</v>
      </c>
      <c r="V169" s="1" t="str">
        <f t="shared" si="72"/>
        <v>0</v>
      </c>
      <c r="W169" s="1" t="str">
        <f t="shared" si="73"/>
        <v>0</v>
      </c>
      <c r="X169" s="1" t="str">
        <f t="shared" si="74"/>
        <v>0</v>
      </c>
      <c r="Y169" s="1" t="str">
        <f t="shared" si="75"/>
        <v>0</v>
      </c>
      <c r="Z169" s="1" t="str">
        <f t="shared" si="76"/>
        <v>0</v>
      </c>
      <c r="AA169" s="1" t="str">
        <f t="shared" si="77"/>
        <v>0</v>
      </c>
      <c r="AB169" s="1" t="str">
        <f t="shared" si="78"/>
        <v>0</v>
      </c>
      <c r="AC169" s="1" t="str">
        <f t="shared" si="79"/>
        <v>0</v>
      </c>
      <c r="AD169" s="1" t="str">
        <f t="shared" si="80"/>
        <v>232</v>
      </c>
      <c r="AE169" s="1"/>
      <c r="AF169" s="1">
        <f>IFERROR(IF(((LEFT(Apoio!$B$7,2)=V169)),0.7,IF(V169&lt;&gt;"x",-10,0)),0)</f>
        <v>-10</v>
      </c>
      <c r="AG169" s="1">
        <f>IFERROR(IF((RIGHT(LEFT(Apoio!$B$7,4),2)-X169)=0,0.8,IF(X169&lt;&gt;"x",-10,0)),0)</f>
        <v>-10</v>
      </c>
      <c r="AH169" s="1">
        <f>IFERROR(IF((LEFT(RIGHT(Apoio!$B$7,4),2)-Z169)=0,0.9,IF(Z169&lt;&gt;"x",-10,0)),0)</f>
        <v>-10</v>
      </c>
      <c r="AI169" s="1">
        <f>IFERROR(IF((RIGHT(Apoio!$B$7,2)-AB169)=0,1,IF(AB169&lt;&gt;"x",-10,0)),0)</f>
        <v>-10</v>
      </c>
      <c r="AJ169" s="1"/>
      <c r="AK169" s="1">
        <f>IFERROR(IF(Apoio!$B$5-Cálculo!J169=0,5,IF(J169&lt;&gt;"x",-10,0)),0)</f>
        <v>0</v>
      </c>
      <c r="AL169" s="1">
        <f>IFERROR(IF(Apoio!$B$4-Cálculo!S169=0,5,IF(S169&lt;&gt;"x",-10,0)),0)</f>
        <v>-10</v>
      </c>
      <c r="AM169" s="1">
        <f>IFERROR(IF(Apoio!$B$3-Cálculo!P169=0,5,IF(P169&lt;&gt;"x",-10,0)),0)</f>
        <v>0</v>
      </c>
      <c r="AN169" s="1"/>
      <c r="AO169" s="1">
        <f t="shared" si="81"/>
        <v>-50</v>
      </c>
      <c r="AP169" s="1" t="str">
        <f t="shared" si="82"/>
        <v>232</v>
      </c>
    </row>
    <row r="170" spans="2:42" ht="13.5" customHeight="1" x14ac:dyDescent="0.25">
      <c r="B170" s="20" t="str">
        <f>Planilha1!C170</f>
        <v>233</v>
      </c>
      <c r="C170" s="21">
        <f t="shared" si="83"/>
        <v>67</v>
      </c>
      <c r="D170" s="22" t="str">
        <f>Planilha1!D170</f>
        <v>Realização de eventos - Desporto educacional inativado</v>
      </c>
      <c r="E170" s="22" t="str">
        <f>IF(Planilha1!E170=0,"x",Planilha1!E170)</f>
        <v>00.000.0000.0000.014201</v>
      </c>
      <c r="F170" s="22">
        <f>Planilha1!F170</f>
        <v>0</v>
      </c>
      <c r="G170" s="1"/>
      <c r="H170" s="23" t="str">
        <f>Planilha1!G170</f>
        <v>00067</v>
      </c>
      <c r="I170" s="1"/>
      <c r="J170" s="1" t="str">
        <f t="shared" si="60"/>
        <v>x</v>
      </c>
      <c r="K170" s="3" t="str">
        <f t="shared" si="61"/>
        <v>00</v>
      </c>
      <c r="L170" s="3" t="str">
        <f t="shared" si="62"/>
        <v>233</v>
      </c>
      <c r="M170" s="3" t="str">
        <f t="shared" si="63"/>
        <v>x</v>
      </c>
      <c r="N170" s="2" t="str">
        <f t="shared" si="64"/>
        <v>000</v>
      </c>
      <c r="O170" s="2" t="str">
        <f t="shared" si="65"/>
        <v>233</v>
      </c>
      <c r="P170" s="2" t="str">
        <f t="shared" si="66"/>
        <v>014201</v>
      </c>
      <c r="Q170" s="1" t="str">
        <f t="shared" si="67"/>
        <v>014201</v>
      </c>
      <c r="R170" s="1" t="str">
        <f t="shared" si="68"/>
        <v>233</v>
      </c>
      <c r="S170" s="1" t="str">
        <f t="shared" si="69"/>
        <v>x</v>
      </c>
      <c r="T170" s="1" t="str">
        <f t="shared" si="70"/>
        <v>0000</v>
      </c>
      <c r="U170" s="2" t="str">
        <f t="shared" si="71"/>
        <v>233</v>
      </c>
      <c r="V170" s="1" t="str">
        <f t="shared" si="72"/>
        <v>0</v>
      </c>
      <c r="W170" s="1" t="str">
        <f t="shared" si="73"/>
        <v>0</v>
      </c>
      <c r="X170" s="1" t="str">
        <f t="shared" si="74"/>
        <v>0</v>
      </c>
      <c r="Y170" s="1" t="str">
        <f t="shared" si="75"/>
        <v>0</v>
      </c>
      <c r="Z170" s="1" t="str">
        <f t="shared" si="76"/>
        <v>0</v>
      </c>
      <c r="AA170" s="1" t="str">
        <f t="shared" si="77"/>
        <v>0</v>
      </c>
      <c r="AB170" s="1" t="str">
        <f t="shared" si="78"/>
        <v>0</v>
      </c>
      <c r="AC170" s="1" t="str">
        <f t="shared" si="79"/>
        <v>0</v>
      </c>
      <c r="AD170" s="1" t="str">
        <f t="shared" si="80"/>
        <v>233</v>
      </c>
      <c r="AE170" s="1"/>
      <c r="AF170" s="1">
        <f>IFERROR(IF(((LEFT(Apoio!$B$7,2)=V170)),0.7,IF(V170&lt;&gt;"x",-10,0)),0)</f>
        <v>-10</v>
      </c>
      <c r="AG170" s="1">
        <f>IFERROR(IF((RIGHT(LEFT(Apoio!$B$7,4),2)-X170)=0,0.8,IF(X170&lt;&gt;"x",-10,0)),0)</f>
        <v>-10</v>
      </c>
      <c r="AH170" s="1">
        <f>IFERROR(IF((LEFT(RIGHT(Apoio!$B$7,4),2)-Z170)=0,0.9,IF(Z170&lt;&gt;"x",-10,0)),0)</f>
        <v>-10</v>
      </c>
      <c r="AI170" s="1">
        <f>IFERROR(IF((RIGHT(Apoio!$B$7,2)-AB170)=0,1,IF(AB170&lt;&gt;"x",-10,0)),0)</f>
        <v>-10</v>
      </c>
      <c r="AJ170" s="1"/>
      <c r="AK170" s="1">
        <f>IFERROR(IF(Apoio!$B$5-Cálculo!J170=0,5,IF(J170&lt;&gt;"x",-10,0)),0)</f>
        <v>0</v>
      </c>
      <c r="AL170" s="1">
        <f>IFERROR(IF(Apoio!$B$4-Cálculo!S170=0,5,IF(S170&lt;&gt;"x",-10,0)),0)</f>
        <v>0</v>
      </c>
      <c r="AM170" s="1">
        <f>IFERROR(IF(Apoio!$B$3-Cálculo!P170=0,5,IF(P170&lt;&gt;"x",-10,0)),0)</f>
        <v>-10</v>
      </c>
      <c r="AN170" s="1"/>
      <c r="AO170" s="1">
        <f t="shared" si="81"/>
        <v>-50</v>
      </c>
      <c r="AP170" s="1" t="str">
        <f t="shared" si="82"/>
        <v>233</v>
      </c>
    </row>
    <row r="171" spans="2:42" ht="13.5" customHeight="1" x14ac:dyDescent="0.25">
      <c r="B171" s="20" t="str">
        <f>Planilha1!C171</f>
        <v>234</v>
      </c>
      <c r="C171" s="21">
        <f t="shared" si="83"/>
        <v>73</v>
      </c>
      <c r="D171" s="22" t="str">
        <f>Planilha1!D171</f>
        <v>Realização de eventos de esporte e lazer</v>
      </c>
      <c r="E171" s="22" t="str">
        <f>IF(Planilha1!E171=0,"x",Planilha1!E171)</f>
        <v>00.000.0000.0000.011138</v>
      </c>
      <c r="F171" s="22">
        <f>Planilha1!F171</f>
        <v>0</v>
      </c>
      <c r="G171" s="1"/>
      <c r="H171" s="23" t="str">
        <f>Planilha1!G171</f>
        <v>00073</v>
      </c>
      <c r="I171" s="1"/>
      <c r="J171" s="1" t="str">
        <f t="shared" ref="J171:J181" si="84">IF(K171="00","x",K171)</f>
        <v>x</v>
      </c>
      <c r="K171" s="3" t="str">
        <f t="shared" ref="K171:K181" si="85">LEFT(E171,2)</f>
        <v>00</v>
      </c>
      <c r="L171" s="3" t="str">
        <f t="shared" ref="L171:L181" si="86">U171</f>
        <v>234</v>
      </c>
      <c r="M171" s="3" t="str">
        <f t="shared" ref="M171:M181" si="87">IF(N171="000","x",N171)</f>
        <v>x</v>
      </c>
      <c r="N171" s="2" t="str">
        <f t="shared" ref="N171:N181" si="88">RIGHT(LEFT(E171,6),3)</f>
        <v>000</v>
      </c>
      <c r="O171" s="2" t="str">
        <f t="shared" ref="O171:O181" si="89">TEXT(L171,0)</f>
        <v>234</v>
      </c>
      <c r="P171" s="2" t="str">
        <f t="shared" ref="P171:P181" si="90">IF(Q171="000000","x",Q171)</f>
        <v>011138</v>
      </c>
      <c r="Q171" s="1" t="str">
        <f t="shared" ref="Q171:Q181" si="91">RIGHT(E171,6)</f>
        <v>011138</v>
      </c>
      <c r="R171" s="1" t="str">
        <f t="shared" ref="R171:R181" si="92">+O171</f>
        <v>234</v>
      </c>
      <c r="S171" s="1" t="str">
        <f t="shared" ref="S171:S181" si="93">IF(T171="0000","x",T171)</f>
        <v>x</v>
      </c>
      <c r="T171" s="1" t="str">
        <f t="shared" ref="T171:T181" si="94">LEFT(RIGHT(E171,11),4)</f>
        <v>0000</v>
      </c>
      <c r="U171" s="2" t="str">
        <f t="shared" ref="U171:U181" si="95">+B171</f>
        <v>234</v>
      </c>
      <c r="V171" s="1" t="str">
        <f t="shared" ref="V171:V181" si="96">IF((IF(W171="00","x",W171))="30","33",(IF(W171="00","x",W171)))</f>
        <v>0</v>
      </c>
      <c r="W171" s="1" t="str">
        <f t="shared" ref="W171:W181" si="97">LEFT(F171,2)</f>
        <v>0</v>
      </c>
      <c r="X171" s="1" t="str">
        <f t="shared" ref="X171:X181" si="98">IF(Y171="00","x",Y171)</f>
        <v>0</v>
      </c>
      <c r="Y171" s="1" t="str">
        <f t="shared" ref="Y171:Y181" si="99">RIGHT(LEFT(F171,5),2)</f>
        <v>0</v>
      </c>
      <c r="Z171" s="1" t="str">
        <f t="shared" ref="Z171:Z181" si="100">IF(AA171="00","x",AA171)</f>
        <v>0</v>
      </c>
      <c r="AA171" s="1" t="str">
        <f t="shared" ref="AA171:AA181" si="101">LEFT(RIGHT(F171,5),2)</f>
        <v>0</v>
      </c>
      <c r="AB171" s="1" t="str">
        <f t="shared" ref="AB171:AB181" si="102">IF(AC171="00","x",AC171)</f>
        <v>0</v>
      </c>
      <c r="AC171" s="1" t="str">
        <f t="shared" ref="AC171:AC181" si="103">RIGHT(F171,2)</f>
        <v>0</v>
      </c>
      <c r="AD171" s="1" t="str">
        <f t="shared" ref="AD171:AD181" si="104">+U171</f>
        <v>234</v>
      </c>
      <c r="AE171" s="1"/>
      <c r="AF171" s="1">
        <f>IFERROR(IF(((LEFT(Apoio!$B$7,2)=V171)),0.7,IF(V171&lt;&gt;"x",-10,0)),0)</f>
        <v>-10</v>
      </c>
      <c r="AG171" s="1">
        <f>IFERROR(IF((RIGHT(LEFT(Apoio!$B$7,4),2)-X171)=0,0.8,IF(X171&lt;&gt;"x",-10,0)),0)</f>
        <v>-10</v>
      </c>
      <c r="AH171" s="1">
        <f>IFERROR(IF((LEFT(RIGHT(Apoio!$B$7,4),2)-Z171)=0,0.9,IF(Z171&lt;&gt;"x",-10,0)),0)</f>
        <v>-10</v>
      </c>
      <c r="AI171" s="1">
        <f>IFERROR(IF((RIGHT(Apoio!$B$7,2)-AB171)=0,1,IF(AB171&lt;&gt;"x",-10,0)),0)</f>
        <v>-10</v>
      </c>
      <c r="AJ171" s="1"/>
      <c r="AK171" s="1">
        <f>IFERROR(IF(Apoio!$B$5-Cálculo!J171=0,5,IF(J171&lt;&gt;"x",-10,0)),0)</f>
        <v>0</v>
      </c>
      <c r="AL171" s="1">
        <f>IFERROR(IF(Apoio!$B$4-Cálculo!S171=0,5,IF(S171&lt;&gt;"x",-10,0)),0)</f>
        <v>0</v>
      </c>
      <c r="AM171" s="1">
        <f>IFERROR(IF(Apoio!$B$3-Cálculo!P171=0,5,IF(P171&lt;&gt;"x",-10,0)),0)</f>
        <v>-10</v>
      </c>
      <c r="AN171" s="1"/>
      <c r="AO171" s="1">
        <f t="shared" ref="AO171:AO181" si="105">SUM(AF171:AM171)</f>
        <v>-50</v>
      </c>
      <c r="AP171" s="1" t="str">
        <f t="shared" ref="AP171:AP181" si="106">+AD171</f>
        <v>234</v>
      </c>
    </row>
    <row r="172" spans="2:42" ht="13.5" customHeight="1" x14ac:dyDescent="0.25">
      <c r="B172" s="20" t="str">
        <f>Planilha1!C172</f>
        <v>235</v>
      </c>
      <c r="C172" s="21">
        <f t="shared" si="83"/>
        <v>80</v>
      </c>
      <c r="D172" s="22" t="str">
        <f>Planilha1!D172</f>
        <v>Eventos Culturais - FCC</v>
      </c>
      <c r="E172" s="22" t="str">
        <f>IF(Planilha1!E172=0,"x",Planilha1!E172)</f>
        <v>00.000.0000.0000.010734</v>
      </c>
      <c r="F172" s="22">
        <f>Planilha1!F172</f>
        <v>0</v>
      </c>
      <c r="G172" s="1"/>
      <c r="H172" s="23" t="str">
        <f>Planilha1!G172</f>
        <v>00080</v>
      </c>
      <c r="I172" s="1"/>
      <c r="J172" s="1" t="str">
        <f t="shared" si="84"/>
        <v>x</v>
      </c>
      <c r="K172" s="3" t="str">
        <f t="shared" si="85"/>
        <v>00</v>
      </c>
      <c r="L172" s="3" t="str">
        <f t="shared" si="86"/>
        <v>235</v>
      </c>
      <c r="M172" s="3" t="str">
        <f t="shared" si="87"/>
        <v>x</v>
      </c>
      <c r="N172" s="2" t="str">
        <f t="shared" si="88"/>
        <v>000</v>
      </c>
      <c r="O172" s="2" t="str">
        <f t="shared" si="89"/>
        <v>235</v>
      </c>
      <c r="P172" s="2" t="str">
        <f t="shared" si="90"/>
        <v>010734</v>
      </c>
      <c r="Q172" s="1" t="str">
        <f t="shared" si="91"/>
        <v>010734</v>
      </c>
      <c r="R172" s="1" t="str">
        <f t="shared" si="92"/>
        <v>235</v>
      </c>
      <c r="S172" s="1" t="str">
        <f t="shared" si="93"/>
        <v>x</v>
      </c>
      <c r="T172" s="1" t="str">
        <f t="shared" si="94"/>
        <v>0000</v>
      </c>
      <c r="U172" s="2" t="str">
        <f t="shared" si="95"/>
        <v>235</v>
      </c>
      <c r="V172" s="1" t="str">
        <f t="shared" si="96"/>
        <v>0</v>
      </c>
      <c r="W172" s="1" t="str">
        <f t="shared" si="97"/>
        <v>0</v>
      </c>
      <c r="X172" s="1" t="str">
        <f t="shared" si="98"/>
        <v>0</v>
      </c>
      <c r="Y172" s="1" t="str">
        <f t="shared" si="99"/>
        <v>0</v>
      </c>
      <c r="Z172" s="1" t="str">
        <f t="shared" si="100"/>
        <v>0</v>
      </c>
      <c r="AA172" s="1" t="str">
        <f t="shared" si="101"/>
        <v>0</v>
      </c>
      <c r="AB172" s="1" t="str">
        <f t="shared" si="102"/>
        <v>0</v>
      </c>
      <c r="AC172" s="1" t="str">
        <f t="shared" si="103"/>
        <v>0</v>
      </c>
      <c r="AD172" s="1" t="str">
        <f t="shared" si="104"/>
        <v>235</v>
      </c>
      <c r="AE172" s="1"/>
      <c r="AF172" s="1">
        <f>IFERROR(IF(((LEFT(Apoio!$B$7,2)=V172)),0.7,IF(V172&lt;&gt;"x",-10,0)),0)</f>
        <v>-10</v>
      </c>
      <c r="AG172" s="1">
        <f>IFERROR(IF((RIGHT(LEFT(Apoio!$B$7,4),2)-X172)=0,0.8,IF(X172&lt;&gt;"x",-10,0)),0)</f>
        <v>-10</v>
      </c>
      <c r="AH172" s="1">
        <f>IFERROR(IF((LEFT(RIGHT(Apoio!$B$7,4),2)-Z172)=0,0.9,IF(Z172&lt;&gt;"x",-10,0)),0)</f>
        <v>-10</v>
      </c>
      <c r="AI172" s="1">
        <f>IFERROR(IF((RIGHT(Apoio!$B$7,2)-AB172)=0,1,IF(AB172&lt;&gt;"x",-10,0)),0)</f>
        <v>-10</v>
      </c>
      <c r="AJ172" s="1"/>
      <c r="AK172" s="1">
        <f>IFERROR(IF(Apoio!$B$5-Cálculo!J172=0,5,IF(J172&lt;&gt;"x",-10,0)),0)</f>
        <v>0</v>
      </c>
      <c r="AL172" s="1">
        <f>IFERROR(IF(Apoio!$B$4-Cálculo!S172=0,5,IF(S172&lt;&gt;"x",-10,0)),0)</f>
        <v>0</v>
      </c>
      <c r="AM172" s="1">
        <f>IFERROR(IF(Apoio!$B$3-Cálculo!P172=0,5,IF(P172&lt;&gt;"x",-10,0)),0)</f>
        <v>-10</v>
      </c>
      <c r="AN172" s="1"/>
      <c r="AO172" s="1">
        <f t="shared" si="105"/>
        <v>-50</v>
      </c>
      <c r="AP172" s="1" t="str">
        <f t="shared" si="106"/>
        <v>235</v>
      </c>
    </row>
    <row r="173" spans="2:42" ht="13.5" customHeight="1" x14ac:dyDescent="0.25">
      <c r="B173" s="20" t="str">
        <f>Planilha1!C173</f>
        <v>236</v>
      </c>
      <c r="C173" s="21">
        <f t="shared" si="83"/>
        <v>194</v>
      </c>
      <c r="D173" s="22" t="str">
        <f>Planilha1!D173</f>
        <v>Combustíveis e Lubrificantes - SEA</v>
      </c>
      <c r="E173" s="22" t="str">
        <f>IF(Planilha1!E173=0,"x",Planilha1!E173)</f>
        <v>00.000.0000.0000.002899</v>
      </c>
      <c r="F173" s="22" t="str">
        <f>Planilha1!F173</f>
        <v>33.90.30.01</v>
      </c>
      <c r="G173" s="1"/>
      <c r="H173" s="23" t="str">
        <f>Planilha1!G173</f>
        <v>00194</v>
      </c>
      <c r="I173" s="1"/>
      <c r="J173" s="1" t="str">
        <f t="shared" si="84"/>
        <v>x</v>
      </c>
      <c r="K173" s="3" t="str">
        <f t="shared" si="85"/>
        <v>00</v>
      </c>
      <c r="L173" s="3" t="str">
        <f t="shared" si="86"/>
        <v>236</v>
      </c>
      <c r="M173" s="3" t="str">
        <f t="shared" si="87"/>
        <v>x</v>
      </c>
      <c r="N173" s="2" t="str">
        <f t="shared" si="88"/>
        <v>000</v>
      </c>
      <c r="O173" s="2" t="str">
        <f t="shared" si="89"/>
        <v>236</v>
      </c>
      <c r="P173" s="2" t="str">
        <f t="shared" si="90"/>
        <v>002899</v>
      </c>
      <c r="Q173" s="1" t="str">
        <f t="shared" si="91"/>
        <v>002899</v>
      </c>
      <c r="R173" s="1" t="str">
        <f t="shared" si="92"/>
        <v>236</v>
      </c>
      <c r="S173" s="1" t="str">
        <f t="shared" si="93"/>
        <v>x</v>
      </c>
      <c r="T173" s="1" t="str">
        <f t="shared" si="94"/>
        <v>0000</v>
      </c>
      <c r="U173" s="2" t="str">
        <f t="shared" si="95"/>
        <v>236</v>
      </c>
      <c r="V173" s="1" t="str">
        <f t="shared" si="96"/>
        <v>33</v>
      </c>
      <c r="W173" s="1" t="str">
        <f t="shared" si="97"/>
        <v>33</v>
      </c>
      <c r="X173" s="1" t="str">
        <f t="shared" si="98"/>
        <v>90</v>
      </c>
      <c r="Y173" s="1" t="str">
        <f t="shared" si="99"/>
        <v>90</v>
      </c>
      <c r="Z173" s="1" t="str">
        <f t="shared" si="100"/>
        <v>30</v>
      </c>
      <c r="AA173" s="1" t="str">
        <f t="shared" si="101"/>
        <v>30</v>
      </c>
      <c r="AB173" s="1" t="str">
        <f t="shared" si="102"/>
        <v>01</v>
      </c>
      <c r="AC173" s="1" t="str">
        <f t="shared" si="103"/>
        <v>01</v>
      </c>
      <c r="AD173" s="1" t="str">
        <f t="shared" si="104"/>
        <v>236</v>
      </c>
      <c r="AE173" s="1"/>
      <c r="AF173" s="1">
        <f>IFERROR(IF(((LEFT(Apoio!$B$7,2)=V173)),0.7,IF(V173&lt;&gt;"x",-10,0)),0)</f>
        <v>-10</v>
      </c>
      <c r="AG173" s="1">
        <f>IFERROR(IF((RIGHT(LEFT(Apoio!$B$7,4),2)-X173)=0,0.8,IF(X173&lt;&gt;"x",-10,0)),0)</f>
        <v>-10</v>
      </c>
      <c r="AH173" s="1">
        <f>IFERROR(IF((LEFT(RIGHT(Apoio!$B$7,4),2)-Z173)=0,0.9,IF(Z173&lt;&gt;"x",-10,0)),0)</f>
        <v>-10</v>
      </c>
      <c r="AI173" s="1">
        <f>IFERROR(IF((RIGHT(Apoio!$B$7,2)-AB173)=0,1,IF(AB173&lt;&gt;"x",-10,0)),0)</f>
        <v>-10</v>
      </c>
      <c r="AJ173" s="1"/>
      <c r="AK173" s="1">
        <f>IFERROR(IF(Apoio!$B$5-Cálculo!J173=0,5,IF(J173&lt;&gt;"x",-10,0)),0)</f>
        <v>0</v>
      </c>
      <c r="AL173" s="1">
        <f>IFERROR(IF(Apoio!$B$4-Cálculo!S173=0,5,IF(S173&lt;&gt;"x",-10,0)),0)</f>
        <v>0</v>
      </c>
      <c r="AM173" s="1">
        <f>IFERROR(IF(Apoio!$B$3-Cálculo!P173=0,5,IF(P173&lt;&gt;"x",-10,0)),0)</f>
        <v>-10</v>
      </c>
      <c r="AN173" s="1"/>
      <c r="AO173" s="1">
        <f t="shared" si="105"/>
        <v>-50</v>
      </c>
      <c r="AP173" s="1" t="str">
        <f t="shared" si="106"/>
        <v>236</v>
      </c>
    </row>
    <row r="174" spans="2:42" ht="13.5" customHeight="1" x14ac:dyDescent="0.25">
      <c r="B174" s="20" t="str">
        <f>Planilha1!C174</f>
        <v>237</v>
      </c>
      <c r="C174" s="21">
        <f t="shared" si="83"/>
        <v>13</v>
      </c>
      <c r="D174" s="22" t="str">
        <f>Planilha1!D174</f>
        <v>Emendas Impositivas - SAÚDE</v>
      </c>
      <c r="E174" s="22" t="str">
        <f>IF(Planilha1!E174=0,"x",Planilha1!E174)</f>
        <v>00.000.0000.0000.014240</v>
      </c>
      <c r="F174" s="22">
        <f>Planilha1!F174</f>
        <v>0</v>
      </c>
      <c r="G174" s="1"/>
      <c r="H174" s="23" t="str">
        <f>Planilha1!G174</f>
        <v>00013</v>
      </c>
      <c r="I174" s="1"/>
      <c r="J174" s="1" t="str">
        <f t="shared" si="84"/>
        <v>x</v>
      </c>
      <c r="K174" s="3" t="str">
        <f t="shared" si="85"/>
        <v>00</v>
      </c>
      <c r="L174" s="3" t="str">
        <f t="shared" si="86"/>
        <v>237</v>
      </c>
      <c r="M174" s="3" t="str">
        <f t="shared" si="87"/>
        <v>x</v>
      </c>
      <c r="N174" s="2" t="str">
        <f t="shared" si="88"/>
        <v>000</v>
      </c>
      <c r="O174" s="2" t="str">
        <f t="shared" si="89"/>
        <v>237</v>
      </c>
      <c r="P174" s="2" t="str">
        <f t="shared" si="90"/>
        <v>014240</v>
      </c>
      <c r="Q174" s="1" t="str">
        <f t="shared" si="91"/>
        <v>014240</v>
      </c>
      <c r="R174" s="1" t="str">
        <f t="shared" si="92"/>
        <v>237</v>
      </c>
      <c r="S174" s="1" t="str">
        <f t="shared" si="93"/>
        <v>x</v>
      </c>
      <c r="T174" s="1" t="str">
        <f t="shared" si="94"/>
        <v>0000</v>
      </c>
      <c r="U174" s="2" t="str">
        <f t="shared" si="95"/>
        <v>237</v>
      </c>
      <c r="V174" s="1" t="str">
        <f t="shared" si="96"/>
        <v>0</v>
      </c>
      <c r="W174" s="1" t="str">
        <f t="shared" si="97"/>
        <v>0</v>
      </c>
      <c r="X174" s="1" t="str">
        <f t="shared" si="98"/>
        <v>0</v>
      </c>
      <c r="Y174" s="1" t="str">
        <f t="shared" si="99"/>
        <v>0</v>
      </c>
      <c r="Z174" s="1" t="str">
        <f t="shared" si="100"/>
        <v>0</v>
      </c>
      <c r="AA174" s="1" t="str">
        <f t="shared" si="101"/>
        <v>0</v>
      </c>
      <c r="AB174" s="1" t="str">
        <f t="shared" si="102"/>
        <v>0</v>
      </c>
      <c r="AC174" s="1" t="str">
        <f t="shared" si="103"/>
        <v>0</v>
      </c>
      <c r="AD174" s="1" t="str">
        <f t="shared" si="104"/>
        <v>237</v>
      </c>
      <c r="AE174" s="1"/>
      <c r="AF174" s="1">
        <f>IFERROR(IF(((LEFT(Apoio!$B$7,2)=V174)),0.7,IF(V174&lt;&gt;"x",-10,0)),0)</f>
        <v>-10</v>
      </c>
      <c r="AG174" s="1">
        <f>IFERROR(IF((RIGHT(LEFT(Apoio!$B$7,4),2)-X174)=0,0.8,IF(X174&lt;&gt;"x",-10,0)),0)</f>
        <v>-10</v>
      </c>
      <c r="AH174" s="1">
        <f>IFERROR(IF((LEFT(RIGHT(Apoio!$B$7,4),2)-Z174)=0,0.9,IF(Z174&lt;&gt;"x",-10,0)),0)</f>
        <v>-10</v>
      </c>
      <c r="AI174" s="1">
        <f>IFERROR(IF((RIGHT(Apoio!$B$7,2)-AB174)=0,1,IF(AB174&lt;&gt;"x",-10,0)),0)</f>
        <v>-10</v>
      </c>
      <c r="AJ174" s="1"/>
      <c r="AK174" s="1">
        <f>IFERROR(IF(Apoio!$B$5-Cálculo!J174=0,5,IF(J174&lt;&gt;"x",-10,0)),0)</f>
        <v>0</v>
      </c>
      <c r="AL174" s="1">
        <f>IFERROR(IF(Apoio!$B$4-Cálculo!S174=0,5,IF(S174&lt;&gt;"x",-10,0)),0)</f>
        <v>0</v>
      </c>
      <c r="AM174" s="1">
        <f>IFERROR(IF(Apoio!$B$3-Cálculo!P174=0,5,IF(P174&lt;&gt;"x",-10,0)),0)</f>
        <v>-10</v>
      </c>
      <c r="AN174" s="1"/>
      <c r="AO174" s="1">
        <f t="shared" si="105"/>
        <v>-50</v>
      </c>
      <c r="AP174" s="1" t="str">
        <f t="shared" si="106"/>
        <v>237</v>
      </c>
    </row>
    <row r="175" spans="2:42" ht="13.5" customHeight="1" x14ac:dyDescent="0.25">
      <c r="B175" s="20" t="str">
        <f>Planilha1!C175</f>
        <v>238</v>
      </c>
      <c r="C175" s="21">
        <f t="shared" si="83"/>
        <v>10</v>
      </c>
      <c r="D175" s="22" t="str">
        <f>Planilha1!D175</f>
        <v>Emendas Impositivas - EDUCAÇÃO</v>
      </c>
      <c r="E175" s="22" t="str">
        <f>IF(Planilha1!E175=0,"x",Planilha1!E175)</f>
        <v>00.000.0000.0000.014227</v>
      </c>
      <c r="F175" s="22">
        <f>Planilha1!F175</f>
        <v>0</v>
      </c>
      <c r="G175" s="1"/>
      <c r="H175" s="23" t="str">
        <f>Planilha1!G175</f>
        <v>00010</v>
      </c>
      <c r="I175" s="1"/>
      <c r="J175" s="1" t="str">
        <f t="shared" si="84"/>
        <v>x</v>
      </c>
      <c r="K175" s="3" t="str">
        <f t="shared" si="85"/>
        <v>00</v>
      </c>
      <c r="L175" s="3" t="str">
        <f t="shared" si="86"/>
        <v>238</v>
      </c>
      <c r="M175" s="3" t="str">
        <f t="shared" si="87"/>
        <v>x</v>
      </c>
      <c r="N175" s="2" t="str">
        <f t="shared" si="88"/>
        <v>000</v>
      </c>
      <c r="O175" s="2" t="str">
        <f t="shared" si="89"/>
        <v>238</v>
      </c>
      <c r="P175" s="2" t="str">
        <f t="shared" si="90"/>
        <v>014227</v>
      </c>
      <c r="Q175" s="1" t="str">
        <f t="shared" si="91"/>
        <v>014227</v>
      </c>
      <c r="R175" s="1" t="str">
        <f t="shared" si="92"/>
        <v>238</v>
      </c>
      <c r="S175" s="1" t="str">
        <f t="shared" si="93"/>
        <v>x</v>
      </c>
      <c r="T175" s="1" t="str">
        <f t="shared" si="94"/>
        <v>0000</v>
      </c>
      <c r="U175" s="2" t="str">
        <f t="shared" si="95"/>
        <v>238</v>
      </c>
      <c r="V175" s="1" t="str">
        <f t="shared" si="96"/>
        <v>0</v>
      </c>
      <c r="W175" s="1" t="str">
        <f t="shared" si="97"/>
        <v>0</v>
      </c>
      <c r="X175" s="1" t="str">
        <f t="shared" si="98"/>
        <v>0</v>
      </c>
      <c r="Y175" s="1" t="str">
        <f t="shared" si="99"/>
        <v>0</v>
      </c>
      <c r="Z175" s="1" t="str">
        <f t="shared" si="100"/>
        <v>0</v>
      </c>
      <c r="AA175" s="1" t="str">
        <f t="shared" si="101"/>
        <v>0</v>
      </c>
      <c r="AB175" s="1" t="str">
        <f t="shared" si="102"/>
        <v>0</v>
      </c>
      <c r="AC175" s="1" t="str">
        <f t="shared" si="103"/>
        <v>0</v>
      </c>
      <c r="AD175" s="1" t="str">
        <f t="shared" si="104"/>
        <v>238</v>
      </c>
      <c r="AE175" s="1"/>
      <c r="AF175" s="1">
        <f>IFERROR(IF(((LEFT(Apoio!$B$7,2)=V175)),0.7,IF(V175&lt;&gt;"x",-10,0)),0)</f>
        <v>-10</v>
      </c>
      <c r="AG175" s="1">
        <f>IFERROR(IF((RIGHT(LEFT(Apoio!$B$7,4),2)-X175)=0,0.8,IF(X175&lt;&gt;"x",-10,0)),0)</f>
        <v>-10</v>
      </c>
      <c r="AH175" s="1">
        <f>IFERROR(IF((LEFT(RIGHT(Apoio!$B$7,4),2)-Z175)=0,0.9,IF(Z175&lt;&gt;"x",-10,0)),0)</f>
        <v>-10</v>
      </c>
      <c r="AI175" s="1">
        <f>IFERROR(IF((RIGHT(Apoio!$B$7,2)-AB175)=0,1,IF(AB175&lt;&gt;"x",-10,0)),0)</f>
        <v>-10</v>
      </c>
      <c r="AJ175" s="1"/>
      <c r="AK175" s="1">
        <f>IFERROR(IF(Apoio!$B$5-Cálculo!J175=0,5,IF(J175&lt;&gt;"x",-10,0)),0)</f>
        <v>0</v>
      </c>
      <c r="AL175" s="1">
        <f>IFERROR(IF(Apoio!$B$4-Cálculo!S175=0,5,IF(S175&lt;&gt;"x",-10,0)),0)</f>
        <v>0</v>
      </c>
      <c r="AM175" s="1">
        <f>IFERROR(IF(Apoio!$B$3-Cálculo!P175=0,5,IF(P175&lt;&gt;"x",-10,0)),0)</f>
        <v>-10</v>
      </c>
      <c r="AN175" s="1"/>
      <c r="AO175" s="1">
        <f t="shared" si="105"/>
        <v>-50</v>
      </c>
      <c r="AP175" s="1" t="str">
        <f t="shared" si="106"/>
        <v>238</v>
      </c>
    </row>
    <row r="176" spans="2:42" ht="13.5" customHeight="1" x14ac:dyDescent="0.25">
      <c r="B176" s="20" t="str">
        <f>Planilha1!C176</f>
        <v>239</v>
      </c>
      <c r="C176" s="21">
        <f t="shared" si="83"/>
        <v>11</v>
      </c>
      <c r="D176" s="22" t="str">
        <f>Planilha1!D176</f>
        <v>Emendas Parlamentares - FUNDAM</v>
      </c>
      <c r="E176" s="22" t="str">
        <f>IF(Planilha1!E176=0,"x",Planilha1!E176)</f>
        <v>00.000.0000.0000.014203</v>
      </c>
      <c r="F176" s="22">
        <f>Planilha1!F176</f>
        <v>0</v>
      </c>
      <c r="G176" s="1"/>
      <c r="H176" s="23" t="str">
        <f>Planilha1!G176</f>
        <v>00011</v>
      </c>
      <c r="I176" s="1"/>
      <c r="J176" s="1" t="str">
        <f t="shared" si="84"/>
        <v>x</v>
      </c>
      <c r="K176" s="3" t="str">
        <f t="shared" si="85"/>
        <v>00</v>
      </c>
      <c r="L176" s="3" t="str">
        <f t="shared" si="86"/>
        <v>239</v>
      </c>
      <c r="M176" s="3" t="str">
        <f t="shared" si="87"/>
        <v>x</v>
      </c>
      <c r="N176" s="2" t="str">
        <f t="shared" si="88"/>
        <v>000</v>
      </c>
      <c r="O176" s="2" t="str">
        <f t="shared" si="89"/>
        <v>239</v>
      </c>
      <c r="P176" s="2" t="str">
        <f t="shared" si="90"/>
        <v>014203</v>
      </c>
      <c r="Q176" s="1" t="str">
        <f t="shared" si="91"/>
        <v>014203</v>
      </c>
      <c r="R176" s="1" t="str">
        <f t="shared" si="92"/>
        <v>239</v>
      </c>
      <c r="S176" s="1" t="str">
        <f t="shared" si="93"/>
        <v>x</v>
      </c>
      <c r="T176" s="1" t="str">
        <f t="shared" si="94"/>
        <v>0000</v>
      </c>
      <c r="U176" s="2" t="str">
        <f t="shared" si="95"/>
        <v>239</v>
      </c>
      <c r="V176" s="1" t="str">
        <f t="shared" si="96"/>
        <v>0</v>
      </c>
      <c r="W176" s="1" t="str">
        <f t="shared" si="97"/>
        <v>0</v>
      </c>
      <c r="X176" s="1" t="str">
        <f t="shared" si="98"/>
        <v>0</v>
      </c>
      <c r="Y176" s="1" t="str">
        <f t="shared" si="99"/>
        <v>0</v>
      </c>
      <c r="Z176" s="1" t="str">
        <f t="shared" si="100"/>
        <v>0</v>
      </c>
      <c r="AA176" s="1" t="str">
        <f t="shared" si="101"/>
        <v>0</v>
      </c>
      <c r="AB176" s="1" t="str">
        <f t="shared" si="102"/>
        <v>0</v>
      </c>
      <c r="AC176" s="1" t="str">
        <f t="shared" si="103"/>
        <v>0</v>
      </c>
      <c r="AD176" s="1" t="str">
        <f t="shared" si="104"/>
        <v>239</v>
      </c>
      <c r="AE176" s="1"/>
      <c r="AF176" s="1">
        <f>IFERROR(IF(((LEFT(Apoio!$B$7,2)=V176)),0.7,IF(V176&lt;&gt;"x",-10,0)),0)</f>
        <v>-10</v>
      </c>
      <c r="AG176" s="1">
        <f>IFERROR(IF((RIGHT(LEFT(Apoio!$B$7,4),2)-X176)=0,0.8,IF(X176&lt;&gt;"x",-10,0)),0)</f>
        <v>-10</v>
      </c>
      <c r="AH176" s="1">
        <f>IFERROR(IF((LEFT(RIGHT(Apoio!$B$7,4),2)-Z176)=0,0.9,IF(Z176&lt;&gt;"x",-10,0)),0)</f>
        <v>-10</v>
      </c>
      <c r="AI176" s="1">
        <f>IFERROR(IF((RIGHT(Apoio!$B$7,2)-AB176)=0,1,IF(AB176&lt;&gt;"x",-10,0)),0)</f>
        <v>-10</v>
      </c>
      <c r="AJ176" s="1"/>
      <c r="AK176" s="1">
        <f>IFERROR(IF(Apoio!$B$5-Cálculo!J176=0,5,IF(J176&lt;&gt;"x",-10,0)),0)</f>
        <v>0</v>
      </c>
      <c r="AL176" s="1">
        <f>IFERROR(IF(Apoio!$B$4-Cálculo!S176=0,5,IF(S176&lt;&gt;"x",-10,0)),0)</f>
        <v>0</v>
      </c>
      <c r="AM176" s="1">
        <f>IFERROR(IF(Apoio!$B$3-Cálculo!P176=0,5,IF(P176&lt;&gt;"x",-10,0)),0)</f>
        <v>-10</v>
      </c>
      <c r="AN176" s="1"/>
      <c r="AO176" s="1">
        <f t="shared" si="105"/>
        <v>-50</v>
      </c>
      <c r="AP176" s="1" t="str">
        <f t="shared" si="106"/>
        <v>239</v>
      </c>
    </row>
    <row r="177" spans="2:42" ht="13.5" customHeight="1" x14ac:dyDescent="0.25">
      <c r="B177" s="20" t="str">
        <f>Planilha1!C177</f>
        <v>240</v>
      </c>
      <c r="C177" s="21">
        <f t="shared" si="83"/>
        <v>48</v>
      </c>
      <c r="D177" s="22" t="str">
        <f>Planilha1!D177</f>
        <v>Folha - Descentralização</v>
      </c>
      <c r="E177" s="22" t="str">
        <f>IF(Planilha1!E177=0,"x",Planilha1!E177)</f>
        <v>00.000.0000.0949.000000</v>
      </c>
      <c r="F177" s="22">
        <f>Planilha1!F177</f>
        <v>0</v>
      </c>
      <c r="G177" s="1"/>
      <c r="H177" s="23" t="str">
        <f>Planilha1!G177</f>
        <v>00048</v>
      </c>
      <c r="I177" s="1"/>
      <c r="J177" s="1" t="str">
        <f t="shared" si="84"/>
        <v>x</v>
      </c>
      <c r="K177" s="3" t="str">
        <f t="shared" si="85"/>
        <v>00</v>
      </c>
      <c r="L177" s="3" t="str">
        <f t="shared" si="86"/>
        <v>240</v>
      </c>
      <c r="M177" s="3" t="str">
        <f t="shared" si="87"/>
        <v>x</v>
      </c>
      <c r="N177" s="2" t="str">
        <f t="shared" si="88"/>
        <v>000</v>
      </c>
      <c r="O177" s="2" t="str">
        <f t="shared" si="89"/>
        <v>240</v>
      </c>
      <c r="P177" s="2" t="str">
        <f t="shared" si="90"/>
        <v>x</v>
      </c>
      <c r="Q177" s="1" t="str">
        <f t="shared" si="91"/>
        <v>000000</v>
      </c>
      <c r="R177" s="1" t="str">
        <f t="shared" si="92"/>
        <v>240</v>
      </c>
      <c r="S177" s="1" t="str">
        <f t="shared" si="93"/>
        <v>0949</v>
      </c>
      <c r="T177" s="1" t="str">
        <f t="shared" si="94"/>
        <v>0949</v>
      </c>
      <c r="U177" s="2" t="str">
        <f t="shared" si="95"/>
        <v>240</v>
      </c>
      <c r="V177" s="1" t="str">
        <f t="shared" si="96"/>
        <v>0</v>
      </c>
      <c r="W177" s="1" t="str">
        <f t="shared" si="97"/>
        <v>0</v>
      </c>
      <c r="X177" s="1" t="str">
        <f t="shared" si="98"/>
        <v>0</v>
      </c>
      <c r="Y177" s="1" t="str">
        <f t="shared" si="99"/>
        <v>0</v>
      </c>
      <c r="Z177" s="1" t="str">
        <f t="shared" si="100"/>
        <v>0</v>
      </c>
      <c r="AA177" s="1" t="str">
        <f t="shared" si="101"/>
        <v>0</v>
      </c>
      <c r="AB177" s="1" t="str">
        <f t="shared" si="102"/>
        <v>0</v>
      </c>
      <c r="AC177" s="1" t="str">
        <f t="shared" si="103"/>
        <v>0</v>
      </c>
      <c r="AD177" s="1" t="str">
        <f t="shared" si="104"/>
        <v>240</v>
      </c>
      <c r="AE177" s="1"/>
      <c r="AF177" s="1">
        <f>IFERROR(IF(((LEFT(Apoio!$B$7,2)=V177)),0.7,IF(V177&lt;&gt;"x",-10,0)),0)</f>
        <v>-10</v>
      </c>
      <c r="AG177" s="1">
        <f>IFERROR(IF((RIGHT(LEFT(Apoio!$B$7,4),2)-X177)=0,0.8,IF(X177&lt;&gt;"x",-10,0)),0)</f>
        <v>-10</v>
      </c>
      <c r="AH177" s="1">
        <f>IFERROR(IF((LEFT(RIGHT(Apoio!$B$7,4),2)-Z177)=0,0.9,IF(Z177&lt;&gt;"x",-10,0)),0)</f>
        <v>-10</v>
      </c>
      <c r="AI177" s="1">
        <f>IFERROR(IF((RIGHT(Apoio!$B$7,2)-AB177)=0,1,IF(AB177&lt;&gt;"x",-10,0)),0)</f>
        <v>-10</v>
      </c>
      <c r="AJ177" s="1"/>
      <c r="AK177" s="1">
        <f>IFERROR(IF(Apoio!$B$5-Cálculo!J177=0,5,IF(J177&lt;&gt;"x",-10,0)),0)</f>
        <v>0</v>
      </c>
      <c r="AL177" s="1">
        <f>IFERROR(IF(Apoio!$B$4-Cálculo!S177=0,5,IF(S177&lt;&gt;"x",-10,0)),0)</f>
        <v>-10</v>
      </c>
      <c r="AM177" s="1">
        <f>IFERROR(IF(Apoio!$B$3-Cálculo!P177=0,5,IF(P177&lt;&gt;"x",-10,0)),0)</f>
        <v>0</v>
      </c>
      <c r="AN177" s="1"/>
      <c r="AO177" s="1">
        <f t="shared" si="105"/>
        <v>-50</v>
      </c>
      <c r="AP177" s="1" t="str">
        <f t="shared" si="106"/>
        <v>240</v>
      </c>
    </row>
    <row r="178" spans="2:42" ht="13.5" customHeight="1" x14ac:dyDescent="0.25">
      <c r="B178" s="20" t="str">
        <f>Planilha1!C178</f>
        <v>241</v>
      </c>
      <c r="C178" s="21">
        <f t="shared" si="83"/>
        <v>16</v>
      </c>
      <c r="D178" s="22" t="str">
        <f>Planilha1!D178</f>
        <v>Consórcios com Municípios</v>
      </c>
      <c r="E178" s="22" t="str">
        <f>IF(Planilha1!E178=0,"x",Planilha1!E178)</f>
        <v>x</v>
      </c>
      <c r="F178" s="22" t="str">
        <f>Planilha1!F178</f>
        <v>00.72.00.00</v>
      </c>
      <c r="G178" s="1"/>
      <c r="H178" s="23" t="str">
        <f>Planilha1!G178</f>
        <v>00016</v>
      </c>
      <c r="I178" s="1"/>
      <c r="J178" s="1" t="str">
        <f t="shared" si="84"/>
        <v>x</v>
      </c>
      <c r="K178" s="3" t="str">
        <f t="shared" si="85"/>
        <v>x</v>
      </c>
      <c r="L178" s="3" t="str">
        <f t="shared" si="86"/>
        <v>241</v>
      </c>
      <c r="M178" s="3" t="str">
        <f t="shared" si="87"/>
        <v>x</v>
      </c>
      <c r="N178" s="2" t="str">
        <f t="shared" si="88"/>
        <v>x</v>
      </c>
      <c r="O178" s="2" t="str">
        <f t="shared" si="89"/>
        <v>241</v>
      </c>
      <c r="P178" s="2" t="str">
        <f t="shared" si="90"/>
        <v>x</v>
      </c>
      <c r="Q178" s="1" t="str">
        <f t="shared" si="91"/>
        <v>x</v>
      </c>
      <c r="R178" s="1" t="str">
        <f t="shared" si="92"/>
        <v>241</v>
      </c>
      <c r="S178" s="1" t="str">
        <f t="shared" si="93"/>
        <v>x</v>
      </c>
      <c r="T178" s="1" t="str">
        <f t="shared" si="94"/>
        <v>x</v>
      </c>
      <c r="U178" s="2" t="str">
        <f t="shared" si="95"/>
        <v>241</v>
      </c>
      <c r="V178" s="1" t="str">
        <f t="shared" si="96"/>
        <v>x</v>
      </c>
      <c r="W178" s="1" t="str">
        <f t="shared" si="97"/>
        <v>00</v>
      </c>
      <c r="X178" s="1" t="str">
        <f t="shared" si="98"/>
        <v>72</v>
      </c>
      <c r="Y178" s="1" t="str">
        <f t="shared" si="99"/>
        <v>72</v>
      </c>
      <c r="Z178" s="1" t="str">
        <f t="shared" si="100"/>
        <v>x</v>
      </c>
      <c r="AA178" s="1" t="str">
        <f t="shared" si="101"/>
        <v>00</v>
      </c>
      <c r="AB178" s="1" t="str">
        <f t="shared" si="102"/>
        <v>x</v>
      </c>
      <c r="AC178" s="1" t="str">
        <f t="shared" si="103"/>
        <v>00</v>
      </c>
      <c r="AD178" s="1" t="str">
        <f t="shared" si="104"/>
        <v>241</v>
      </c>
      <c r="AE178" s="1"/>
      <c r="AF178" s="1">
        <f>IFERROR(IF(((LEFT(Apoio!$B$7,2)=V178)),0.7,IF(V178&lt;&gt;"x",-10,0)),0)</f>
        <v>0</v>
      </c>
      <c r="AG178" s="1">
        <f>IFERROR(IF((RIGHT(LEFT(Apoio!$B$7,4),2)-X178)=0,0.8,IF(X178&lt;&gt;"x",-10,0)),0)</f>
        <v>-10</v>
      </c>
      <c r="AH178" s="1">
        <f>IFERROR(IF((LEFT(RIGHT(Apoio!$B$7,4),2)-Z178)=0,0.9,IF(Z178&lt;&gt;"x",-10,0)),0)</f>
        <v>0</v>
      </c>
      <c r="AI178" s="1">
        <f>IFERROR(IF((RIGHT(Apoio!$B$7,2)-AB178)=0,1,IF(AB178&lt;&gt;"x",-10,0)),0)</f>
        <v>0</v>
      </c>
      <c r="AJ178" s="1"/>
      <c r="AK178" s="1">
        <f>IFERROR(IF(Apoio!$B$5-Cálculo!J178=0,5,IF(J178&lt;&gt;"x",-10,0)),0)</f>
        <v>0</v>
      </c>
      <c r="AL178" s="1">
        <f>IFERROR(IF(Apoio!$B$4-Cálculo!S178=0,5,IF(S178&lt;&gt;"x",-10,0)),0)</f>
        <v>0</v>
      </c>
      <c r="AM178" s="1">
        <f>IFERROR(IF(Apoio!$B$3-Cálculo!P178=0,5,IF(P178&lt;&gt;"x",-10,0)),0)</f>
        <v>0</v>
      </c>
      <c r="AN178" s="1"/>
      <c r="AO178" s="1">
        <f t="shared" si="105"/>
        <v>-10</v>
      </c>
      <c r="AP178" s="1" t="str">
        <f t="shared" si="106"/>
        <v>241</v>
      </c>
    </row>
    <row r="179" spans="2:42" ht="13.5" customHeight="1" x14ac:dyDescent="0.25">
      <c r="B179" s="20" t="str">
        <f>Planilha1!C179</f>
        <v>242</v>
      </c>
      <c r="C179" s="21">
        <f t="shared" si="83"/>
        <v>289</v>
      </c>
      <c r="D179" s="22" t="str">
        <f>Planilha1!D179</f>
        <v>Serviços de T.I. - CIASC (Capital)</v>
      </c>
      <c r="E179" s="22" t="str">
        <f>IF(Planilha1!E179=0,"x",Planilha1!E179)</f>
        <v>x</v>
      </c>
      <c r="F179" s="22" t="str">
        <f>Planilha1!F179</f>
        <v>44.90.40.32</v>
      </c>
      <c r="G179" s="1"/>
      <c r="H179" s="23" t="str">
        <f>Planilha1!G179</f>
        <v>00289</v>
      </c>
      <c r="I179" s="1"/>
      <c r="J179" s="1" t="str">
        <f t="shared" si="84"/>
        <v>x</v>
      </c>
      <c r="K179" s="3" t="str">
        <f t="shared" si="85"/>
        <v>x</v>
      </c>
      <c r="L179" s="3" t="str">
        <f t="shared" si="86"/>
        <v>242</v>
      </c>
      <c r="M179" s="3" t="str">
        <f t="shared" si="87"/>
        <v>x</v>
      </c>
      <c r="N179" s="2" t="str">
        <f t="shared" si="88"/>
        <v>x</v>
      </c>
      <c r="O179" s="2" t="str">
        <f t="shared" si="89"/>
        <v>242</v>
      </c>
      <c r="P179" s="2" t="str">
        <f t="shared" si="90"/>
        <v>x</v>
      </c>
      <c r="Q179" s="1" t="str">
        <f t="shared" si="91"/>
        <v>x</v>
      </c>
      <c r="R179" s="1" t="str">
        <f t="shared" si="92"/>
        <v>242</v>
      </c>
      <c r="S179" s="1" t="str">
        <f t="shared" si="93"/>
        <v>x</v>
      </c>
      <c r="T179" s="1" t="str">
        <f t="shared" si="94"/>
        <v>x</v>
      </c>
      <c r="U179" s="2" t="str">
        <f t="shared" si="95"/>
        <v>242</v>
      </c>
      <c r="V179" s="1" t="str">
        <f t="shared" si="96"/>
        <v>44</v>
      </c>
      <c r="W179" s="1" t="str">
        <f t="shared" si="97"/>
        <v>44</v>
      </c>
      <c r="X179" s="1" t="str">
        <f t="shared" si="98"/>
        <v>90</v>
      </c>
      <c r="Y179" s="1" t="str">
        <f t="shared" si="99"/>
        <v>90</v>
      </c>
      <c r="Z179" s="1" t="str">
        <f t="shared" si="100"/>
        <v>40</v>
      </c>
      <c r="AA179" s="1" t="str">
        <f t="shared" si="101"/>
        <v>40</v>
      </c>
      <c r="AB179" s="1" t="str">
        <f t="shared" si="102"/>
        <v>32</v>
      </c>
      <c r="AC179" s="1" t="str">
        <f t="shared" si="103"/>
        <v>32</v>
      </c>
      <c r="AD179" s="1" t="str">
        <f t="shared" si="104"/>
        <v>242</v>
      </c>
      <c r="AE179" s="1"/>
      <c r="AF179" s="1">
        <f>IFERROR(IF(((LEFT(Apoio!$B$7,2)=V179)),0.7,IF(V179&lt;&gt;"x",-10,0)),0)</f>
        <v>0.7</v>
      </c>
      <c r="AG179" s="1">
        <f>IFERROR(IF((RIGHT(LEFT(Apoio!$B$7,4),2)-X179)=0,0.8,IF(X179&lt;&gt;"x",-10,0)),0)</f>
        <v>-10</v>
      </c>
      <c r="AH179" s="1">
        <f>IFERROR(IF((LEFT(RIGHT(Apoio!$B$7,4),2)-Z179)=0,0.9,IF(Z179&lt;&gt;"x",-10,0)),0)</f>
        <v>-10</v>
      </c>
      <c r="AI179" s="1">
        <f>IFERROR(IF((RIGHT(Apoio!$B$7,2)-AB179)=0,1,IF(AB179&lt;&gt;"x",-10,0)),0)</f>
        <v>-10</v>
      </c>
      <c r="AJ179" s="1"/>
      <c r="AK179" s="1">
        <f>IFERROR(IF(Apoio!$B$5-Cálculo!J179=0,5,IF(J179&lt;&gt;"x",-10,0)),0)</f>
        <v>0</v>
      </c>
      <c r="AL179" s="1">
        <f>IFERROR(IF(Apoio!$B$4-Cálculo!S179=0,5,IF(S179&lt;&gt;"x",-10,0)),0)</f>
        <v>0</v>
      </c>
      <c r="AM179" s="1">
        <f>IFERROR(IF(Apoio!$B$3-Cálculo!P179=0,5,IF(P179&lt;&gt;"x",-10,0)),0)</f>
        <v>0</v>
      </c>
      <c r="AN179" s="1"/>
      <c r="AO179" s="1">
        <f t="shared" si="105"/>
        <v>-29.3</v>
      </c>
      <c r="AP179" s="1" t="str">
        <f t="shared" si="106"/>
        <v>242</v>
      </c>
    </row>
    <row r="180" spans="2:42" ht="13.5" customHeight="1" x14ac:dyDescent="0.25">
      <c r="B180" s="20" t="str">
        <f>Planilha1!C180</f>
        <v>243</v>
      </c>
      <c r="C180" s="21">
        <f t="shared" si="83"/>
        <v>17</v>
      </c>
      <c r="D180" s="22" t="str">
        <f>Planilha1!D180</f>
        <v>Manutenção da Polícia Rodoviária Estadual</v>
      </c>
      <c r="E180" s="22" t="str">
        <f>IF(Planilha1!E180=0,"x",Planilha1!E180)</f>
        <v>00.000.0000.0000.014446</v>
      </c>
      <c r="F180" s="22">
        <f>Planilha1!F180</f>
        <v>0</v>
      </c>
      <c r="G180" s="1"/>
      <c r="H180" s="23" t="str">
        <f>Planilha1!G180</f>
        <v>00017</v>
      </c>
      <c r="I180" s="1"/>
      <c r="J180" s="1" t="str">
        <f t="shared" si="84"/>
        <v>x</v>
      </c>
      <c r="K180" s="3" t="str">
        <f t="shared" si="85"/>
        <v>00</v>
      </c>
      <c r="L180" s="3" t="str">
        <f t="shared" si="86"/>
        <v>243</v>
      </c>
      <c r="M180" s="3" t="str">
        <f t="shared" si="87"/>
        <v>x</v>
      </c>
      <c r="N180" s="2" t="str">
        <f t="shared" si="88"/>
        <v>000</v>
      </c>
      <c r="O180" s="2" t="str">
        <f t="shared" si="89"/>
        <v>243</v>
      </c>
      <c r="P180" s="2" t="str">
        <f t="shared" si="90"/>
        <v>014446</v>
      </c>
      <c r="Q180" s="1" t="str">
        <f t="shared" si="91"/>
        <v>014446</v>
      </c>
      <c r="R180" s="1" t="str">
        <f t="shared" si="92"/>
        <v>243</v>
      </c>
      <c r="S180" s="1" t="str">
        <f t="shared" si="93"/>
        <v>x</v>
      </c>
      <c r="T180" s="1" t="str">
        <f t="shared" si="94"/>
        <v>0000</v>
      </c>
      <c r="U180" s="2" t="str">
        <f t="shared" si="95"/>
        <v>243</v>
      </c>
      <c r="V180" s="1" t="str">
        <f t="shared" si="96"/>
        <v>0</v>
      </c>
      <c r="W180" s="1" t="str">
        <f t="shared" si="97"/>
        <v>0</v>
      </c>
      <c r="X180" s="1" t="str">
        <f t="shared" si="98"/>
        <v>0</v>
      </c>
      <c r="Y180" s="1" t="str">
        <f t="shared" si="99"/>
        <v>0</v>
      </c>
      <c r="Z180" s="1" t="str">
        <f t="shared" si="100"/>
        <v>0</v>
      </c>
      <c r="AA180" s="1" t="str">
        <f t="shared" si="101"/>
        <v>0</v>
      </c>
      <c r="AB180" s="1" t="str">
        <f t="shared" si="102"/>
        <v>0</v>
      </c>
      <c r="AC180" s="1" t="str">
        <f t="shared" si="103"/>
        <v>0</v>
      </c>
      <c r="AD180" s="1" t="str">
        <f t="shared" si="104"/>
        <v>243</v>
      </c>
      <c r="AE180" s="1"/>
      <c r="AF180" s="1">
        <f>IFERROR(IF(((LEFT(Apoio!$B$7,2)=V180)),0.7,IF(V180&lt;&gt;"x",-10,0)),0)</f>
        <v>-10</v>
      </c>
      <c r="AG180" s="1">
        <f>IFERROR(IF((RIGHT(LEFT(Apoio!$B$7,4),2)-X180)=0,0.8,IF(X180&lt;&gt;"x",-10,0)),0)</f>
        <v>-10</v>
      </c>
      <c r="AH180" s="1">
        <f>IFERROR(IF((LEFT(RIGHT(Apoio!$B$7,4),2)-Z180)=0,0.9,IF(Z180&lt;&gt;"x",-10,0)),0)</f>
        <v>-10</v>
      </c>
      <c r="AI180" s="1">
        <f>IFERROR(IF((RIGHT(Apoio!$B$7,2)-AB180)=0,1,IF(AB180&lt;&gt;"x",-10,0)),0)</f>
        <v>-10</v>
      </c>
      <c r="AJ180" s="1"/>
      <c r="AK180" s="1">
        <f>IFERROR(IF(Apoio!$B$5-Cálculo!J180=0,5,IF(J180&lt;&gt;"x",-10,0)),0)</f>
        <v>0</v>
      </c>
      <c r="AL180" s="1">
        <f>IFERROR(IF(Apoio!$B$4-Cálculo!S180=0,5,IF(S180&lt;&gt;"x",-10,0)),0)</f>
        <v>0</v>
      </c>
      <c r="AM180" s="1">
        <f>IFERROR(IF(Apoio!$B$3-Cálculo!P180=0,5,IF(P180&lt;&gt;"x",-10,0)),0)</f>
        <v>-10</v>
      </c>
      <c r="AN180" s="1"/>
      <c r="AO180" s="1">
        <f t="shared" si="105"/>
        <v>-50</v>
      </c>
      <c r="AP180" s="1" t="str">
        <f t="shared" si="106"/>
        <v>243</v>
      </c>
    </row>
    <row r="181" spans="2:42" ht="13.5" customHeight="1" x14ac:dyDescent="0.25">
      <c r="B181" s="20" t="str">
        <f>Planilha1!C181</f>
        <v>244</v>
      </c>
      <c r="C181" s="21">
        <f t="shared" si="83"/>
        <v>41</v>
      </c>
      <c r="D181" s="22" t="str">
        <f>Planilha1!D181</f>
        <v>RPV : Educação</v>
      </c>
      <c r="E181" s="22" t="str">
        <f>IF(Planilha1!E181=0,"x",Planilha1!E181)</f>
        <v>00.000.0000.0000.014845</v>
      </c>
      <c r="F181" s="22">
        <f>Planilha1!F181</f>
        <v>0</v>
      </c>
      <c r="G181" s="1"/>
      <c r="H181" s="23" t="str">
        <f>Planilha1!G181</f>
        <v>00041</v>
      </c>
      <c r="I181" s="1"/>
      <c r="J181" s="1" t="str">
        <f t="shared" si="84"/>
        <v>x</v>
      </c>
      <c r="K181" s="3" t="str">
        <f t="shared" si="85"/>
        <v>00</v>
      </c>
      <c r="L181" s="3" t="str">
        <f t="shared" si="86"/>
        <v>244</v>
      </c>
      <c r="M181" s="3" t="str">
        <f t="shared" si="87"/>
        <v>x</v>
      </c>
      <c r="N181" s="2" t="str">
        <f t="shared" si="88"/>
        <v>000</v>
      </c>
      <c r="O181" s="2" t="str">
        <f t="shared" si="89"/>
        <v>244</v>
      </c>
      <c r="P181" s="2" t="str">
        <f t="shared" si="90"/>
        <v>014845</v>
      </c>
      <c r="Q181" s="1" t="str">
        <f t="shared" si="91"/>
        <v>014845</v>
      </c>
      <c r="R181" s="1" t="str">
        <f t="shared" si="92"/>
        <v>244</v>
      </c>
      <c r="S181" s="1" t="str">
        <f t="shared" si="93"/>
        <v>x</v>
      </c>
      <c r="T181" s="1" t="str">
        <f t="shared" si="94"/>
        <v>0000</v>
      </c>
      <c r="U181" s="2" t="str">
        <f t="shared" si="95"/>
        <v>244</v>
      </c>
      <c r="V181" s="1" t="str">
        <f t="shared" si="96"/>
        <v>0</v>
      </c>
      <c r="W181" s="1" t="str">
        <f t="shared" si="97"/>
        <v>0</v>
      </c>
      <c r="X181" s="1" t="str">
        <f t="shared" si="98"/>
        <v>0</v>
      </c>
      <c r="Y181" s="1" t="str">
        <f t="shared" si="99"/>
        <v>0</v>
      </c>
      <c r="Z181" s="1" t="str">
        <f t="shared" si="100"/>
        <v>0</v>
      </c>
      <c r="AA181" s="1" t="str">
        <f t="shared" si="101"/>
        <v>0</v>
      </c>
      <c r="AB181" s="1" t="str">
        <f t="shared" si="102"/>
        <v>0</v>
      </c>
      <c r="AC181" s="1" t="str">
        <f t="shared" si="103"/>
        <v>0</v>
      </c>
      <c r="AD181" s="1" t="str">
        <f t="shared" si="104"/>
        <v>244</v>
      </c>
      <c r="AE181" s="1"/>
      <c r="AF181" s="1">
        <f>IFERROR(IF(((LEFT(Apoio!$B$7,2)=V181)),0.7,IF(V181&lt;&gt;"x",-10,0)),0)</f>
        <v>-10</v>
      </c>
      <c r="AG181" s="1">
        <f>IFERROR(IF((RIGHT(LEFT(Apoio!$B$7,4),2)-X181)=0,0.8,IF(X181&lt;&gt;"x",-10,0)),0)</f>
        <v>-10</v>
      </c>
      <c r="AH181" s="1">
        <f>IFERROR(IF((LEFT(RIGHT(Apoio!$B$7,4),2)-Z181)=0,0.9,IF(Z181&lt;&gt;"x",-10,0)),0)</f>
        <v>-10</v>
      </c>
      <c r="AI181" s="1">
        <f>IFERROR(IF((RIGHT(Apoio!$B$7,2)-AB181)=0,1,IF(AB181&lt;&gt;"x",-10,0)),0)</f>
        <v>-10</v>
      </c>
      <c r="AJ181" s="1"/>
      <c r="AK181" s="1">
        <f>IFERROR(IF(Apoio!$B$5-Cálculo!J181=0,5,IF(J181&lt;&gt;"x",-10,0)),0)</f>
        <v>0</v>
      </c>
      <c r="AL181" s="1">
        <f>IFERROR(IF(Apoio!$B$4-Cálculo!S181=0,5,IF(S181&lt;&gt;"x",-10,0)),0)</f>
        <v>0</v>
      </c>
      <c r="AM181" s="1">
        <f>IFERROR(IF(Apoio!$B$3-Cálculo!P181=0,5,IF(P181&lt;&gt;"x",-10,0)),0)</f>
        <v>-10</v>
      </c>
      <c r="AN181" s="1"/>
      <c r="AO181" s="1">
        <f t="shared" si="105"/>
        <v>-50</v>
      </c>
      <c r="AP181" s="1" t="str">
        <f t="shared" si="106"/>
        <v>244</v>
      </c>
    </row>
    <row r="182" spans="2:42" ht="13.5" customHeight="1" x14ac:dyDescent="0.25">
      <c r="E182" s="22"/>
      <c r="F182" s="22"/>
      <c r="G182" s="1"/>
      <c r="H182" s="23"/>
      <c r="I182" s="1"/>
      <c r="J182" s="1"/>
      <c r="K182" s="3"/>
      <c r="L182" s="3"/>
      <c r="M182" s="3"/>
      <c r="N182" s="2"/>
      <c r="O182" s="2"/>
      <c r="P182" s="2"/>
      <c r="Q182" s="1"/>
      <c r="T182" s="1"/>
      <c r="U182" s="2"/>
      <c r="V182" s="1"/>
      <c r="W182" s="1"/>
      <c r="Y182" s="1"/>
      <c r="AA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2:42" ht="13.5" customHeight="1" x14ac:dyDescent="0.25">
      <c r="E183" s="22"/>
      <c r="F183" s="22"/>
      <c r="G183" s="1"/>
      <c r="H183" s="23"/>
      <c r="I183" s="1"/>
      <c r="J183" s="1"/>
      <c r="K183" s="3"/>
      <c r="L183" s="3"/>
      <c r="M183" s="3"/>
      <c r="N183" s="2"/>
      <c r="O183" s="2"/>
      <c r="P183" s="2"/>
      <c r="Q183" s="1"/>
      <c r="T183" s="1"/>
      <c r="U183" s="2"/>
      <c r="V183" s="1"/>
      <c r="W183" s="1"/>
      <c r="Y183" s="1"/>
      <c r="AA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2:42" ht="13.5" customHeight="1" x14ac:dyDescent="0.25">
      <c r="E184" s="22"/>
      <c r="F184" s="22"/>
      <c r="G184" s="1"/>
      <c r="H184" s="23"/>
      <c r="I184" s="1"/>
      <c r="J184" s="1"/>
      <c r="K184" s="3"/>
      <c r="L184" s="3"/>
      <c r="M184" s="3"/>
      <c r="N184" s="2"/>
      <c r="O184" s="2"/>
      <c r="P184" s="2"/>
      <c r="Q184" s="1"/>
      <c r="T184" s="1"/>
      <c r="U184" s="2"/>
      <c r="V184" s="1"/>
      <c r="W184" s="1"/>
      <c r="Y184" s="1"/>
      <c r="AA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2:42" ht="13.5" customHeight="1" x14ac:dyDescent="0.25">
      <c r="E185" s="22"/>
      <c r="F185" s="22"/>
      <c r="G185" s="1"/>
      <c r="H185" s="23"/>
      <c r="I185" s="1"/>
      <c r="J185" s="1"/>
      <c r="K185" s="3"/>
      <c r="L185" s="3"/>
      <c r="M185" s="3"/>
      <c r="N185" s="2"/>
      <c r="O185" s="2"/>
      <c r="P185" s="2"/>
      <c r="Q185" s="1"/>
      <c r="T185" s="1"/>
      <c r="U185" s="2"/>
      <c r="V185" s="1"/>
      <c r="W185" s="1"/>
      <c r="Y185" s="1"/>
      <c r="AA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2:42" ht="13.5" customHeight="1" x14ac:dyDescent="0.25">
      <c r="H186" s="23"/>
    </row>
    <row r="187" spans="2:42" ht="13.5" customHeight="1" x14ac:dyDescent="0.25">
      <c r="H187" s="23"/>
    </row>
    <row r="188" spans="2:42" ht="13.5" customHeight="1" x14ac:dyDescent="0.25">
      <c r="H188" s="23"/>
    </row>
    <row r="189" spans="2:42" ht="13.5" customHeight="1" x14ac:dyDescent="0.25">
      <c r="H189" s="23"/>
    </row>
    <row r="190" spans="2:42" ht="13.5" customHeight="1" x14ac:dyDescent="0.25">
      <c r="H190" s="23"/>
    </row>
    <row r="191" spans="2:42" ht="13.5" customHeight="1" x14ac:dyDescent="0.25">
      <c r="H191" s="23"/>
    </row>
    <row r="192" spans="2:42" ht="13.5" customHeight="1" x14ac:dyDescent="0.25">
      <c r="H192" s="23"/>
    </row>
    <row r="193" spans="8:8" ht="13.5" customHeight="1" x14ac:dyDescent="0.25">
      <c r="H193" s="23"/>
    </row>
    <row r="194" spans="8:8" ht="13.5" customHeight="1" x14ac:dyDescent="0.25">
      <c r="H194" s="23"/>
    </row>
    <row r="195" spans="8:8" ht="13.5" customHeight="1" x14ac:dyDescent="0.25">
      <c r="H195" s="23"/>
    </row>
    <row r="196" spans="8:8" ht="13.5" customHeight="1" x14ac:dyDescent="0.25">
      <c r="H196" s="23"/>
    </row>
    <row r="197" spans="8:8" ht="13.5" customHeight="1" x14ac:dyDescent="0.25">
      <c r="H197" s="23"/>
    </row>
    <row r="198" spans="8:8" ht="13.5" customHeight="1" x14ac:dyDescent="0.25">
      <c r="H198" s="23"/>
    </row>
    <row r="199" spans="8:8" ht="13.5" customHeight="1" x14ac:dyDescent="0.25">
      <c r="H199" s="23"/>
    </row>
    <row r="200" spans="8:8" ht="13.5" customHeight="1" x14ac:dyDescent="0.25">
      <c r="H200" s="23"/>
    </row>
    <row r="201" spans="8:8" ht="13.5" customHeight="1" x14ac:dyDescent="0.25">
      <c r="H201" s="23"/>
    </row>
    <row r="202" spans="8:8" ht="13.5" customHeight="1" x14ac:dyDescent="0.25">
      <c r="H202" s="23"/>
    </row>
    <row r="203" spans="8:8" ht="13.5" customHeight="1" x14ac:dyDescent="0.25">
      <c r="H203" s="23"/>
    </row>
    <row r="204" spans="8:8" ht="13.5" customHeight="1" x14ac:dyDescent="0.25">
      <c r="H204" s="23"/>
    </row>
    <row r="205" spans="8:8" ht="13.5" customHeight="1" x14ac:dyDescent="0.25">
      <c r="H205" s="23"/>
    </row>
    <row r="206" spans="8:8" ht="13.5" customHeight="1" x14ac:dyDescent="0.25">
      <c r="H206" s="23"/>
    </row>
    <row r="207" spans="8:8" ht="13.5" customHeight="1" x14ac:dyDescent="0.25">
      <c r="H207" s="23"/>
    </row>
    <row r="208" spans="8:8" ht="13.5" customHeight="1" x14ac:dyDescent="0.25">
      <c r="H208" s="23"/>
    </row>
    <row r="209" spans="8:8" ht="13.5" customHeight="1" x14ac:dyDescent="0.25">
      <c r="H209" s="23"/>
    </row>
    <row r="210" spans="8:8" ht="13.5" customHeight="1" x14ac:dyDescent="0.25">
      <c r="H210" s="23"/>
    </row>
    <row r="211" spans="8:8" ht="13.5" customHeight="1" x14ac:dyDescent="0.25">
      <c r="H211" s="23"/>
    </row>
    <row r="212" spans="8:8" ht="13.5" customHeight="1" x14ac:dyDescent="0.25">
      <c r="H212" s="23"/>
    </row>
    <row r="213" spans="8:8" ht="13.5" customHeight="1" x14ac:dyDescent="0.25">
      <c r="H213" s="23"/>
    </row>
    <row r="214" spans="8:8" ht="13.5" customHeight="1" x14ac:dyDescent="0.25">
      <c r="H214" s="23"/>
    </row>
    <row r="215" spans="8:8" ht="13.5" customHeight="1" x14ac:dyDescent="0.25">
      <c r="H215" s="23"/>
    </row>
    <row r="216" spans="8:8" ht="13.5" customHeight="1" x14ac:dyDescent="0.25">
      <c r="H216" s="23"/>
    </row>
    <row r="217" spans="8:8" ht="13.5" customHeight="1" x14ac:dyDescent="0.25">
      <c r="H217" s="23"/>
    </row>
    <row r="218" spans="8:8" ht="13.5" customHeight="1" x14ac:dyDescent="0.25">
      <c r="H218" s="23"/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"/>
  <dimension ref="A1:B1390"/>
  <sheetViews>
    <sheetView topLeftCell="A886" workbookViewId="0">
      <selection activeCell="F5" sqref="F5"/>
    </sheetView>
  </sheetViews>
  <sheetFormatPr defaultRowHeight="15" x14ac:dyDescent="0.25"/>
  <cols>
    <col min="1" max="1" width="23.85546875" customWidth="1"/>
    <col min="2" max="2" width="53.5703125" customWidth="1"/>
  </cols>
  <sheetData>
    <row r="1" spans="1:2" x14ac:dyDescent="0.25">
      <c r="A1" s="24" t="s">
        <v>962</v>
      </c>
      <c r="B1" s="24" t="s">
        <v>963</v>
      </c>
    </row>
    <row r="2" spans="1:2" x14ac:dyDescent="0.25">
      <c r="A2" s="29">
        <v>31900101</v>
      </c>
      <c r="B2" s="30" t="s">
        <v>964</v>
      </c>
    </row>
    <row r="3" spans="1:2" x14ac:dyDescent="0.25">
      <c r="A3" s="4">
        <v>31900106</v>
      </c>
      <c r="B3" s="1" t="s">
        <v>965</v>
      </c>
    </row>
    <row r="4" spans="1:2" x14ac:dyDescent="0.25">
      <c r="A4" s="29"/>
      <c r="B4" s="30" t="s">
        <v>966</v>
      </c>
    </row>
    <row r="5" spans="1:2" x14ac:dyDescent="0.25">
      <c r="A5" s="25">
        <v>31900121</v>
      </c>
      <c r="B5" s="1" t="s">
        <v>967</v>
      </c>
    </row>
    <row r="6" spans="1:2" x14ac:dyDescent="0.25">
      <c r="A6" s="29">
        <v>31900126</v>
      </c>
      <c r="B6" s="30" t="s">
        <v>968</v>
      </c>
    </row>
    <row r="7" spans="1:2" x14ac:dyDescent="0.25">
      <c r="A7" s="25">
        <v>31900128</v>
      </c>
      <c r="B7" s="1" t="s">
        <v>969</v>
      </c>
    </row>
    <row r="8" spans="1:2" x14ac:dyDescent="0.25">
      <c r="A8" s="31">
        <v>31900130</v>
      </c>
      <c r="B8" s="30" t="s">
        <v>970</v>
      </c>
    </row>
    <row r="9" spans="1:2" x14ac:dyDescent="0.25">
      <c r="A9" s="25"/>
      <c r="B9" s="1" t="s">
        <v>971</v>
      </c>
    </row>
    <row r="10" spans="1:2" x14ac:dyDescent="0.25">
      <c r="A10" s="29">
        <v>31900199</v>
      </c>
      <c r="B10" s="30" t="s">
        <v>972</v>
      </c>
    </row>
    <row r="11" spans="1:2" x14ac:dyDescent="0.25">
      <c r="A11" s="32">
        <v>31900301</v>
      </c>
      <c r="B11" s="1" t="s">
        <v>973</v>
      </c>
    </row>
    <row r="12" spans="1:2" x14ac:dyDescent="0.25">
      <c r="A12" s="29"/>
      <c r="B12" s="30" t="s">
        <v>974</v>
      </c>
    </row>
    <row r="13" spans="1:2" x14ac:dyDescent="0.25">
      <c r="A13" s="32">
        <v>31900302</v>
      </c>
      <c r="B13" s="1" t="s">
        <v>975</v>
      </c>
    </row>
    <row r="14" spans="1:2" x14ac:dyDescent="0.25">
      <c r="A14" s="29"/>
      <c r="B14" s="30" t="s">
        <v>976</v>
      </c>
    </row>
    <row r="15" spans="1:2" x14ac:dyDescent="0.25">
      <c r="A15" s="32">
        <v>31900303</v>
      </c>
      <c r="B15" s="1" t="s">
        <v>977</v>
      </c>
    </row>
    <row r="16" spans="1:2" x14ac:dyDescent="0.25">
      <c r="A16" s="29"/>
      <c r="B16" s="30" t="s">
        <v>978</v>
      </c>
    </row>
    <row r="17" spans="1:2" x14ac:dyDescent="0.25">
      <c r="A17" s="32">
        <v>31900304</v>
      </c>
      <c r="B17" s="1" t="s">
        <v>979</v>
      </c>
    </row>
    <row r="18" spans="1:2" x14ac:dyDescent="0.25">
      <c r="A18" s="29"/>
      <c r="B18" s="30" t="s">
        <v>980</v>
      </c>
    </row>
    <row r="19" spans="1:2" x14ac:dyDescent="0.25">
      <c r="A19" s="25">
        <v>31900305</v>
      </c>
      <c r="B19" s="1" t="s">
        <v>981</v>
      </c>
    </row>
    <row r="20" spans="1:2" x14ac:dyDescent="0.25">
      <c r="A20" s="29">
        <v>31900307</v>
      </c>
      <c r="B20" s="30" t="s">
        <v>982</v>
      </c>
    </row>
    <row r="21" spans="1:2" x14ac:dyDescent="0.25">
      <c r="A21" s="25">
        <v>31900401</v>
      </c>
      <c r="B21" s="1" t="s">
        <v>983</v>
      </c>
    </row>
    <row r="22" spans="1:2" x14ac:dyDescent="0.25">
      <c r="A22" s="31">
        <v>31900402</v>
      </c>
      <c r="B22" s="30" t="s">
        <v>984</v>
      </c>
    </row>
    <row r="23" spans="1:2" x14ac:dyDescent="0.25">
      <c r="A23" s="25"/>
      <c r="B23" s="1" t="s">
        <v>985</v>
      </c>
    </row>
    <row r="24" spans="1:2" x14ac:dyDescent="0.25">
      <c r="A24" s="31">
        <v>31900403</v>
      </c>
      <c r="B24" s="30" t="s">
        <v>986</v>
      </c>
    </row>
    <row r="25" spans="1:2" x14ac:dyDescent="0.25">
      <c r="A25" s="25"/>
      <c r="B25" s="1" t="s">
        <v>987</v>
      </c>
    </row>
    <row r="26" spans="1:2" x14ac:dyDescent="0.25">
      <c r="A26" s="29">
        <v>31900404</v>
      </c>
      <c r="B26" s="30" t="s">
        <v>988</v>
      </c>
    </row>
    <row r="27" spans="1:2" x14ac:dyDescent="0.25">
      <c r="A27" s="32">
        <v>31900405</v>
      </c>
      <c r="B27" s="1" t="s">
        <v>989</v>
      </c>
    </row>
    <row r="28" spans="1:2" x14ac:dyDescent="0.25">
      <c r="A28" s="29"/>
      <c r="B28" s="30" t="s">
        <v>990</v>
      </c>
    </row>
    <row r="29" spans="1:2" x14ac:dyDescent="0.25">
      <c r="A29" s="32">
        <v>31900406</v>
      </c>
      <c r="B29" s="1" t="s">
        <v>991</v>
      </c>
    </row>
    <row r="30" spans="1:2" x14ac:dyDescent="0.25">
      <c r="A30" s="29"/>
      <c r="B30" s="30" t="s">
        <v>992</v>
      </c>
    </row>
    <row r="31" spans="1:2" x14ac:dyDescent="0.25">
      <c r="A31" s="25">
        <v>31900410</v>
      </c>
      <c r="B31" s="1" t="s">
        <v>993</v>
      </c>
    </row>
    <row r="32" spans="1:2" x14ac:dyDescent="0.25">
      <c r="A32" s="31">
        <v>31900411</v>
      </c>
      <c r="B32" s="30" t="s">
        <v>994</v>
      </c>
    </row>
    <row r="33" spans="1:2" x14ac:dyDescent="0.25">
      <c r="A33" s="25"/>
      <c r="B33" s="1" t="s">
        <v>995</v>
      </c>
    </row>
    <row r="34" spans="1:2" x14ac:dyDescent="0.25">
      <c r="A34" s="31">
        <v>31900499</v>
      </c>
      <c r="B34" s="30" t="s">
        <v>996</v>
      </c>
    </row>
    <row r="35" spans="1:2" x14ac:dyDescent="0.25">
      <c r="A35" s="25"/>
      <c r="B35" s="1" t="s">
        <v>997</v>
      </c>
    </row>
    <row r="36" spans="1:2" x14ac:dyDescent="0.25">
      <c r="A36" s="31">
        <v>31900502</v>
      </c>
      <c r="B36" s="30" t="s">
        <v>998</v>
      </c>
    </row>
    <row r="37" spans="1:2" x14ac:dyDescent="0.25">
      <c r="A37" s="25"/>
      <c r="B37" s="1" t="s">
        <v>999</v>
      </c>
    </row>
    <row r="38" spans="1:2" x14ac:dyDescent="0.25">
      <c r="A38" s="31">
        <v>31900507</v>
      </c>
      <c r="B38" s="30" t="s">
        <v>1000</v>
      </c>
    </row>
    <row r="39" spans="1:2" x14ac:dyDescent="0.25">
      <c r="A39" s="25"/>
      <c r="B39" s="1" t="s">
        <v>1001</v>
      </c>
    </row>
    <row r="40" spans="1:2" x14ac:dyDescent="0.25">
      <c r="A40" s="31">
        <v>31900508</v>
      </c>
      <c r="B40" s="30" t="s">
        <v>1002</v>
      </c>
    </row>
    <row r="41" spans="1:2" x14ac:dyDescent="0.25">
      <c r="A41" s="25"/>
      <c r="B41" s="1" t="s">
        <v>1003</v>
      </c>
    </row>
    <row r="42" spans="1:2" x14ac:dyDescent="0.25">
      <c r="A42" s="31">
        <v>31900701</v>
      </c>
      <c r="B42" s="30" t="s">
        <v>1004</v>
      </c>
    </row>
    <row r="43" spans="1:2" x14ac:dyDescent="0.25">
      <c r="A43" s="25"/>
      <c r="B43" s="1" t="s">
        <v>1005</v>
      </c>
    </row>
    <row r="44" spans="1:2" x14ac:dyDescent="0.25">
      <c r="A44" s="29">
        <v>31900805</v>
      </c>
      <c r="B44" s="30" t="s">
        <v>1006</v>
      </c>
    </row>
    <row r="45" spans="1:2" x14ac:dyDescent="0.25">
      <c r="A45" s="25">
        <v>31900899</v>
      </c>
      <c r="B45" s="1" t="s">
        <v>1007</v>
      </c>
    </row>
    <row r="46" spans="1:2" x14ac:dyDescent="0.25">
      <c r="A46" s="31">
        <v>31900901</v>
      </c>
      <c r="B46" s="30" t="s">
        <v>1000</v>
      </c>
    </row>
    <row r="47" spans="1:2" x14ac:dyDescent="0.25">
      <c r="A47" s="25"/>
      <c r="B47" s="1" t="s">
        <v>1008</v>
      </c>
    </row>
    <row r="48" spans="1:2" x14ac:dyDescent="0.25">
      <c r="A48" s="29">
        <v>31900902</v>
      </c>
      <c r="B48" s="30" t="s">
        <v>1009</v>
      </c>
    </row>
    <row r="49" spans="1:2" x14ac:dyDescent="0.25">
      <c r="A49" s="32">
        <v>31901101</v>
      </c>
      <c r="B49" s="1" t="s">
        <v>1010</v>
      </c>
    </row>
    <row r="50" spans="1:2" x14ac:dyDescent="0.25">
      <c r="A50" s="29"/>
      <c r="B50" s="30" t="s">
        <v>1011</v>
      </c>
    </row>
    <row r="51" spans="1:2" x14ac:dyDescent="0.25">
      <c r="A51" s="25">
        <v>31901105</v>
      </c>
      <c r="B51" s="1" t="s">
        <v>1012</v>
      </c>
    </row>
    <row r="52" spans="1:2" x14ac:dyDescent="0.25">
      <c r="A52" s="31">
        <v>31901109</v>
      </c>
      <c r="B52" s="30" t="s">
        <v>1013</v>
      </c>
    </row>
    <row r="53" spans="1:2" x14ac:dyDescent="0.25">
      <c r="A53" s="25"/>
      <c r="B53" s="1" t="s">
        <v>1014</v>
      </c>
    </row>
    <row r="54" spans="1:2" x14ac:dyDescent="0.25">
      <c r="A54" s="31">
        <v>31901110</v>
      </c>
      <c r="B54" s="30" t="s">
        <v>1015</v>
      </c>
    </row>
    <row r="55" spans="1:2" x14ac:dyDescent="0.25">
      <c r="A55" s="25"/>
      <c r="B55" s="1" t="s">
        <v>1016</v>
      </c>
    </row>
    <row r="56" spans="1:2" x14ac:dyDescent="0.25">
      <c r="A56" s="31">
        <v>31901111</v>
      </c>
      <c r="B56" s="30" t="s">
        <v>1017</v>
      </c>
    </row>
    <row r="57" spans="1:2" x14ac:dyDescent="0.25">
      <c r="A57" s="25"/>
      <c r="B57" s="1" t="s">
        <v>1018</v>
      </c>
    </row>
    <row r="58" spans="1:2" x14ac:dyDescent="0.25">
      <c r="A58" s="31">
        <v>31901112</v>
      </c>
      <c r="B58" s="30" t="s">
        <v>1019</v>
      </c>
    </row>
    <row r="59" spans="1:2" x14ac:dyDescent="0.25">
      <c r="A59" s="25"/>
      <c r="B59" s="1" t="s">
        <v>1020</v>
      </c>
    </row>
    <row r="60" spans="1:2" x14ac:dyDescent="0.25">
      <c r="A60" s="31">
        <v>31901113</v>
      </c>
      <c r="B60" s="30" t="s">
        <v>1021</v>
      </c>
    </row>
    <row r="61" spans="1:2" x14ac:dyDescent="0.25">
      <c r="A61" s="25"/>
      <c r="B61" s="1" t="s">
        <v>1022</v>
      </c>
    </row>
    <row r="62" spans="1:2" x14ac:dyDescent="0.25">
      <c r="A62" s="31">
        <v>31901114</v>
      </c>
      <c r="B62" s="30" t="s">
        <v>1023</v>
      </c>
    </row>
    <row r="63" spans="1:2" x14ac:dyDescent="0.25">
      <c r="A63" s="25"/>
      <c r="B63" s="1" t="s">
        <v>1024</v>
      </c>
    </row>
    <row r="64" spans="1:2" x14ac:dyDescent="0.25">
      <c r="A64" s="31">
        <v>31901115</v>
      </c>
      <c r="B64" s="30" t="s">
        <v>1025</v>
      </c>
    </row>
    <row r="65" spans="1:2" x14ac:dyDescent="0.25">
      <c r="A65" s="25"/>
      <c r="B65" s="1" t="s">
        <v>1026</v>
      </c>
    </row>
    <row r="66" spans="1:2" x14ac:dyDescent="0.25">
      <c r="A66" s="31">
        <v>31901116</v>
      </c>
      <c r="B66" s="30" t="s">
        <v>1027</v>
      </c>
    </row>
    <row r="67" spans="1:2" x14ac:dyDescent="0.25">
      <c r="A67" s="25"/>
      <c r="B67" s="1" t="s">
        <v>1028</v>
      </c>
    </row>
    <row r="68" spans="1:2" x14ac:dyDescent="0.25">
      <c r="A68" s="31">
        <v>31901117</v>
      </c>
      <c r="B68" s="30" t="s">
        <v>1029</v>
      </c>
    </row>
    <row r="69" spans="1:2" x14ac:dyDescent="0.25">
      <c r="A69" s="25"/>
      <c r="B69" s="1" t="s">
        <v>1030</v>
      </c>
    </row>
    <row r="70" spans="1:2" x14ac:dyDescent="0.25">
      <c r="A70" s="31">
        <v>31901118</v>
      </c>
      <c r="B70" s="30" t="s">
        <v>1031</v>
      </c>
    </row>
    <row r="71" spans="1:2" x14ac:dyDescent="0.25">
      <c r="A71" s="25"/>
      <c r="B71" s="1" t="s">
        <v>1032</v>
      </c>
    </row>
    <row r="72" spans="1:2" x14ac:dyDescent="0.25">
      <c r="A72" s="31">
        <v>31901119</v>
      </c>
      <c r="B72" s="30" t="s">
        <v>1033</v>
      </c>
    </row>
    <row r="73" spans="1:2" x14ac:dyDescent="0.25">
      <c r="A73" s="25"/>
      <c r="B73" s="1" t="s">
        <v>1034</v>
      </c>
    </row>
    <row r="74" spans="1:2" x14ac:dyDescent="0.25">
      <c r="A74" s="31">
        <v>31901120</v>
      </c>
      <c r="B74" s="30" t="s">
        <v>1035</v>
      </c>
    </row>
    <row r="75" spans="1:2" x14ac:dyDescent="0.25">
      <c r="A75" s="25"/>
      <c r="B75" s="1" t="s">
        <v>1036</v>
      </c>
    </row>
    <row r="76" spans="1:2" x14ac:dyDescent="0.25">
      <c r="A76" s="31">
        <v>31901121</v>
      </c>
      <c r="B76" s="30" t="s">
        <v>1037</v>
      </c>
    </row>
    <row r="77" spans="1:2" x14ac:dyDescent="0.25">
      <c r="A77" s="25"/>
      <c r="B77" s="1" t="s">
        <v>1038</v>
      </c>
    </row>
    <row r="78" spans="1:2" x14ac:dyDescent="0.25">
      <c r="A78" s="31">
        <v>31901122</v>
      </c>
      <c r="B78" s="30" t="s">
        <v>1039</v>
      </c>
    </row>
    <row r="79" spans="1:2" x14ac:dyDescent="0.25">
      <c r="A79" s="25"/>
      <c r="B79" s="1" t="s">
        <v>1040</v>
      </c>
    </row>
    <row r="80" spans="1:2" x14ac:dyDescent="0.25">
      <c r="A80" s="29">
        <v>31901123</v>
      </c>
      <c r="B80" s="30" t="s">
        <v>1041</v>
      </c>
    </row>
    <row r="81" spans="1:2" x14ac:dyDescent="0.25">
      <c r="A81" s="32">
        <v>31901124</v>
      </c>
      <c r="B81" s="1" t="s">
        <v>1042</v>
      </c>
    </row>
    <row r="82" spans="1:2" x14ac:dyDescent="0.25">
      <c r="A82" s="29"/>
      <c r="B82" s="30" t="s">
        <v>1043</v>
      </c>
    </row>
    <row r="83" spans="1:2" x14ac:dyDescent="0.25">
      <c r="A83" s="32">
        <v>31901125</v>
      </c>
      <c r="B83" s="1" t="s">
        <v>1044</v>
      </c>
    </row>
    <row r="84" spans="1:2" x14ac:dyDescent="0.25">
      <c r="A84" s="29"/>
      <c r="B84" s="30" t="s">
        <v>1045</v>
      </c>
    </row>
    <row r="85" spans="1:2" x14ac:dyDescent="0.25">
      <c r="A85" s="32">
        <v>31901126</v>
      </c>
      <c r="B85" s="1" t="s">
        <v>1046</v>
      </c>
    </row>
    <row r="86" spans="1:2" x14ac:dyDescent="0.25">
      <c r="A86" s="29"/>
      <c r="B86" s="30" t="s">
        <v>1047</v>
      </c>
    </row>
    <row r="87" spans="1:2" x14ac:dyDescent="0.25">
      <c r="A87" s="32">
        <v>31901128</v>
      </c>
      <c r="B87" s="1" t="s">
        <v>1048</v>
      </c>
    </row>
    <row r="88" spans="1:2" x14ac:dyDescent="0.25">
      <c r="A88" s="29"/>
      <c r="B88" s="30" t="s">
        <v>1049</v>
      </c>
    </row>
    <row r="89" spans="1:2" x14ac:dyDescent="0.25">
      <c r="A89" s="32">
        <v>31901131</v>
      </c>
      <c r="B89" s="1" t="s">
        <v>1050</v>
      </c>
    </row>
    <row r="90" spans="1:2" x14ac:dyDescent="0.25">
      <c r="A90" s="29"/>
      <c r="B90" s="30" t="s">
        <v>1008</v>
      </c>
    </row>
    <row r="91" spans="1:2" x14ac:dyDescent="0.25">
      <c r="A91" s="25">
        <v>31901137</v>
      </c>
      <c r="B91" s="1" t="s">
        <v>1051</v>
      </c>
    </row>
    <row r="92" spans="1:2" x14ac:dyDescent="0.25">
      <c r="A92" s="29">
        <v>31901141</v>
      </c>
      <c r="B92" s="30" t="s">
        <v>1052</v>
      </c>
    </row>
    <row r="93" spans="1:2" x14ac:dyDescent="0.25">
      <c r="A93" s="25">
        <v>31901142</v>
      </c>
      <c r="B93" s="1" t="s">
        <v>1053</v>
      </c>
    </row>
    <row r="94" spans="1:2" x14ac:dyDescent="0.25">
      <c r="A94" s="29">
        <v>31901143</v>
      </c>
      <c r="B94" s="30" t="s">
        <v>1054</v>
      </c>
    </row>
    <row r="95" spans="1:2" x14ac:dyDescent="0.25">
      <c r="A95" s="25">
        <v>31901144</v>
      </c>
      <c r="B95" s="1" t="s">
        <v>1055</v>
      </c>
    </row>
    <row r="96" spans="1:2" x14ac:dyDescent="0.25">
      <c r="A96" s="29">
        <v>31901145</v>
      </c>
      <c r="B96" s="30" t="s">
        <v>1056</v>
      </c>
    </row>
    <row r="97" spans="1:2" x14ac:dyDescent="0.25">
      <c r="A97" s="25">
        <v>31901146</v>
      </c>
      <c r="B97" s="1" t="s">
        <v>1057</v>
      </c>
    </row>
    <row r="98" spans="1:2" x14ac:dyDescent="0.25">
      <c r="A98" s="29">
        <v>31901198</v>
      </c>
      <c r="B98" s="30" t="s">
        <v>1058</v>
      </c>
    </row>
    <row r="99" spans="1:2" x14ac:dyDescent="0.25">
      <c r="A99" s="32">
        <v>31901199</v>
      </c>
      <c r="B99" s="1" t="s">
        <v>1059</v>
      </c>
    </row>
    <row r="100" spans="1:2" x14ac:dyDescent="0.25">
      <c r="A100" s="29"/>
      <c r="B100" s="30" t="s">
        <v>1060</v>
      </c>
    </row>
    <row r="101" spans="1:2" x14ac:dyDescent="0.25">
      <c r="A101" s="25">
        <v>31901201</v>
      </c>
      <c r="B101" s="1" t="s">
        <v>1061</v>
      </c>
    </row>
    <row r="102" spans="1:2" x14ac:dyDescent="0.25">
      <c r="A102" s="31">
        <v>31901203</v>
      </c>
      <c r="B102" s="30" t="s">
        <v>1051</v>
      </c>
    </row>
    <row r="103" spans="1:2" x14ac:dyDescent="0.25">
      <c r="A103" s="25"/>
      <c r="B103" s="1" t="s">
        <v>1062</v>
      </c>
    </row>
    <row r="104" spans="1:2" x14ac:dyDescent="0.25">
      <c r="A104" s="31">
        <v>31901231</v>
      </c>
      <c r="B104" s="30" t="s">
        <v>1063</v>
      </c>
    </row>
    <row r="105" spans="1:2" x14ac:dyDescent="0.25">
      <c r="A105" s="25"/>
      <c r="B105" s="1" t="s">
        <v>1064</v>
      </c>
    </row>
    <row r="106" spans="1:2" x14ac:dyDescent="0.25">
      <c r="A106" s="31">
        <v>31901232</v>
      </c>
      <c r="B106" s="30" t="s">
        <v>1065</v>
      </c>
    </row>
    <row r="107" spans="1:2" x14ac:dyDescent="0.25">
      <c r="A107" s="25"/>
      <c r="B107" s="1" t="s">
        <v>1066</v>
      </c>
    </row>
    <row r="108" spans="1:2" x14ac:dyDescent="0.25">
      <c r="A108" s="31">
        <v>31901243</v>
      </c>
      <c r="B108" s="30" t="s">
        <v>1054</v>
      </c>
    </row>
    <row r="109" spans="1:2" x14ac:dyDescent="0.25">
      <c r="A109" s="25"/>
      <c r="B109" s="1" t="s">
        <v>1067</v>
      </c>
    </row>
    <row r="110" spans="1:2" x14ac:dyDescent="0.25">
      <c r="A110" s="31">
        <v>31901245</v>
      </c>
      <c r="B110" s="30" t="s">
        <v>1056</v>
      </c>
    </row>
    <row r="111" spans="1:2" x14ac:dyDescent="0.25">
      <c r="A111" s="25"/>
      <c r="B111" s="1" t="s">
        <v>1068</v>
      </c>
    </row>
    <row r="112" spans="1:2" x14ac:dyDescent="0.25">
      <c r="A112" s="29">
        <v>31901299</v>
      </c>
      <c r="B112" s="30" t="s">
        <v>1069</v>
      </c>
    </row>
    <row r="113" spans="1:2" x14ac:dyDescent="0.25">
      <c r="A113" s="25">
        <v>31901301</v>
      </c>
      <c r="B113" s="1" t="s">
        <v>1070</v>
      </c>
    </row>
    <row r="114" spans="1:2" x14ac:dyDescent="0.25">
      <c r="A114" s="29">
        <v>31901302</v>
      </c>
      <c r="B114" s="30" t="s">
        <v>1071</v>
      </c>
    </row>
    <row r="115" spans="1:2" x14ac:dyDescent="0.25">
      <c r="A115" s="32">
        <v>31901303</v>
      </c>
      <c r="B115" s="1" t="s">
        <v>1072</v>
      </c>
    </row>
    <row r="116" spans="1:2" x14ac:dyDescent="0.25">
      <c r="A116" s="29"/>
      <c r="B116" s="30" t="s">
        <v>1073</v>
      </c>
    </row>
    <row r="117" spans="1:2" x14ac:dyDescent="0.25">
      <c r="A117" s="25">
        <v>31901304</v>
      </c>
      <c r="B117" s="1" t="s">
        <v>1074</v>
      </c>
    </row>
    <row r="118" spans="1:2" x14ac:dyDescent="0.25">
      <c r="A118" s="29">
        <v>31901315</v>
      </c>
      <c r="B118" s="30" t="s">
        <v>1075</v>
      </c>
    </row>
    <row r="119" spans="1:2" x14ac:dyDescent="0.25">
      <c r="A119" s="25">
        <v>31901327</v>
      </c>
      <c r="B119" s="1" t="s">
        <v>1076</v>
      </c>
    </row>
    <row r="120" spans="1:2" x14ac:dyDescent="0.25">
      <c r="A120" s="31">
        <v>31901330</v>
      </c>
      <c r="B120" s="30" t="s">
        <v>1077</v>
      </c>
    </row>
    <row r="121" spans="1:2" x14ac:dyDescent="0.25">
      <c r="A121" s="25"/>
      <c r="B121" s="1" t="s">
        <v>1078</v>
      </c>
    </row>
    <row r="122" spans="1:2" x14ac:dyDescent="0.25">
      <c r="A122" s="31">
        <v>31901332</v>
      </c>
      <c r="B122" s="30" t="s">
        <v>1079</v>
      </c>
    </row>
    <row r="123" spans="1:2" x14ac:dyDescent="0.25">
      <c r="A123" s="25"/>
      <c r="B123" s="1" t="s">
        <v>1080</v>
      </c>
    </row>
    <row r="124" spans="1:2" x14ac:dyDescent="0.25">
      <c r="A124" s="31">
        <v>31901333</v>
      </c>
      <c r="B124" s="30" t="s">
        <v>1081</v>
      </c>
    </row>
    <row r="125" spans="1:2" x14ac:dyDescent="0.25">
      <c r="A125" s="25"/>
      <c r="B125" s="1" t="s">
        <v>1082</v>
      </c>
    </row>
    <row r="126" spans="1:2" x14ac:dyDescent="0.25">
      <c r="A126" s="31">
        <v>31901334</v>
      </c>
      <c r="B126" s="30" t="s">
        <v>1083</v>
      </c>
    </row>
    <row r="127" spans="1:2" x14ac:dyDescent="0.25">
      <c r="A127" s="25"/>
      <c r="B127" s="1" t="s">
        <v>1084</v>
      </c>
    </row>
    <row r="128" spans="1:2" x14ac:dyDescent="0.25">
      <c r="A128" s="29">
        <v>31901335</v>
      </c>
      <c r="B128" s="30" t="s">
        <v>1085</v>
      </c>
    </row>
    <row r="129" spans="1:2" x14ac:dyDescent="0.25">
      <c r="A129" s="25">
        <v>31901336</v>
      </c>
      <c r="B129" s="1" t="s">
        <v>1086</v>
      </c>
    </row>
    <row r="130" spans="1:2" x14ac:dyDescent="0.25">
      <c r="A130" s="29">
        <v>31901347</v>
      </c>
      <c r="B130" s="30" t="s">
        <v>1087</v>
      </c>
    </row>
    <row r="131" spans="1:2" x14ac:dyDescent="0.25">
      <c r="A131" s="25">
        <v>31901396</v>
      </c>
      <c r="B131" s="1" t="s">
        <v>1088</v>
      </c>
    </row>
    <row r="132" spans="1:2" x14ac:dyDescent="0.25">
      <c r="A132" s="31">
        <v>31901398</v>
      </c>
      <c r="B132" s="30" t="s">
        <v>1089</v>
      </c>
    </row>
    <row r="133" spans="1:2" x14ac:dyDescent="0.25">
      <c r="A133" s="25"/>
      <c r="B133" s="1" t="s">
        <v>1090</v>
      </c>
    </row>
    <row r="134" spans="1:2" x14ac:dyDescent="0.25">
      <c r="A134" s="29">
        <v>31901399</v>
      </c>
      <c r="B134" s="30" t="s">
        <v>1091</v>
      </c>
    </row>
    <row r="135" spans="1:2" x14ac:dyDescent="0.25">
      <c r="A135" s="25">
        <v>31901601</v>
      </c>
      <c r="B135" s="1" t="s">
        <v>1092</v>
      </c>
    </row>
    <row r="136" spans="1:2" x14ac:dyDescent="0.25">
      <c r="A136" s="29">
        <v>31901602</v>
      </c>
      <c r="B136" s="30" t="s">
        <v>1093</v>
      </c>
    </row>
    <row r="137" spans="1:2" x14ac:dyDescent="0.25">
      <c r="A137" s="25">
        <v>31901603</v>
      </c>
      <c r="B137" s="1" t="s">
        <v>1094</v>
      </c>
    </row>
    <row r="138" spans="1:2" x14ac:dyDescent="0.25">
      <c r="A138" s="31">
        <v>31901604</v>
      </c>
      <c r="B138" s="30" t="s">
        <v>1095</v>
      </c>
    </row>
    <row r="139" spans="1:2" x14ac:dyDescent="0.25">
      <c r="A139" s="25"/>
      <c r="B139" s="1" t="s">
        <v>1096</v>
      </c>
    </row>
    <row r="140" spans="1:2" x14ac:dyDescent="0.25">
      <c r="A140" s="31">
        <v>31901605</v>
      </c>
      <c r="B140" s="30" t="s">
        <v>1097</v>
      </c>
    </row>
    <row r="141" spans="1:2" x14ac:dyDescent="0.25">
      <c r="A141" s="25"/>
      <c r="B141" s="1" t="s">
        <v>1098</v>
      </c>
    </row>
    <row r="142" spans="1:2" x14ac:dyDescent="0.25">
      <c r="A142" s="29">
        <v>31901606</v>
      </c>
      <c r="B142" s="30" t="s">
        <v>1099</v>
      </c>
    </row>
    <row r="143" spans="1:2" x14ac:dyDescent="0.25">
      <c r="A143" s="25">
        <v>31901607</v>
      </c>
      <c r="B143" s="1" t="s">
        <v>1100</v>
      </c>
    </row>
    <row r="144" spans="1:2" x14ac:dyDescent="0.25">
      <c r="A144" s="31">
        <v>31901608</v>
      </c>
      <c r="B144" s="30" t="s">
        <v>1101</v>
      </c>
    </row>
    <row r="145" spans="1:2" x14ac:dyDescent="0.25">
      <c r="A145" s="25"/>
      <c r="B145" s="1" t="s">
        <v>1102</v>
      </c>
    </row>
    <row r="146" spans="1:2" x14ac:dyDescent="0.25">
      <c r="A146" s="31">
        <v>31901609</v>
      </c>
      <c r="B146" s="30" t="s">
        <v>1103</v>
      </c>
    </row>
    <row r="147" spans="1:2" x14ac:dyDescent="0.25">
      <c r="A147" s="25"/>
      <c r="B147" s="1" t="s">
        <v>1104</v>
      </c>
    </row>
    <row r="148" spans="1:2" x14ac:dyDescent="0.25">
      <c r="A148" s="31">
        <v>31901701</v>
      </c>
      <c r="B148" s="30" t="s">
        <v>1105</v>
      </c>
    </row>
    <row r="149" spans="1:2" x14ac:dyDescent="0.25">
      <c r="A149" s="25"/>
      <c r="B149" s="1" t="s">
        <v>1106</v>
      </c>
    </row>
    <row r="150" spans="1:2" x14ac:dyDescent="0.25">
      <c r="A150" s="29">
        <v>31901702</v>
      </c>
      <c r="B150" s="30" t="s">
        <v>1107</v>
      </c>
    </row>
    <row r="151" spans="1:2" x14ac:dyDescent="0.25">
      <c r="A151" s="32">
        <v>31901703</v>
      </c>
      <c r="B151" s="1" t="s">
        <v>1108</v>
      </c>
    </row>
    <row r="152" spans="1:2" x14ac:dyDescent="0.25">
      <c r="A152" s="29"/>
      <c r="B152" s="30" t="s">
        <v>1109</v>
      </c>
    </row>
    <row r="153" spans="1:2" x14ac:dyDescent="0.25">
      <c r="A153" s="25">
        <v>31903401</v>
      </c>
      <c r="B153" s="1" t="s">
        <v>1110</v>
      </c>
    </row>
    <row r="154" spans="1:2" x14ac:dyDescent="0.25">
      <c r="A154" s="31">
        <v>31905901</v>
      </c>
      <c r="B154" s="30" t="s">
        <v>1111</v>
      </c>
    </row>
    <row r="155" spans="1:2" x14ac:dyDescent="0.25">
      <c r="A155" s="25"/>
      <c r="B155" s="1" t="s">
        <v>1112</v>
      </c>
    </row>
    <row r="156" spans="1:2" x14ac:dyDescent="0.25">
      <c r="A156" s="31">
        <v>31905902</v>
      </c>
      <c r="B156" s="30" t="s">
        <v>1113</v>
      </c>
    </row>
    <row r="157" spans="1:2" x14ac:dyDescent="0.25">
      <c r="A157" s="25"/>
      <c r="B157" s="1" t="s">
        <v>1114</v>
      </c>
    </row>
    <row r="158" spans="1:2" x14ac:dyDescent="0.25">
      <c r="A158" s="31">
        <v>31906702</v>
      </c>
      <c r="B158" s="30" t="s">
        <v>1115</v>
      </c>
    </row>
    <row r="159" spans="1:2" x14ac:dyDescent="0.25">
      <c r="A159" s="25"/>
      <c r="B159" s="1" t="s">
        <v>1116</v>
      </c>
    </row>
    <row r="160" spans="1:2" x14ac:dyDescent="0.25">
      <c r="A160" s="31">
        <v>31906703</v>
      </c>
      <c r="B160" s="30" t="s">
        <v>1117</v>
      </c>
    </row>
    <row r="161" spans="1:2" x14ac:dyDescent="0.25">
      <c r="A161" s="25"/>
      <c r="B161" s="1" t="s">
        <v>1118</v>
      </c>
    </row>
    <row r="162" spans="1:2" x14ac:dyDescent="0.25">
      <c r="A162" s="31">
        <v>31909101</v>
      </c>
      <c r="B162" s="30" t="s">
        <v>1119</v>
      </c>
    </row>
    <row r="163" spans="1:2" x14ac:dyDescent="0.25">
      <c r="A163" s="32"/>
      <c r="B163" s="1" t="s">
        <v>1120</v>
      </c>
    </row>
    <row r="164" spans="1:2" x14ac:dyDescent="0.25">
      <c r="A164" s="29"/>
      <c r="B164" s="30" t="s">
        <v>1121</v>
      </c>
    </row>
    <row r="165" spans="1:2" x14ac:dyDescent="0.25">
      <c r="A165" s="32">
        <v>31909109</v>
      </c>
      <c r="B165" s="1" t="s">
        <v>1122</v>
      </c>
    </row>
    <row r="166" spans="1:2" x14ac:dyDescent="0.25">
      <c r="A166" s="29"/>
      <c r="B166" s="30" t="s">
        <v>1123</v>
      </c>
    </row>
    <row r="167" spans="1:2" x14ac:dyDescent="0.25">
      <c r="A167" s="32">
        <v>31909111</v>
      </c>
      <c r="B167" s="1" t="s">
        <v>1124</v>
      </c>
    </row>
    <row r="168" spans="1:2" x14ac:dyDescent="0.25">
      <c r="A168" s="29"/>
      <c r="B168" s="30" t="s">
        <v>1125</v>
      </c>
    </row>
    <row r="169" spans="1:2" x14ac:dyDescent="0.25">
      <c r="A169" s="25">
        <v>31909115</v>
      </c>
      <c r="B169" s="1" t="s">
        <v>1126</v>
      </c>
    </row>
    <row r="170" spans="1:2" x14ac:dyDescent="0.25">
      <c r="A170" s="31">
        <v>31909117</v>
      </c>
      <c r="B170" s="30" t="s">
        <v>1127</v>
      </c>
    </row>
    <row r="171" spans="1:2" x14ac:dyDescent="0.25">
      <c r="A171" s="25"/>
      <c r="B171" s="1" t="s">
        <v>1128</v>
      </c>
    </row>
    <row r="172" spans="1:2" x14ac:dyDescent="0.25">
      <c r="A172" s="31">
        <v>31909118</v>
      </c>
      <c r="B172" s="30" t="s">
        <v>1129</v>
      </c>
    </row>
    <row r="173" spans="1:2" x14ac:dyDescent="0.25">
      <c r="A173" s="25"/>
      <c r="B173" s="1" t="s">
        <v>1130</v>
      </c>
    </row>
    <row r="174" spans="1:2" x14ac:dyDescent="0.25">
      <c r="A174" s="31">
        <v>31909119</v>
      </c>
      <c r="B174" s="30" t="s">
        <v>1131</v>
      </c>
    </row>
    <row r="175" spans="1:2" x14ac:dyDescent="0.25">
      <c r="A175" s="25"/>
      <c r="B175" s="1" t="s">
        <v>1132</v>
      </c>
    </row>
    <row r="176" spans="1:2" x14ac:dyDescent="0.25">
      <c r="A176" s="31">
        <v>31909120</v>
      </c>
      <c r="B176" s="30" t="s">
        <v>1133</v>
      </c>
    </row>
    <row r="177" spans="1:2" x14ac:dyDescent="0.25">
      <c r="A177" s="25"/>
      <c r="B177" s="1" t="s">
        <v>1134</v>
      </c>
    </row>
    <row r="178" spans="1:2" x14ac:dyDescent="0.25">
      <c r="A178" s="31">
        <v>31909121</v>
      </c>
      <c r="B178" s="30" t="s">
        <v>1135</v>
      </c>
    </row>
    <row r="179" spans="1:2" x14ac:dyDescent="0.25">
      <c r="A179" s="25"/>
      <c r="B179" s="1" t="s">
        <v>1136</v>
      </c>
    </row>
    <row r="180" spans="1:2" x14ac:dyDescent="0.25">
      <c r="A180" s="31">
        <v>31909122</v>
      </c>
      <c r="B180" s="30" t="s">
        <v>1137</v>
      </c>
    </row>
    <row r="181" spans="1:2" x14ac:dyDescent="0.25">
      <c r="A181" s="25"/>
      <c r="B181" s="1" t="s">
        <v>1138</v>
      </c>
    </row>
    <row r="182" spans="1:2" x14ac:dyDescent="0.25">
      <c r="A182" s="29">
        <v>31909123</v>
      </c>
      <c r="B182" s="30" t="s">
        <v>1139</v>
      </c>
    </row>
    <row r="183" spans="1:2" x14ac:dyDescent="0.25">
      <c r="A183" s="25">
        <v>31909126</v>
      </c>
      <c r="B183" s="1" t="s">
        <v>1140</v>
      </c>
    </row>
    <row r="184" spans="1:2" x14ac:dyDescent="0.25">
      <c r="A184" s="31">
        <v>31909136</v>
      </c>
      <c r="B184" s="30" t="s">
        <v>1141</v>
      </c>
    </row>
    <row r="185" spans="1:2" x14ac:dyDescent="0.25">
      <c r="A185" s="25"/>
      <c r="B185" s="1" t="s">
        <v>1142</v>
      </c>
    </row>
    <row r="186" spans="1:2" x14ac:dyDescent="0.25">
      <c r="A186" s="29">
        <v>31909137</v>
      </c>
      <c r="B186" s="30" t="s">
        <v>1143</v>
      </c>
    </row>
    <row r="187" spans="1:2" x14ac:dyDescent="0.25">
      <c r="A187" s="25">
        <v>31909138</v>
      </c>
      <c r="B187" s="1" t="s">
        <v>1144</v>
      </c>
    </row>
    <row r="188" spans="1:2" x14ac:dyDescent="0.25">
      <c r="A188" s="29">
        <v>31909141</v>
      </c>
      <c r="B188" s="30" t="s">
        <v>1145</v>
      </c>
    </row>
    <row r="189" spans="1:2" x14ac:dyDescent="0.25">
      <c r="A189" s="25">
        <v>31909142</v>
      </c>
      <c r="B189" s="1" t="s">
        <v>1146</v>
      </c>
    </row>
    <row r="190" spans="1:2" x14ac:dyDescent="0.25">
      <c r="A190" s="29">
        <v>31909148</v>
      </c>
      <c r="B190" s="30" t="s">
        <v>1147</v>
      </c>
    </row>
    <row r="191" spans="1:2" x14ac:dyDescent="0.25">
      <c r="A191" s="25">
        <v>31909150</v>
      </c>
      <c r="B191" s="1" t="s">
        <v>1148</v>
      </c>
    </row>
    <row r="192" spans="1:2" x14ac:dyDescent="0.25">
      <c r="A192" s="29">
        <v>31909154</v>
      </c>
      <c r="B192" s="30" t="s">
        <v>1119</v>
      </c>
    </row>
    <row r="193" spans="1:2" x14ac:dyDescent="0.25">
      <c r="A193" s="25">
        <v>31909158</v>
      </c>
      <c r="B193" s="1" t="s">
        <v>1149</v>
      </c>
    </row>
    <row r="194" spans="1:2" x14ac:dyDescent="0.25">
      <c r="A194" s="29">
        <v>31909160</v>
      </c>
      <c r="B194" s="30" t="s">
        <v>1150</v>
      </c>
    </row>
    <row r="195" spans="1:2" x14ac:dyDescent="0.25">
      <c r="A195" s="25">
        <v>31909161</v>
      </c>
      <c r="B195" s="1" t="s">
        <v>1151</v>
      </c>
    </row>
    <row r="196" spans="1:2" x14ac:dyDescent="0.25">
      <c r="A196" s="29">
        <v>31909162</v>
      </c>
      <c r="B196" s="30" t="s">
        <v>1152</v>
      </c>
    </row>
    <row r="197" spans="1:2" x14ac:dyDescent="0.25">
      <c r="A197" s="25">
        <v>31909163</v>
      </c>
      <c r="B197" s="1" t="s">
        <v>1153</v>
      </c>
    </row>
    <row r="198" spans="1:2" x14ac:dyDescent="0.25">
      <c r="A198" s="29">
        <v>31909164</v>
      </c>
      <c r="B198" s="30" t="s">
        <v>1154</v>
      </c>
    </row>
    <row r="199" spans="1:2" x14ac:dyDescent="0.25">
      <c r="A199" s="25">
        <v>31909165</v>
      </c>
      <c r="B199" s="1" t="s">
        <v>1155</v>
      </c>
    </row>
    <row r="200" spans="1:2" x14ac:dyDescent="0.25">
      <c r="A200" s="29">
        <v>31909166</v>
      </c>
      <c r="B200" s="30" t="s">
        <v>1156</v>
      </c>
    </row>
    <row r="201" spans="1:2" x14ac:dyDescent="0.25">
      <c r="A201" s="25">
        <v>31909167</v>
      </c>
      <c r="B201" s="1" t="s">
        <v>1157</v>
      </c>
    </row>
    <row r="202" spans="1:2" x14ac:dyDescent="0.25">
      <c r="A202" s="29">
        <v>31909168</v>
      </c>
      <c r="B202" s="30" t="s">
        <v>1158</v>
      </c>
    </row>
    <row r="203" spans="1:2" x14ac:dyDescent="0.25">
      <c r="A203" s="25">
        <v>31909170</v>
      </c>
      <c r="B203" s="1" t="s">
        <v>1159</v>
      </c>
    </row>
    <row r="204" spans="1:2" x14ac:dyDescent="0.25">
      <c r="A204" s="29">
        <v>31909172</v>
      </c>
      <c r="B204" s="30" t="s">
        <v>1160</v>
      </c>
    </row>
    <row r="205" spans="1:2" x14ac:dyDescent="0.25">
      <c r="A205" s="25">
        <v>31909199</v>
      </c>
      <c r="B205" s="1" t="s">
        <v>1161</v>
      </c>
    </row>
    <row r="206" spans="1:2" x14ac:dyDescent="0.25">
      <c r="A206" s="29">
        <v>31909201</v>
      </c>
      <c r="B206" s="30" t="s">
        <v>1162</v>
      </c>
    </row>
    <row r="207" spans="1:2" x14ac:dyDescent="0.25">
      <c r="A207" s="32">
        <v>31909203</v>
      </c>
      <c r="B207" s="1" t="s">
        <v>1163</v>
      </c>
    </row>
    <row r="208" spans="1:2" x14ac:dyDescent="0.25">
      <c r="A208" s="31"/>
      <c r="B208" s="30" t="s">
        <v>1164</v>
      </c>
    </row>
    <row r="209" spans="1:2" x14ac:dyDescent="0.25">
      <c r="A209" s="25"/>
      <c r="B209" s="1" t="s">
        <v>1165</v>
      </c>
    </row>
    <row r="210" spans="1:2" x14ac:dyDescent="0.25">
      <c r="A210" s="31">
        <v>31909204</v>
      </c>
      <c r="B210" s="30" t="s">
        <v>1166</v>
      </c>
    </row>
    <row r="211" spans="1:2" x14ac:dyDescent="0.25">
      <c r="A211" s="25"/>
      <c r="B211" s="1" t="s">
        <v>1167</v>
      </c>
    </row>
    <row r="212" spans="1:2" x14ac:dyDescent="0.25">
      <c r="A212" s="29">
        <v>31909209</v>
      </c>
      <c r="B212" s="30" t="s">
        <v>1168</v>
      </c>
    </row>
    <row r="213" spans="1:2" x14ac:dyDescent="0.25">
      <c r="A213" s="25">
        <v>31909211</v>
      </c>
      <c r="B213" s="1" t="s">
        <v>1169</v>
      </c>
    </row>
    <row r="214" spans="1:2" x14ac:dyDescent="0.25">
      <c r="A214" s="29">
        <v>31909212</v>
      </c>
      <c r="B214" s="30" t="s">
        <v>1170</v>
      </c>
    </row>
    <row r="215" spans="1:2" x14ac:dyDescent="0.25">
      <c r="A215" s="32">
        <v>31909213</v>
      </c>
      <c r="B215" s="1" t="s">
        <v>988</v>
      </c>
    </row>
    <row r="216" spans="1:2" x14ac:dyDescent="0.25">
      <c r="A216" s="29"/>
      <c r="B216" s="30" t="s">
        <v>1171</v>
      </c>
    </row>
    <row r="217" spans="1:2" x14ac:dyDescent="0.25">
      <c r="A217" s="32">
        <v>31909216</v>
      </c>
      <c r="B217" s="1" t="s">
        <v>1092</v>
      </c>
    </row>
    <row r="218" spans="1:2" x14ac:dyDescent="0.25">
      <c r="A218" s="29"/>
      <c r="B218" s="30" t="s">
        <v>1172</v>
      </c>
    </row>
    <row r="219" spans="1:2" x14ac:dyDescent="0.25">
      <c r="A219" s="25">
        <v>31909229</v>
      </c>
      <c r="B219" s="1" t="s">
        <v>1173</v>
      </c>
    </row>
    <row r="220" spans="1:2" x14ac:dyDescent="0.25">
      <c r="A220" s="29">
        <v>31909234</v>
      </c>
      <c r="B220" s="30" t="s">
        <v>1174</v>
      </c>
    </row>
    <row r="221" spans="1:2" x14ac:dyDescent="0.25">
      <c r="A221" s="25">
        <v>31909247</v>
      </c>
      <c r="B221" s="1" t="s">
        <v>1175</v>
      </c>
    </row>
    <row r="222" spans="1:2" x14ac:dyDescent="0.25">
      <c r="A222" s="29">
        <v>31909253</v>
      </c>
      <c r="B222" s="30" t="s">
        <v>1176</v>
      </c>
    </row>
    <row r="223" spans="1:2" x14ac:dyDescent="0.25">
      <c r="A223" s="25">
        <v>31909255</v>
      </c>
      <c r="B223" s="1" t="s">
        <v>1177</v>
      </c>
    </row>
    <row r="224" spans="1:2" x14ac:dyDescent="0.25">
      <c r="A224" s="31">
        <v>31909259</v>
      </c>
      <c r="B224" s="30" t="s">
        <v>1111</v>
      </c>
    </row>
    <row r="225" spans="1:2" x14ac:dyDescent="0.25">
      <c r="A225" s="25"/>
      <c r="B225" s="1" t="s">
        <v>1112</v>
      </c>
    </row>
    <row r="226" spans="1:2" x14ac:dyDescent="0.25">
      <c r="A226" s="31">
        <v>31909268</v>
      </c>
      <c r="B226" s="30" t="s">
        <v>1178</v>
      </c>
    </row>
    <row r="227" spans="1:2" x14ac:dyDescent="0.25">
      <c r="A227" s="32"/>
      <c r="B227" s="1" t="s">
        <v>1179</v>
      </c>
    </row>
    <row r="228" spans="1:2" x14ac:dyDescent="0.25">
      <c r="A228" s="29"/>
      <c r="B228" s="30" t="s">
        <v>1180</v>
      </c>
    </row>
    <row r="229" spans="1:2" x14ac:dyDescent="0.25">
      <c r="A229" s="32">
        <v>31909269</v>
      </c>
      <c r="B229" s="1" t="s">
        <v>1181</v>
      </c>
    </row>
    <row r="230" spans="1:2" x14ac:dyDescent="0.25">
      <c r="A230" s="29"/>
      <c r="B230" s="30" t="s">
        <v>1182</v>
      </c>
    </row>
    <row r="231" spans="1:2" x14ac:dyDescent="0.25">
      <c r="A231" s="25">
        <v>31909270</v>
      </c>
      <c r="B231" s="1" t="s">
        <v>1183</v>
      </c>
    </row>
    <row r="232" spans="1:2" x14ac:dyDescent="0.25">
      <c r="A232" s="31">
        <v>31909278</v>
      </c>
      <c r="B232" s="30" t="s">
        <v>1176</v>
      </c>
    </row>
    <row r="233" spans="1:2" x14ac:dyDescent="0.25">
      <c r="A233" s="25"/>
      <c r="B233" s="1" t="s">
        <v>1184</v>
      </c>
    </row>
    <row r="234" spans="1:2" x14ac:dyDescent="0.25">
      <c r="A234" s="29">
        <v>31909279</v>
      </c>
      <c r="B234" s="30" t="s">
        <v>1185</v>
      </c>
    </row>
    <row r="235" spans="1:2" x14ac:dyDescent="0.25">
      <c r="A235" s="32">
        <v>31909280</v>
      </c>
      <c r="B235" s="1" t="s">
        <v>1177</v>
      </c>
    </row>
    <row r="236" spans="1:2" x14ac:dyDescent="0.25">
      <c r="A236" s="29"/>
      <c r="B236" s="30" t="s">
        <v>1186</v>
      </c>
    </row>
    <row r="237" spans="1:2" x14ac:dyDescent="0.25">
      <c r="A237" s="25">
        <v>31909282</v>
      </c>
      <c r="B237" s="1" t="s">
        <v>1187</v>
      </c>
    </row>
    <row r="238" spans="1:2" x14ac:dyDescent="0.25">
      <c r="A238" s="31">
        <v>31909286</v>
      </c>
      <c r="B238" s="30" t="s">
        <v>1188</v>
      </c>
    </row>
    <row r="239" spans="1:2" x14ac:dyDescent="0.25">
      <c r="A239" s="25"/>
      <c r="B239" s="1" t="s">
        <v>1189</v>
      </c>
    </row>
    <row r="240" spans="1:2" x14ac:dyDescent="0.25">
      <c r="A240" s="29">
        <v>31909287</v>
      </c>
      <c r="B240" s="30" t="s">
        <v>1190</v>
      </c>
    </row>
    <row r="241" spans="1:2" x14ac:dyDescent="0.25">
      <c r="A241" s="25">
        <v>31909288</v>
      </c>
      <c r="B241" s="1" t="s">
        <v>1191</v>
      </c>
    </row>
    <row r="242" spans="1:2" x14ac:dyDescent="0.25">
      <c r="A242" s="31">
        <v>31909291</v>
      </c>
      <c r="B242" s="30" t="s">
        <v>1192</v>
      </c>
    </row>
    <row r="243" spans="1:2" x14ac:dyDescent="0.25">
      <c r="A243" s="32"/>
      <c r="B243" s="1" t="s">
        <v>1193</v>
      </c>
    </row>
    <row r="244" spans="1:2" x14ac:dyDescent="0.25">
      <c r="A244" s="29"/>
      <c r="B244" s="30" t="s">
        <v>1194</v>
      </c>
    </row>
    <row r="245" spans="1:2" x14ac:dyDescent="0.25">
      <c r="A245" s="25">
        <v>31909292</v>
      </c>
      <c r="B245" s="1" t="s">
        <v>1195</v>
      </c>
    </row>
    <row r="246" spans="1:2" x14ac:dyDescent="0.25">
      <c r="A246" s="29">
        <v>31909293</v>
      </c>
      <c r="B246" s="30" t="s">
        <v>1196</v>
      </c>
    </row>
    <row r="247" spans="1:2" x14ac:dyDescent="0.25">
      <c r="A247" s="32">
        <v>31909294</v>
      </c>
      <c r="B247" s="1" t="s">
        <v>1197</v>
      </c>
    </row>
    <row r="248" spans="1:2" x14ac:dyDescent="0.25">
      <c r="A248" s="29"/>
      <c r="B248" s="30" t="s">
        <v>1198</v>
      </c>
    </row>
    <row r="249" spans="1:2" x14ac:dyDescent="0.25">
      <c r="A249" s="25">
        <v>31909296</v>
      </c>
      <c r="B249" s="1" t="s">
        <v>1199</v>
      </c>
    </row>
    <row r="250" spans="1:2" x14ac:dyDescent="0.25">
      <c r="A250" s="29">
        <v>31909401</v>
      </c>
      <c r="B250" s="30" t="s">
        <v>1200</v>
      </c>
    </row>
    <row r="251" spans="1:2" x14ac:dyDescent="0.25">
      <c r="A251" s="32">
        <v>31909403</v>
      </c>
      <c r="B251" s="1" t="s">
        <v>1201</v>
      </c>
    </row>
    <row r="252" spans="1:2" x14ac:dyDescent="0.25">
      <c r="A252" s="31"/>
      <c r="B252" s="30" t="s">
        <v>1202</v>
      </c>
    </row>
    <row r="253" spans="1:2" x14ac:dyDescent="0.25">
      <c r="A253" s="25"/>
      <c r="B253" s="1" t="s">
        <v>1203</v>
      </c>
    </row>
    <row r="254" spans="1:2" x14ac:dyDescent="0.25">
      <c r="A254" s="31">
        <v>31909407</v>
      </c>
      <c r="B254" s="30" t="s">
        <v>1204</v>
      </c>
    </row>
    <row r="255" spans="1:2" x14ac:dyDescent="0.25">
      <c r="A255" s="25"/>
      <c r="B255" s="1" t="s">
        <v>1205</v>
      </c>
    </row>
    <row r="256" spans="1:2" x14ac:dyDescent="0.25">
      <c r="A256" s="29">
        <v>31909409</v>
      </c>
      <c r="B256" s="30" t="s">
        <v>1206</v>
      </c>
    </row>
    <row r="257" spans="1:2" x14ac:dyDescent="0.25">
      <c r="A257" s="32">
        <v>31909410</v>
      </c>
      <c r="B257" s="1" t="s">
        <v>1207</v>
      </c>
    </row>
    <row r="258" spans="1:2" x14ac:dyDescent="0.25">
      <c r="A258" s="29"/>
      <c r="B258" s="30" t="s">
        <v>1208</v>
      </c>
    </row>
    <row r="259" spans="1:2" x14ac:dyDescent="0.25">
      <c r="A259" s="32">
        <v>31909411</v>
      </c>
      <c r="B259" s="1" t="s">
        <v>1209</v>
      </c>
    </row>
    <row r="260" spans="1:2" x14ac:dyDescent="0.25">
      <c r="A260" s="29"/>
      <c r="B260" s="30" t="s">
        <v>1210</v>
      </c>
    </row>
    <row r="261" spans="1:2" x14ac:dyDescent="0.25">
      <c r="A261" s="32">
        <v>31909499</v>
      </c>
      <c r="B261" s="1" t="s">
        <v>1211</v>
      </c>
    </row>
    <row r="262" spans="1:2" x14ac:dyDescent="0.25">
      <c r="A262" s="29"/>
      <c r="B262" s="30" t="s">
        <v>1212</v>
      </c>
    </row>
    <row r="263" spans="1:2" x14ac:dyDescent="0.25">
      <c r="A263" s="32">
        <v>31909601</v>
      </c>
      <c r="B263" s="1" t="s">
        <v>1213</v>
      </c>
    </row>
    <row r="264" spans="1:2" x14ac:dyDescent="0.25">
      <c r="A264" s="29"/>
      <c r="B264" s="30" t="s">
        <v>1214</v>
      </c>
    </row>
    <row r="265" spans="1:2" x14ac:dyDescent="0.25">
      <c r="A265" s="25">
        <v>31911305</v>
      </c>
      <c r="B265" s="1" t="s">
        <v>1215</v>
      </c>
    </row>
    <row r="266" spans="1:2" x14ac:dyDescent="0.25">
      <c r="A266" s="29">
        <v>31911306</v>
      </c>
      <c r="B266" s="30" t="s">
        <v>1216</v>
      </c>
    </row>
    <row r="267" spans="1:2" x14ac:dyDescent="0.25">
      <c r="A267" s="32">
        <v>31911307</v>
      </c>
      <c r="B267" s="1" t="s">
        <v>1217</v>
      </c>
    </row>
    <row r="268" spans="1:2" x14ac:dyDescent="0.25">
      <c r="A268" s="29"/>
      <c r="B268" s="30" t="s">
        <v>1218</v>
      </c>
    </row>
    <row r="269" spans="1:2" x14ac:dyDescent="0.25">
      <c r="A269" s="32">
        <v>31911308</v>
      </c>
      <c r="B269" s="1" t="s">
        <v>1219</v>
      </c>
    </row>
    <row r="270" spans="1:2" x14ac:dyDescent="0.25">
      <c r="A270" s="29"/>
      <c r="B270" s="30" t="s">
        <v>1220</v>
      </c>
    </row>
    <row r="271" spans="1:2" x14ac:dyDescent="0.25">
      <c r="A271" s="32">
        <v>31911309</v>
      </c>
      <c r="B271" s="1" t="s">
        <v>1221</v>
      </c>
    </row>
    <row r="272" spans="1:2" x14ac:dyDescent="0.25">
      <c r="A272" s="29"/>
      <c r="B272" s="30" t="s">
        <v>1222</v>
      </c>
    </row>
    <row r="273" spans="1:2" x14ac:dyDescent="0.25">
      <c r="A273" s="32">
        <v>31911311</v>
      </c>
      <c r="B273" s="1" t="s">
        <v>1223</v>
      </c>
    </row>
    <row r="274" spans="1:2" x14ac:dyDescent="0.25">
      <c r="A274" s="29"/>
      <c r="B274" s="30" t="s">
        <v>1224</v>
      </c>
    </row>
    <row r="275" spans="1:2" x14ac:dyDescent="0.25">
      <c r="A275" s="32">
        <v>31911312</v>
      </c>
      <c r="B275" s="1" t="s">
        <v>1225</v>
      </c>
    </row>
    <row r="276" spans="1:2" x14ac:dyDescent="0.25">
      <c r="A276" s="29"/>
      <c r="B276" s="30" t="s">
        <v>1226</v>
      </c>
    </row>
    <row r="277" spans="1:2" x14ac:dyDescent="0.25">
      <c r="A277" s="25">
        <v>31911313</v>
      </c>
      <c r="B277" s="1" t="s">
        <v>1227</v>
      </c>
    </row>
    <row r="278" spans="1:2" x14ac:dyDescent="0.25">
      <c r="A278" s="31">
        <v>31911314</v>
      </c>
      <c r="B278" s="30" t="s">
        <v>1228</v>
      </c>
    </row>
    <row r="279" spans="1:2" x14ac:dyDescent="0.25">
      <c r="A279" s="25"/>
      <c r="B279" s="1" t="s">
        <v>1229</v>
      </c>
    </row>
    <row r="280" spans="1:2" x14ac:dyDescent="0.25">
      <c r="A280" s="29">
        <v>31911316</v>
      </c>
      <c r="B280" s="30" t="s">
        <v>1230</v>
      </c>
    </row>
    <row r="281" spans="1:2" x14ac:dyDescent="0.25">
      <c r="A281" s="25">
        <v>31911317</v>
      </c>
      <c r="B281" s="1" t="s">
        <v>1231</v>
      </c>
    </row>
    <row r="282" spans="1:2" x14ac:dyDescent="0.25">
      <c r="A282" s="31">
        <v>31911319</v>
      </c>
      <c r="B282" s="30" t="s">
        <v>1232</v>
      </c>
    </row>
    <row r="283" spans="1:2" x14ac:dyDescent="0.25">
      <c r="A283" s="25"/>
      <c r="B283" s="1" t="s">
        <v>1233</v>
      </c>
    </row>
    <row r="284" spans="1:2" x14ac:dyDescent="0.25">
      <c r="A284" s="31">
        <v>31911337</v>
      </c>
      <c r="B284" s="30" t="s">
        <v>1234</v>
      </c>
    </row>
    <row r="285" spans="1:2" x14ac:dyDescent="0.25">
      <c r="A285" s="25"/>
      <c r="B285" s="1" t="s">
        <v>1235</v>
      </c>
    </row>
    <row r="286" spans="1:2" x14ac:dyDescent="0.25">
      <c r="A286" s="29">
        <v>31911399</v>
      </c>
      <c r="B286" s="30" t="s">
        <v>1091</v>
      </c>
    </row>
    <row r="287" spans="1:2" x14ac:dyDescent="0.25">
      <c r="A287" s="32">
        <v>31919213</v>
      </c>
      <c r="B287" s="1" t="s">
        <v>988</v>
      </c>
    </row>
    <row r="288" spans="1:2" x14ac:dyDescent="0.25">
      <c r="A288" s="29"/>
      <c r="B288" s="30" t="s">
        <v>1171</v>
      </c>
    </row>
    <row r="289" spans="1:2" x14ac:dyDescent="0.25">
      <c r="A289" s="25">
        <v>31919253</v>
      </c>
      <c r="B289" s="1" t="s">
        <v>1176</v>
      </c>
    </row>
    <row r="290" spans="1:2" x14ac:dyDescent="0.25">
      <c r="A290" s="31">
        <v>31919260</v>
      </c>
      <c r="B290" s="30" t="s">
        <v>1236</v>
      </c>
    </row>
    <row r="291" spans="1:2" x14ac:dyDescent="0.25">
      <c r="A291" s="32"/>
      <c r="B291" s="1" t="s">
        <v>1237</v>
      </c>
    </row>
    <row r="292" spans="1:2" x14ac:dyDescent="0.25">
      <c r="A292" s="29"/>
      <c r="B292" s="30" t="s">
        <v>1238</v>
      </c>
    </row>
    <row r="293" spans="1:2" x14ac:dyDescent="0.25">
      <c r="A293" s="32">
        <v>31919296</v>
      </c>
      <c r="B293" s="1" t="s">
        <v>1239</v>
      </c>
    </row>
    <row r="294" spans="1:2" x14ac:dyDescent="0.25">
      <c r="A294" s="29"/>
      <c r="B294" s="30" t="s">
        <v>1199</v>
      </c>
    </row>
    <row r="295" spans="1:2" x14ac:dyDescent="0.25">
      <c r="A295" s="32">
        <v>31919601</v>
      </c>
      <c r="B295" s="1" t="s">
        <v>1213</v>
      </c>
    </row>
    <row r="296" spans="1:2" x14ac:dyDescent="0.25">
      <c r="A296" s="29"/>
      <c r="B296" s="30" t="s">
        <v>1214</v>
      </c>
    </row>
    <row r="297" spans="1:2" x14ac:dyDescent="0.25">
      <c r="A297" s="25">
        <v>32902101</v>
      </c>
      <c r="B297" s="1" t="s">
        <v>1240</v>
      </c>
    </row>
    <row r="298" spans="1:2" x14ac:dyDescent="0.25">
      <c r="A298" s="29">
        <v>32902102</v>
      </c>
      <c r="B298" s="30" t="s">
        <v>1241</v>
      </c>
    </row>
    <row r="299" spans="1:2" x14ac:dyDescent="0.25">
      <c r="A299" s="25">
        <v>32902103</v>
      </c>
      <c r="B299" s="1" t="s">
        <v>1242</v>
      </c>
    </row>
    <row r="300" spans="1:2" x14ac:dyDescent="0.25">
      <c r="A300" s="31">
        <v>32902104</v>
      </c>
      <c r="B300" s="30" t="s">
        <v>1243</v>
      </c>
    </row>
    <row r="301" spans="1:2" x14ac:dyDescent="0.25">
      <c r="A301" s="25"/>
      <c r="B301" s="1" t="s">
        <v>1244</v>
      </c>
    </row>
    <row r="302" spans="1:2" x14ac:dyDescent="0.25">
      <c r="A302" s="31">
        <v>32902106</v>
      </c>
      <c r="B302" s="30" t="s">
        <v>1245</v>
      </c>
    </row>
    <row r="303" spans="1:2" x14ac:dyDescent="0.25">
      <c r="A303" s="25"/>
      <c r="B303" s="1" t="s">
        <v>1246</v>
      </c>
    </row>
    <row r="304" spans="1:2" x14ac:dyDescent="0.25">
      <c r="A304" s="31">
        <v>32902108</v>
      </c>
      <c r="B304" s="30" t="s">
        <v>1247</v>
      </c>
    </row>
    <row r="305" spans="1:2" x14ac:dyDescent="0.25">
      <c r="A305" s="25"/>
      <c r="B305" s="1" t="s">
        <v>1248</v>
      </c>
    </row>
    <row r="306" spans="1:2" x14ac:dyDescent="0.25">
      <c r="A306" s="29">
        <v>32902199</v>
      </c>
      <c r="B306" s="30" t="s">
        <v>1249</v>
      </c>
    </row>
    <row r="307" spans="1:2" x14ac:dyDescent="0.25">
      <c r="A307" s="25">
        <v>32902202</v>
      </c>
      <c r="B307" s="1" t="s">
        <v>1250</v>
      </c>
    </row>
    <row r="308" spans="1:2" x14ac:dyDescent="0.25">
      <c r="A308" s="29">
        <v>32902203</v>
      </c>
      <c r="B308" s="30" t="s">
        <v>1251</v>
      </c>
    </row>
    <row r="309" spans="1:2" x14ac:dyDescent="0.25">
      <c r="A309" s="32">
        <v>32902206</v>
      </c>
      <c r="B309" s="1" t="s">
        <v>1252</v>
      </c>
    </row>
    <row r="310" spans="1:2" x14ac:dyDescent="0.25">
      <c r="A310" s="29"/>
      <c r="B310" s="30" t="s">
        <v>1253</v>
      </c>
    </row>
    <row r="311" spans="1:2" x14ac:dyDescent="0.25">
      <c r="A311" s="32">
        <v>32902208</v>
      </c>
      <c r="B311" s="1" t="s">
        <v>1254</v>
      </c>
    </row>
    <row r="312" spans="1:2" x14ac:dyDescent="0.25">
      <c r="A312" s="29"/>
      <c r="B312" s="30" t="s">
        <v>1255</v>
      </c>
    </row>
    <row r="313" spans="1:2" x14ac:dyDescent="0.25">
      <c r="A313" s="25">
        <v>33203957</v>
      </c>
      <c r="B313" s="1" t="s">
        <v>1256</v>
      </c>
    </row>
    <row r="314" spans="1:2" x14ac:dyDescent="0.25">
      <c r="A314" s="29">
        <v>33203965</v>
      </c>
      <c r="B314" s="30" t="s">
        <v>1257</v>
      </c>
    </row>
    <row r="315" spans="1:2" x14ac:dyDescent="0.25">
      <c r="A315" s="25">
        <v>33204101</v>
      </c>
      <c r="B315" s="1" t="s">
        <v>1258</v>
      </c>
    </row>
    <row r="316" spans="1:2" x14ac:dyDescent="0.25">
      <c r="A316" s="29">
        <v>33204199</v>
      </c>
      <c r="B316" s="30" t="s">
        <v>1259</v>
      </c>
    </row>
    <row r="317" spans="1:2" x14ac:dyDescent="0.25">
      <c r="A317" s="25">
        <v>33209293</v>
      </c>
      <c r="B317" s="1" t="s">
        <v>1196</v>
      </c>
    </row>
    <row r="318" spans="1:2" x14ac:dyDescent="0.25">
      <c r="A318" s="29">
        <v>33209302</v>
      </c>
      <c r="B318" s="30" t="s">
        <v>1260</v>
      </c>
    </row>
    <row r="319" spans="1:2" x14ac:dyDescent="0.25">
      <c r="A319" s="25">
        <v>33223957</v>
      </c>
      <c r="B319" s="1" t="s">
        <v>1256</v>
      </c>
    </row>
    <row r="320" spans="1:2" x14ac:dyDescent="0.25">
      <c r="A320" s="29">
        <v>33403926</v>
      </c>
      <c r="B320" s="30" t="s">
        <v>1261</v>
      </c>
    </row>
    <row r="321" spans="1:2" x14ac:dyDescent="0.25">
      <c r="A321" s="25">
        <v>33403999</v>
      </c>
      <c r="B321" s="1" t="s">
        <v>1262</v>
      </c>
    </row>
    <row r="322" spans="1:2" x14ac:dyDescent="0.25">
      <c r="A322" s="31">
        <v>33404101</v>
      </c>
      <c r="B322" s="30" t="s">
        <v>1258</v>
      </c>
    </row>
    <row r="323" spans="1:2" x14ac:dyDescent="0.25">
      <c r="A323" s="25"/>
      <c r="B323" s="1" t="s">
        <v>1263</v>
      </c>
    </row>
    <row r="324" spans="1:2" x14ac:dyDescent="0.25">
      <c r="A324" s="29">
        <v>33404102</v>
      </c>
      <c r="B324" s="30" t="s">
        <v>1264</v>
      </c>
    </row>
    <row r="325" spans="1:2" x14ac:dyDescent="0.25">
      <c r="A325" s="25">
        <v>33404103</v>
      </c>
      <c r="B325" s="1" t="s">
        <v>1265</v>
      </c>
    </row>
    <row r="326" spans="1:2" x14ac:dyDescent="0.25">
      <c r="A326" s="31">
        <v>33404199</v>
      </c>
      <c r="B326" s="30" t="s">
        <v>1259</v>
      </c>
    </row>
    <row r="327" spans="1:2" x14ac:dyDescent="0.25">
      <c r="A327" s="25"/>
      <c r="B327" s="1" t="s">
        <v>1266</v>
      </c>
    </row>
    <row r="328" spans="1:2" x14ac:dyDescent="0.25">
      <c r="A328" s="29">
        <v>33409297</v>
      </c>
      <c r="B328" s="30" t="s">
        <v>1265</v>
      </c>
    </row>
    <row r="329" spans="1:2" x14ac:dyDescent="0.25">
      <c r="A329" s="32">
        <v>33414103</v>
      </c>
      <c r="B329" s="1" t="s">
        <v>1265</v>
      </c>
    </row>
    <row r="330" spans="1:2" x14ac:dyDescent="0.25">
      <c r="A330" s="29"/>
      <c r="B330" s="30" t="s">
        <v>1267</v>
      </c>
    </row>
    <row r="331" spans="1:2" x14ac:dyDescent="0.25">
      <c r="A331" s="32">
        <v>33419202</v>
      </c>
      <c r="B331" s="1" t="s">
        <v>1265</v>
      </c>
    </row>
    <row r="332" spans="1:2" x14ac:dyDescent="0.25">
      <c r="A332" s="29"/>
      <c r="B332" s="30" t="s">
        <v>1267</v>
      </c>
    </row>
    <row r="333" spans="1:2" x14ac:dyDescent="0.25">
      <c r="A333" s="32">
        <v>33419297</v>
      </c>
      <c r="B333" s="1" t="s">
        <v>1268</v>
      </c>
    </row>
    <row r="334" spans="1:2" x14ac:dyDescent="0.25">
      <c r="A334" s="29"/>
      <c r="B334" s="30" t="s">
        <v>1265</v>
      </c>
    </row>
    <row r="335" spans="1:2" x14ac:dyDescent="0.25">
      <c r="A335" s="25">
        <v>33423051</v>
      </c>
      <c r="B335" s="1" t="s">
        <v>1269</v>
      </c>
    </row>
    <row r="336" spans="1:2" x14ac:dyDescent="0.25">
      <c r="A336" s="29">
        <v>33423921</v>
      </c>
      <c r="B336" s="30" t="s">
        <v>1270</v>
      </c>
    </row>
    <row r="337" spans="1:2" x14ac:dyDescent="0.25">
      <c r="A337" s="32">
        <v>33423926</v>
      </c>
      <c r="B337" s="1" t="s">
        <v>1261</v>
      </c>
    </row>
    <row r="338" spans="1:2" x14ac:dyDescent="0.25">
      <c r="A338" s="29"/>
      <c r="B338" s="30" t="s">
        <v>1271</v>
      </c>
    </row>
    <row r="339" spans="1:2" x14ac:dyDescent="0.25">
      <c r="A339" s="25">
        <v>33503965</v>
      </c>
      <c r="B339" s="1" t="s">
        <v>1257</v>
      </c>
    </row>
    <row r="340" spans="1:2" x14ac:dyDescent="0.25">
      <c r="A340" s="29">
        <v>33503999</v>
      </c>
      <c r="B340" s="30" t="s">
        <v>1272</v>
      </c>
    </row>
    <row r="341" spans="1:2" x14ac:dyDescent="0.25">
      <c r="A341" s="32">
        <v>33504101</v>
      </c>
      <c r="B341" s="1" t="s">
        <v>1258</v>
      </c>
    </row>
    <row r="342" spans="1:2" x14ac:dyDescent="0.25">
      <c r="A342" s="29"/>
      <c r="B342" s="30" t="s">
        <v>1263</v>
      </c>
    </row>
    <row r="343" spans="1:2" x14ac:dyDescent="0.25">
      <c r="A343" s="25">
        <v>33504102</v>
      </c>
      <c r="B343" s="1" t="s">
        <v>1264</v>
      </c>
    </row>
    <row r="344" spans="1:2" x14ac:dyDescent="0.25">
      <c r="A344" s="29">
        <v>33504103</v>
      </c>
      <c r="B344" s="30" t="s">
        <v>1265</v>
      </c>
    </row>
    <row r="345" spans="1:2" x14ac:dyDescent="0.25">
      <c r="A345" s="32">
        <v>33504199</v>
      </c>
      <c r="B345" s="1" t="s">
        <v>1259</v>
      </c>
    </row>
    <row r="346" spans="1:2" x14ac:dyDescent="0.25">
      <c r="A346" s="29"/>
      <c r="B346" s="30" t="s">
        <v>1266</v>
      </c>
    </row>
    <row r="347" spans="1:2" x14ac:dyDescent="0.25">
      <c r="A347" s="32">
        <v>33504301</v>
      </c>
      <c r="B347" s="1" t="s">
        <v>1273</v>
      </c>
    </row>
    <row r="348" spans="1:2" x14ac:dyDescent="0.25">
      <c r="A348" s="29"/>
      <c r="B348" s="30" t="s">
        <v>1274</v>
      </c>
    </row>
    <row r="349" spans="1:2" x14ac:dyDescent="0.25">
      <c r="A349" s="32">
        <v>33504302</v>
      </c>
      <c r="B349" s="1" t="s">
        <v>1275</v>
      </c>
    </row>
    <row r="350" spans="1:2" x14ac:dyDescent="0.25">
      <c r="A350" s="31"/>
      <c r="B350" s="30" t="s">
        <v>1276</v>
      </c>
    </row>
    <row r="351" spans="1:2" x14ac:dyDescent="0.25">
      <c r="A351" s="25"/>
      <c r="B351" s="1" t="s">
        <v>1277</v>
      </c>
    </row>
    <row r="352" spans="1:2" x14ac:dyDescent="0.25">
      <c r="A352" s="31">
        <v>33504399</v>
      </c>
      <c r="B352" s="30" t="s">
        <v>1278</v>
      </c>
    </row>
    <row r="353" spans="1:2" x14ac:dyDescent="0.25">
      <c r="A353" s="25"/>
      <c r="B353" s="1" t="s">
        <v>1279</v>
      </c>
    </row>
    <row r="354" spans="1:2" x14ac:dyDescent="0.25">
      <c r="A354" s="29">
        <v>33509239</v>
      </c>
      <c r="B354" s="30" t="s">
        <v>1262</v>
      </c>
    </row>
    <row r="355" spans="1:2" x14ac:dyDescent="0.25">
      <c r="A355" s="32">
        <v>33509241</v>
      </c>
      <c r="B355" s="1" t="s">
        <v>1280</v>
      </c>
    </row>
    <row r="356" spans="1:2" x14ac:dyDescent="0.25">
      <c r="A356" s="29"/>
      <c r="B356" s="30" t="s">
        <v>1281</v>
      </c>
    </row>
    <row r="357" spans="1:2" x14ac:dyDescent="0.25">
      <c r="A357" s="32">
        <v>33509243</v>
      </c>
      <c r="B357" s="1" t="s">
        <v>1282</v>
      </c>
    </row>
    <row r="358" spans="1:2" x14ac:dyDescent="0.25">
      <c r="A358" s="29"/>
      <c r="B358" s="30" t="s">
        <v>1283</v>
      </c>
    </row>
    <row r="359" spans="1:2" x14ac:dyDescent="0.25">
      <c r="A359" s="25">
        <v>33509297</v>
      </c>
      <c r="B359" s="1" t="s">
        <v>1265</v>
      </c>
    </row>
    <row r="360" spans="1:2" x14ac:dyDescent="0.25">
      <c r="A360" s="29">
        <v>33604101</v>
      </c>
      <c r="B360" s="30" t="s">
        <v>1258</v>
      </c>
    </row>
    <row r="361" spans="1:2" x14ac:dyDescent="0.25">
      <c r="A361" s="25">
        <v>33604102</v>
      </c>
      <c r="B361" s="1" t="s">
        <v>1264</v>
      </c>
    </row>
    <row r="362" spans="1:2" x14ac:dyDescent="0.25">
      <c r="A362" s="29">
        <v>33604199</v>
      </c>
      <c r="B362" s="30" t="s">
        <v>1259</v>
      </c>
    </row>
    <row r="363" spans="1:2" x14ac:dyDescent="0.25">
      <c r="A363" s="25">
        <v>33604503</v>
      </c>
      <c r="B363" s="1" t="s">
        <v>1284</v>
      </c>
    </row>
    <row r="364" spans="1:2" x14ac:dyDescent="0.25">
      <c r="A364" s="29">
        <v>33609241</v>
      </c>
      <c r="B364" s="30" t="s">
        <v>1280</v>
      </c>
    </row>
    <row r="365" spans="1:2" x14ac:dyDescent="0.25">
      <c r="A365" s="25">
        <v>33704101</v>
      </c>
      <c r="B365" s="1" t="s">
        <v>1258</v>
      </c>
    </row>
    <row r="366" spans="1:2" x14ac:dyDescent="0.25">
      <c r="A366" s="29">
        <v>33900101</v>
      </c>
      <c r="B366" s="30" t="s">
        <v>964</v>
      </c>
    </row>
    <row r="367" spans="1:2" x14ac:dyDescent="0.25">
      <c r="A367" s="25">
        <v>33900106</v>
      </c>
      <c r="B367" s="1" t="s">
        <v>965</v>
      </c>
    </row>
    <row r="368" spans="1:2" x14ac:dyDescent="0.25">
      <c r="A368" s="29">
        <v>33900121</v>
      </c>
      <c r="B368" s="30" t="s">
        <v>967</v>
      </c>
    </row>
    <row r="369" spans="1:2" x14ac:dyDescent="0.25">
      <c r="A369" s="25">
        <v>33900126</v>
      </c>
      <c r="B369" s="1" t="s">
        <v>968</v>
      </c>
    </row>
    <row r="370" spans="1:2" x14ac:dyDescent="0.25">
      <c r="A370" s="29">
        <v>33900301</v>
      </c>
      <c r="B370" s="30" t="s">
        <v>973</v>
      </c>
    </row>
    <row r="371" spans="1:2" x14ac:dyDescent="0.25">
      <c r="A371" s="25">
        <v>33900302</v>
      </c>
      <c r="B371" s="1" t="s">
        <v>975</v>
      </c>
    </row>
    <row r="372" spans="1:2" x14ac:dyDescent="0.25">
      <c r="A372" s="29">
        <v>33900303</v>
      </c>
      <c r="B372" s="30" t="s">
        <v>977</v>
      </c>
    </row>
    <row r="373" spans="1:2" x14ac:dyDescent="0.25">
      <c r="A373" s="25">
        <v>33900304</v>
      </c>
      <c r="B373" s="1" t="s">
        <v>979</v>
      </c>
    </row>
    <row r="374" spans="1:2" x14ac:dyDescent="0.25">
      <c r="A374" s="31">
        <v>33900501</v>
      </c>
      <c r="B374" s="30" t="s">
        <v>1285</v>
      </c>
    </row>
    <row r="375" spans="1:2" x14ac:dyDescent="0.25">
      <c r="A375" s="25"/>
      <c r="B375" s="1" t="s">
        <v>1286</v>
      </c>
    </row>
    <row r="376" spans="1:2" x14ac:dyDescent="0.25">
      <c r="A376" s="29">
        <v>33900502</v>
      </c>
      <c r="B376" s="30" t="s">
        <v>998</v>
      </c>
    </row>
    <row r="377" spans="1:2" x14ac:dyDescent="0.25">
      <c r="A377" s="32">
        <v>33900503</v>
      </c>
      <c r="B377" s="1" t="s">
        <v>1287</v>
      </c>
    </row>
    <row r="378" spans="1:2" x14ac:dyDescent="0.25">
      <c r="A378" s="29"/>
      <c r="B378" s="30" t="s">
        <v>1288</v>
      </c>
    </row>
    <row r="379" spans="1:2" x14ac:dyDescent="0.25">
      <c r="A379" s="25">
        <v>33900801</v>
      </c>
      <c r="B379" s="1" t="s">
        <v>1289</v>
      </c>
    </row>
    <row r="380" spans="1:2" x14ac:dyDescent="0.25">
      <c r="A380" s="29">
        <v>33900803</v>
      </c>
      <c r="B380" s="30" t="s">
        <v>1290</v>
      </c>
    </row>
    <row r="381" spans="1:2" x14ac:dyDescent="0.25">
      <c r="A381" s="25">
        <v>33900804</v>
      </c>
      <c r="B381" s="1" t="s">
        <v>1291</v>
      </c>
    </row>
    <row r="382" spans="1:2" x14ac:dyDescent="0.25">
      <c r="A382" s="29">
        <v>33900805</v>
      </c>
      <c r="B382" s="30" t="s">
        <v>1006</v>
      </c>
    </row>
    <row r="383" spans="1:2" x14ac:dyDescent="0.25">
      <c r="A383" s="32">
        <v>33900806</v>
      </c>
      <c r="B383" s="1" t="s">
        <v>1292</v>
      </c>
    </row>
    <row r="384" spans="1:2" x14ac:dyDescent="0.25">
      <c r="A384" s="29"/>
      <c r="B384" s="30" t="s">
        <v>1293</v>
      </c>
    </row>
    <row r="385" spans="1:2" x14ac:dyDescent="0.25">
      <c r="A385" s="32">
        <v>33900807</v>
      </c>
      <c r="B385" s="1" t="s">
        <v>1294</v>
      </c>
    </row>
    <row r="386" spans="1:2" x14ac:dyDescent="0.25">
      <c r="A386" s="29"/>
      <c r="B386" s="30" t="s">
        <v>1295</v>
      </c>
    </row>
    <row r="387" spans="1:2" x14ac:dyDescent="0.25">
      <c r="A387" s="25">
        <v>33900810</v>
      </c>
      <c r="B387" s="1" t="s">
        <v>1296</v>
      </c>
    </row>
    <row r="388" spans="1:2" x14ac:dyDescent="0.25">
      <c r="A388" s="31">
        <v>33900812</v>
      </c>
      <c r="B388" s="30" t="s">
        <v>1297</v>
      </c>
    </row>
    <row r="389" spans="1:2" x14ac:dyDescent="0.25">
      <c r="A389" s="25"/>
      <c r="B389" s="1" t="s">
        <v>1298</v>
      </c>
    </row>
    <row r="390" spans="1:2" x14ac:dyDescent="0.25">
      <c r="A390" s="31">
        <v>33900816</v>
      </c>
      <c r="B390" s="30" t="s">
        <v>1299</v>
      </c>
    </row>
    <row r="391" spans="1:2" x14ac:dyDescent="0.25">
      <c r="A391" s="25"/>
      <c r="B391" s="1" t="s">
        <v>1300</v>
      </c>
    </row>
    <row r="392" spans="1:2" x14ac:dyDescent="0.25">
      <c r="A392" s="31">
        <v>33900899</v>
      </c>
      <c r="B392" s="30" t="s">
        <v>1007</v>
      </c>
    </row>
    <row r="393" spans="1:2" x14ac:dyDescent="0.25">
      <c r="A393" s="25"/>
      <c r="B393" s="1" t="s">
        <v>1301</v>
      </c>
    </row>
    <row r="394" spans="1:2" x14ac:dyDescent="0.25">
      <c r="A394" s="29">
        <v>33900902</v>
      </c>
      <c r="B394" s="30" t="s">
        <v>1302</v>
      </c>
    </row>
    <row r="395" spans="1:2" x14ac:dyDescent="0.25">
      <c r="A395" s="25">
        <v>33900904</v>
      </c>
      <c r="B395" s="1" t="s">
        <v>1303</v>
      </c>
    </row>
    <row r="396" spans="1:2" x14ac:dyDescent="0.25">
      <c r="A396" s="29">
        <v>33901315</v>
      </c>
      <c r="B396" s="30" t="s">
        <v>1075</v>
      </c>
    </row>
    <row r="397" spans="1:2" x14ac:dyDescent="0.25">
      <c r="A397" s="32">
        <v>33901414</v>
      </c>
      <c r="B397" s="1" t="s">
        <v>1304</v>
      </c>
    </row>
    <row r="398" spans="1:2" x14ac:dyDescent="0.25">
      <c r="A398" s="29"/>
      <c r="B398" s="30" t="s">
        <v>1305</v>
      </c>
    </row>
    <row r="399" spans="1:2" x14ac:dyDescent="0.25">
      <c r="A399" s="32">
        <v>33901416</v>
      </c>
      <c r="B399" s="1" t="s">
        <v>1306</v>
      </c>
    </row>
    <row r="400" spans="1:2" x14ac:dyDescent="0.25">
      <c r="A400" s="29"/>
      <c r="B400" s="30" t="s">
        <v>1307</v>
      </c>
    </row>
    <row r="401" spans="1:2" x14ac:dyDescent="0.25">
      <c r="A401" s="32">
        <v>33901514</v>
      </c>
      <c r="B401" s="1" t="s">
        <v>1308</v>
      </c>
    </row>
    <row r="402" spans="1:2" x14ac:dyDescent="0.25">
      <c r="A402" s="29"/>
      <c r="B402" s="30" t="s">
        <v>1309</v>
      </c>
    </row>
    <row r="403" spans="1:2" x14ac:dyDescent="0.25">
      <c r="A403" s="32">
        <v>33901516</v>
      </c>
      <c r="B403" s="1" t="s">
        <v>1310</v>
      </c>
    </row>
    <row r="404" spans="1:2" x14ac:dyDescent="0.25">
      <c r="A404" s="29"/>
      <c r="B404" s="30" t="s">
        <v>1311</v>
      </c>
    </row>
    <row r="405" spans="1:2" x14ac:dyDescent="0.25">
      <c r="A405" s="32">
        <v>33901801</v>
      </c>
      <c r="B405" s="1" t="s">
        <v>1312</v>
      </c>
    </row>
    <row r="406" spans="1:2" x14ac:dyDescent="0.25">
      <c r="A406" s="29"/>
      <c r="B406" s="30" t="s">
        <v>1313</v>
      </c>
    </row>
    <row r="407" spans="1:2" x14ac:dyDescent="0.25">
      <c r="A407" s="32">
        <v>33901802</v>
      </c>
      <c r="B407" s="1" t="s">
        <v>1314</v>
      </c>
    </row>
    <row r="408" spans="1:2" x14ac:dyDescent="0.25">
      <c r="A408" s="29"/>
      <c r="B408" s="30" t="s">
        <v>1315</v>
      </c>
    </row>
    <row r="409" spans="1:2" x14ac:dyDescent="0.25">
      <c r="A409" s="25">
        <v>33901899</v>
      </c>
      <c r="B409" s="1" t="s">
        <v>1316</v>
      </c>
    </row>
    <row r="410" spans="1:2" x14ac:dyDescent="0.25">
      <c r="A410" s="29">
        <v>33902001</v>
      </c>
      <c r="B410" s="30" t="s">
        <v>1317</v>
      </c>
    </row>
    <row r="411" spans="1:2" x14ac:dyDescent="0.25">
      <c r="A411" s="25">
        <v>33902002</v>
      </c>
      <c r="B411" s="1" t="s">
        <v>1318</v>
      </c>
    </row>
    <row r="412" spans="1:2" x14ac:dyDescent="0.25">
      <c r="A412" s="31">
        <v>33902003</v>
      </c>
      <c r="B412" s="30" t="s">
        <v>1319</v>
      </c>
    </row>
    <row r="413" spans="1:2" x14ac:dyDescent="0.25">
      <c r="A413" s="25"/>
      <c r="B413" s="1" t="s">
        <v>1320</v>
      </c>
    </row>
    <row r="414" spans="1:2" x14ac:dyDescent="0.25">
      <c r="A414" s="31">
        <v>33903001</v>
      </c>
      <c r="B414" s="30" t="s">
        <v>1321</v>
      </c>
    </row>
    <row r="415" spans="1:2" x14ac:dyDescent="0.25">
      <c r="A415" s="25"/>
      <c r="B415" s="1" t="s">
        <v>1322</v>
      </c>
    </row>
    <row r="416" spans="1:2" x14ac:dyDescent="0.25">
      <c r="A416" s="31">
        <v>33903002</v>
      </c>
      <c r="B416" s="30" t="s">
        <v>1323</v>
      </c>
    </row>
    <row r="417" spans="1:2" x14ac:dyDescent="0.25">
      <c r="A417" s="25"/>
      <c r="B417" s="1" t="s">
        <v>1324</v>
      </c>
    </row>
    <row r="418" spans="1:2" x14ac:dyDescent="0.25">
      <c r="A418" s="29">
        <v>33903003</v>
      </c>
      <c r="B418" s="30" t="s">
        <v>1325</v>
      </c>
    </row>
    <row r="419" spans="1:2" x14ac:dyDescent="0.25">
      <c r="A419" s="32">
        <v>33903004</v>
      </c>
      <c r="B419" s="1" t="s">
        <v>1326</v>
      </c>
    </row>
    <row r="420" spans="1:2" x14ac:dyDescent="0.25">
      <c r="A420" s="29"/>
      <c r="B420" s="30" t="s">
        <v>1327</v>
      </c>
    </row>
    <row r="421" spans="1:2" x14ac:dyDescent="0.25">
      <c r="A421" s="32">
        <v>33903005</v>
      </c>
      <c r="B421" s="1" t="s">
        <v>1328</v>
      </c>
    </row>
    <row r="422" spans="1:2" x14ac:dyDescent="0.25">
      <c r="A422" s="29"/>
      <c r="B422" s="30" t="s">
        <v>1329</v>
      </c>
    </row>
    <row r="423" spans="1:2" x14ac:dyDescent="0.25">
      <c r="A423" s="25">
        <v>33903006</v>
      </c>
      <c r="B423" s="1" t="s">
        <v>1330</v>
      </c>
    </row>
    <row r="424" spans="1:2" x14ac:dyDescent="0.25">
      <c r="A424" s="31">
        <v>33903007</v>
      </c>
      <c r="B424" s="30" t="s">
        <v>1331</v>
      </c>
    </row>
    <row r="425" spans="1:2" x14ac:dyDescent="0.25">
      <c r="A425" s="25"/>
      <c r="B425" s="1" t="s">
        <v>1332</v>
      </c>
    </row>
    <row r="426" spans="1:2" x14ac:dyDescent="0.25">
      <c r="A426" s="29">
        <v>33903008</v>
      </c>
      <c r="B426" s="30" t="s">
        <v>1333</v>
      </c>
    </row>
    <row r="427" spans="1:2" x14ac:dyDescent="0.25">
      <c r="A427" s="32">
        <v>33903009</v>
      </c>
      <c r="B427" s="1" t="s">
        <v>799</v>
      </c>
    </row>
    <row r="428" spans="1:2" x14ac:dyDescent="0.25">
      <c r="A428" s="29"/>
      <c r="B428" s="30" t="s">
        <v>1334</v>
      </c>
    </row>
    <row r="429" spans="1:2" x14ac:dyDescent="0.25">
      <c r="A429" s="32">
        <v>33903010</v>
      </c>
      <c r="B429" s="1" t="s">
        <v>1335</v>
      </c>
    </row>
    <row r="430" spans="1:2" x14ac:dyDescent="0.25">
      <c r="A430" s="29"/>
      <c r="B430" s="30" t="s">
        <v>1336</v>
      </c>
    </row>
    <row r="431" spans="1:2" x14ac:dyDescent="0.25">
      <c r="A431" s="32">
        <v>33903011</v>
      </c>
      <c r="B431" s="1" t="s">
        <v>1337</v>
      </c>
    </row>
    <row r="432" spans="1:2" x14ac:dyDescent="0.25">
      <c r="A432" s="29"/>
      <c r="B432" s="30" t="s">
        <v>1338</v>
      </c>
    </row>
    <row r="433" spans="1:2" x14ac:dyDescent="0.25">
      <c r="A433" s="32">
        <v>33903012</v>
      </c>
      <c r="B433" s="1" t="s">
        <v>1339</v>
      </c>
    </row>
    <row r="434" spans="1:2" x14ac:dyDescent="0.25">
      <c r="A434" s="29"/>
      <c r="B434" s="30" t="s">
        <v>1340</v>
      </c>
    </row>
    <row r="435" spans="1:2" x14ac:dyDescent="0.25">
      <c r="A435" s="32">
        <v>33903013</v>
      </c>
      <c r="B435" s="1" t="s">
        <v>1341</v>
      </c>
    </row>
    <row r="436" spans="1:2" x14ac:dyDescent="0.25">
      <c r="A436" s="29"/>
      <c r="B436" s="30" t="s">
        <v>1342</v>
      </c>
    </row>
    <row r="437" spans="1:2" x14ac:dyDescent="0.25">
      <c r="A437" s="25">
        <v>33903014</v>
      </c>
      <c r="B437" s="1" t="s">
        <v>1343</v>
      </c>
    </row>
    <row r="438" spans="1:2" x14ac:dyDescent="0.25">
      <c r="A438" s="29">
        <v>33903015</v>
      </c>
      <c r="B438" s="30" t="s">
        <v>1344</v>
      </c>
    </row>
    <row r="439" spans="1:2" x14ac:dyDescent="0.25">
      <c r="A439" s="25">
        <v>33903016</v>
      </c>
      <c r="B439" s="1" t="s">
        <v>1345</v>
      </c>
    </row>
    <row r="440" spans="1:2" x14ac:dyDescent="0.25">
      <c r="A440" s="29">
        <v>33903017</v>
      </c>
      <c r="B440" s="30" t="s">
        <v>1346</v>
      </c>
    </row>
    <row r="441" spans="1:2" x14ac:dyDescent="0.25">
      <c r="A441" s="32">
        <v>33903018</v>
      </c>
      <c r="B441" s="1" t="s">
        <v>1347</v>
      </c>
    </row>
    <row r="442" spans="1:2" x14ac:dyDescent="0.25">
      <c r="A442" s="29"/>
      <c r="B442" s="30" t="s">
        <v>1348</v>
      </c>
    </row>
    <row r="443" spans="1:2" x14ac:dyDescent="0.25">
      <c r="A443" s="25">
        <v>33903019</v>
      </c>
      <c r="B443" s="1" t="s">
        <v>1349</v>
      </c>
    </row>
    <row r="444" spans="1:2" x14ac:dyDescent="0.25">
      <c r="A444" s="29">
        <v>33903020</v>
      </c>
      <c r="B444" s="30" t="s">
        <v>1350</v>
      </c>
    </row>
    <row r="445" spans="1:2" x14ac:dyDescent="0.25">
      <c r="A445" s="25">
        <v>33903021</v>
      </c>
      <c r="B445" s="1" t="s">
        <v>1351</v>
      </c>
    </row>
    <row r="446" spans="1:2" x14ac:dyDescent="0.25">
      <c r="A446" s="31">
        <v>33903022</v>
      </c>
      <c r="B446" s="30" t="s">
        <v>1352</v>
      </c>
    </row>
    <row r="447" spans="1:2" x14ac:dyDescent="0.25">
      <c r="A447" s="25"/>
      <c r="B447" s="1" t="s">
        <v>1353</v>
      </c>
    </row>
    <row r="448" spans="1:2" x14ac:dyDescent="0.25">
      <c r="A448" s="29">
        <v>33903023</v>
      </c>
      <c r="B448" s="30" t="s">
        <v>1354</v>
      </c>
    </row>
    <row r="449" spans="1:2" x14ac:dyDescent="0.25">
      <c r="A449" s="32">
        <v>33903024</v>
      </c>
      <c r="B449" s="1" t="s">
        <v>1355</v>
      </c>
    </row>
    <row r="450" spans="1:2" x14ac:dyDescent="0.25">
      <c r="A450" s="29"/>
      <c r="B450" s="30" t="s">
        <v>1356</v>
      </c>
    </row>
    <row r="451" spans="1:2" x14ac:dyDescent="0.25">
      <c r="A451" s="32">
        <v>33903025</v>
      </c>
      <c r="B451" s="1" t="s">
        <v>1357</v>
      </c>
    </row>
    <row r="452" spans="1:2" x14ac:dyDescent="0.25">
      <c r="A452" s="29"/>
      <c r="B452" s="30" t="s">
        <v>1358</v>
      </c>
    </row>
    <row r="453" spans="1:2" x14ac:dyDescent="0.25">
      <c r="A453" s="32">
        <v>33903026</v>
      </c>
      <c r="B453" s="1" t="s">
        <v>1359</v>
      </c>
    </row>
    <row r="454" spans="1:2" x14ac:dyDescent="0.25">
      <c r="A454" s="29"/>
      <c r="B454" s="30" t="s">
        <v>1360</v>
      </c>
    </row>
    <row r="455" spans="1:2" x14ac:dyDescent="0.25">
      <c r="A455" s="25">
        <v>33903027</v>
      </c>
      <c r="B455" s="1" t="s">
        <v>1361</v>
      </c>
    </row>
    <row r="456" spans="1:2" x14ac:dyDescent="0.25">
      <c r="A456" s="31">
        <v>33903028</v>
      </c>
      <c r="B456" s="30" t="s">
        <v>1362</v>
      </c>
    </row>
    <row r="457" spans="1:2" x14ac:dyDescent="0.25">
      <c r="A457" s="25"/>
      <c r="B457" s="1" t="s">
        <v>1363</v>
      </c>
    </row>
    <row r="458" spans="1:2" x14ac:dyDescent="0.25">
      <c r="A458" s="31">
        <v>33903029</v>
      </c>
      <c r="B458" s="30" t="s">
        <v>1364</v>
      </c>
    </row>
    <row r="459" spans="1:2" x14ac:dyDescent="0.25">
      <c r="A459" s="25"/>
      <c r="B459" s="1" t="s">
        <v>1365</v>
      </c>
    </row>
    <row r="460" spans="1:2" x14ac:dyDescent="0.25">
      <c r="A460" s="31">
        <v>33903030</v>
      </c>
      <c r="B460" s="30" t="s">
        <v>1366</v>
      </c>
    </row>
    <row r="461" spans="1:2" x14ac:dyDescent="0.25">
      <c r="A461" s="25"/>
      <c r="B461" s="1" t="s">
        <v>1367</v>
      </c>
    </row>
    <row r="462" spans="1:2" x14ac:dyDescent="0.25">
      <c r="A462" s="29">
        <v>33903031</v>
      </c>
      <c r="B462" s="30" t="s">
        <v>1368</v>
      </c>
    </row>
    <row r="463" spans="1:2" x14ac:dyDescent="0.25">
      <c r="A463" s="32">
        <v>33903032</v>
      </c>
      <c r="B463" s="1" t="s">
        <v>1369</v>
      </c>
    </row>
    <row r="464" spans="1:2" x14ac:dyDescent="0.25">
      <c r="A464" s="29"/>
      <c r="B464" s="30" t="s">
        <v>1370</v>
      </c>
    </row>
    <row r="465" spans="1:2" x14ac:dyDescent="0.25">
      <c r="A465" s="32">
        <v>33903033</v>
      </c>
      <c r="B465" s="1" t="s">
        <v>1371</v>
      </c>
    </row>
    <row r="466" spans="1:2" x14ac:dyDescent="0.25">
      <c r="A466" s="29"/>
      <c r="B466" s="30" t="s">
        <v>1372</v>
      </c>
    </row>
    <row r="467" spans="1:2" x14ac:dyDescent="0.25">
      <c r="A467" s="32">
        <v>33903034</v>
      </c>
      <c r="B467" s="1" t="s">
        <v>1373</v>
      </c>
    </row>
    <row r="468" spans="1:2" x14ac:dyDescent="0.25">
      <c r="A468" s="29"/>
      <c r="B468" s="30" t="s">
        <v>1374</v>
      </c>
    </row>
    <row r="469" spans="1:2" x14ac:dyDescent="0.25">
      <c r="A469" s="25">
        <v>33903035</v>
      </c>
      <c r="B469" s="1" t="s">
        <v>1375</v>
      </c>
    </row>
    <row r="470" spans="1:2" x14ac:dyDescent="0.25">
      <c r="A470" s="29">
        <v>33903036</v>
      </c>
      <c r="B470" s="30" t="s">
        <v>802</v>
      </c>
    </row>
    <row r="471" spans="1:2" x14ac:dyDescent="0.25">
      <c r="A471" s="25">
        <v>33903037</v>
      </c>
      <c r="B471" s="1" t="s">
        <v>1376</v>
      </c>
    </row>
    <row r="472" spans="1:2" x14ac:dyDescent="0.25">
      <c r="A472" s="31">
        <v>33903038</v>
      </c>
      <c r="B472" s="30" t="s">
        <v>1377</v>
      </c>
    </row>
    <row r="473" spans="1:2" x14ac:dyDescent="0.25">
      <c r="A473" s="25"/>
      <c r="B473" s="1" t="s">
        <v>1378</v>
      </c>
    </row>
    <row r="474" spans="1:2" x14ac:dyDescent="0.25">
      <c r="A474" s="31">
        <v>33903039</v>
      </c>
      <c r="B474" s="30" t="s">
        <v>1379</v>
      </c>
    </row>
    <row r="475" spans="1:2" x14ac:dyDescent="0.25">
      <c r="A475" s="25"/>
      <c r="B475" s="1" t="s">
        <v>1380</v>
      </c>
    </row>
    <row r="476" spans="1:2" x14ac:dyDescent="0.25">
      <c r="A476" s="31">
        <v>33903040</v>
      </c>
      <c r="B476" s="30" t="s">
        <v>1381</v>
      </c>
    </row>
    <row r="477" spans="1:2" x14ac:dyDescent="0.25">
      <c r="A477" s="25"/>
      <c r="B477" s="1" t="s">
        <v>1382</v>
      </c>
    </row>
    <row r="478" spans="1:2" x14ac:dyDescent="0.25">
      <c r="A478" s="31">
        <v>33903041</v>
      </c>
      <c r="B478" s="30" t="s">
        <v>1383</v>
      </c>
    </row>
    <row r="479" spans="1:2" x14ac:dyDescent="0.25">
      <c r="A479" s="25"/>
      <c r="B479" s="1" t="s">
        <v>1384</v>
      </c>
    </row>
    <row r="480" spans="1:2" x14ac:dyDescent="0.25">
      <c r="A480" s="29">
        <v>33903042</v>
      </c>
      <c r="B480" s="30" t="s">
        <v>1385</v>
      </c>
    </row>
    <row r="481" spans="1:2" x14ac:dyDescent="0.25">
      <c r="A481" s="32">
        <v>33903043</v>
      </c>
      <c r="B481" s="1" t="s">
        <v>1386</v>
      </c>
    </row>
    <row r="482" spans="1:2" x14ac:dyDescent="0.25">
      <c r="A482" s="29"/>
      <c r="B482" s="30" t="s">
        <v>1387</v>
      </c>
    </row>
    <row r="483" spans="1:2" x14ac:dyDescent="0.25">
      <c r="A483" s="32">
        <v>33903044</v>
      </c>
      <c r="B483" s="1" t="s">
        <v>1388</v>
      </c>
    </row>
    <row r="484" spans="1:2" x14ac:dyDescent="0.25">
      <c r="A484" s="29"/>
      <c r="B484" s="30" t="s">
        <v>1389</v>
      </c>
    </row>
    <row r="485" spans="1:2" x14ac:dyDescent="0.25">
      <c r="A485" s="32">
        <v>33903045</v>
      </c>
      <c r="B485" s="1" t="s">
        <v>1390</v>
      </c>
    </row>
    <row r="486" spans="1:2" x14ac:dyDescent="0.25">
      <c r="A486" s="29"/>
      <c r="B486" s="30" t="s">
        <v>1391</v>
      </c>
    </row>
    <row r="487" spans="1:2" x14ac:dyDescent="0.25">
      <c r="A487" s="32">
        <v>33903046</v>
      </c>
      <c r="B487" s="1" t="s">
        <v>1392</v>
      </c>
    </row>
    <row r="488" spans="1:2" x14ac:dyDescent="0.25">
      <c r="A488" s="31"/>
      <c r="B488" s="30" t="s">
        <v>1393</v>
      </c>
    </row>
    <row r="489" spans="1:2" x14ac:dyDescent="0.25">
      <c r="A489" s="25"/>
      <c r="B489" s="1" t="s">
        <v>1394</v>
      </c>
    </row>
    <row r="490" spans="1:2" x14ac:dyDescent="0.25">
      <c r="A490" s="31">
        <v>33903047</v>
      </c>
      <c r="B490" s="30" t="s">
        <v>1395</v>
      </c>
    </row>
    <row r="491" spans="1:2" x14ac:dyDescent="0.25">
      <c r="A491" s="25"/>
      <c r="B491" s="1" t="s">
        <v>1396</v>
      </c>
    </row>
    <row r="492" spans="1:2" x14ac:dyDescent="0.25">
      <c r="A492" s="31">
        <v>33903048</v>
      </c>
      <c r="B492" s="30" t="s">
        <v>1397</v>
      </c>
    </row>
    <row r="493" spans="1:2" x14ac:dyDescent="0.25">
      <c r="A493" s="25"/>
      <c r="B493" s="1" t="s">
        <v>1398</v>
      </c>
    </row>
    <row r="494" spans="1:2" x14ac:dyDescent="0.25">
      <c r="A494" s="29">
        <v>33903049</v>
      </c>
      <c r="B494" s="30" t="s">
        <v>1399</v>
      </c>
    </row>
    <row r="495" spans="1:2" x14ac:dyDescent="0.25">
      <c r="A495" s="32">
        <v>33903050</v>
      </c>
      <c r="B495" s="1" t="s">
        <v>1400</v>
      </c>
    </row>
    <row r="496" spans="1:2" x14ac:dyDescent="0.25">
      <c r="A496" s="29"/>
      <c r="B496" s="30" t="s">
        <v>1401</v>
      </c>
    </row>
    <row r="497" spans="1:2" x14ac:dyDescent="0.25">
      <c r="A497" s="32">
        <v>33903051</v>
      </c>
      <c r="B497" s="1" t="s">
        <v>1269</v>
      </c>
    </row>
    <row r="498" spans="1:2" x14ac:dyDescent="0.25">
      <c r="A498" s="31"/>
      <c r="B498" s="30" t="s">
        <v>1402</v>
      </c>
    </row>
    <row r="499" spans="1:2" x14ac:dyDescent="0.25">
      <c r="A499" s="25"/>
      <c r="B499" s="1" t="s">
        <v>1403</v>
      </c>
    </row>
    <row r="500" spans="1:2" x14ac:dyDescent="0.25">
      <c r="A500" s="29">
        <v>33903096</v>
      </c>
      <c r="B500" s="30" t="s">
        <v>1404</v>
      </c>
    </row>
    <row r="501" spans="1:2" x14ac:dyDescent="0.25">
      <c r="A501" s="32">
        <v>33903098</v>
      </c>
      <c r="B501" s="1" t="s">
        <v>1405</v>
      </c>
    </row>
    <row r="502" spans="1:2" x14ac:dyDescent="0.25">
      <c r="A502" s="29"/>
      <c r="B502" s="30" t="s">
        <v>1406</v>
      </c>
    </row>
    <row r="503" spans="1:2" x14ac:dyDescent="0.25">
      <c r="A503" s="25">
        <v>33903099</v>
      </c>
      <c r="B503" s="1" t="s">
        <v>1407</v>
      </c>
    </row>
    <row r="504" spans="1:2" x14ac:dyDescent="0.25">
      <c r="A504" s="31">
        <v>33903101</v>
      </c>
      <c r="B504" s="30" t="s">
        <v>1408</v>
      </c>
    </row>
    <row r="505" spans="1:2" x14ac:dyDescent="0.25">
      <c r="A505" s="25"/>
      <c r="B505" s="1" t="s">
        <v>1409</v>
      </c>
    </row>
    <row r="506" spans="1:2" x14ac:dyDescent="0.25">
      <c r="A506" s="31">
        <v>33903102</v>
      </c>
      <c r="B506" s="30" t="s">
        <v>1410</v>
      </c>
    </row>
    <row r="507" spans="1:2" x14ac:dyDescent="0.25">
      <c r="A507" s="25"/>
      <c r="B507" s="1" t="s">
        <v>1411</v>
      </c>
    </row>
    <row r="508" spans="1:2" x14ac:dyDescent="0.25">
      <c r="A508" s="31">
        <v>33903103</v>
      </c>
      <c r="B508" s="30" t="s">
        <v>1412</v>
      </c>
    </row>
    <row r="509" spans="1:2" x14ac:dyDescent="0.25">
      <c r="A509" s="25"/>
      <c r="B509" s="1" t="s">
        <v>1413</v>
      </c>
    </row>
    <row r="510" spans="1:2" x14ac:dyDescent="0.25">
      <c r="A510" s="31">
        <v>33903104</v>
      </c>
      <c r="B510" s="30" t="s">
        <v>1414</v>
      </c>
    </row>
    <row r="511" spans="1:2" x14ac:dyDescent="0.25">
      <c r="A511" s="25"/>
      <c r="B511" s="1" t="s">
        <v>1415</v>
      </c>
    </row>
    <row r="512" spans="1:2" x14ac:dyDescent="0.25">
      <c r="A512" s="31">
        <v>33903105</v>
      </c>
      <c r="B512" s="30" t="s">
        <v>1416</v>
      </c>
    </row>
    <row r="513" spans="1:2" x14ac:dyDescent="0.25">
      <c r="A513" s="25"/>
      <c r="B513" s="1" t="s">
        <v>1417</v>
      </c>
    </row>
    <row r="514" spans="1:2" x14ac:dyDescent="0.25">
      <c r="A514" s="31">
        <v>33903199</v>
      </c>
      <c r="B514" s="30" t="s">
        <v>1418</v>
      </c>
    </row>
    <row r="515" spans="1:2" x14ac:dyDescent="0.25">
      <c r="A515" s="25"/>
      <c r="B515" s="1" t="s">
        <v>1419</v>
      </c>
    </row>
    <row r="516" spans="1:2" x14ac:dyDescent="0.25">
      <c r="A516" s="29">
        <v>33903201</v>
      </c>
      <c r="B516" s="30" t="s">
        <v>1420</v>
      </c>
    </row>
    <row r="517" spans="1:2" x14ac:dyDescent="0.25">
      <c r="A517" s="25">
        <v>33903202</v>
      </c>
      <c r="B517" s="1" t="s">
        <v>1421</v>
      </c>
    </row>
    <row r="518" spans="1:2" x14ac:dyDescent="0.25">
      <c r="A518" s="31">
        <v>33903205</v>
      </c>
      <c r="B518" s="30" t="s">
        <v>1422</v>
      </c>
    </row>
    <row r="519" spans="1:2" x14ac:dyDescent="0.25">
      <c r="A519" s="25"/>
      <c r="B519" s="1" t="s">
        <v>1423</v>
      </c>
    </row>
    <row r="520" spans="1:2" x14ac:dyDescent="0.25">
      <c r="A520" s="31">
        <v>33903299</v>
      </c>
      <c r="B520" s="30" t="s">
        <v>1424</v>
      </c>
    </row>
    <row r="521" spans="1:2" x14ac:dyDescent="0.25">
      <c r="A521" s="25"/>
      <c r="B521" s="1" t="s">
        <v>1425</v>
      </c>
    </row>
    <row r="522" spans="1:2" x14ac:dyDescent="0.25">
      <c r="A522" s="31">
        <v>33903301</v>
      </c>
      <c r="B522" s="30" t="s">
        <v>1426</v>
      </c>
    </row>
    <row r="523" spans="1:2" x14ac:dyDescent="0.25">
      <c r="A523" s="25"/>
      <c r="B523" s="1" t="s">
        <v>1427</v>
      </c>
    </row>
    <row r="524" spans="1:2" x14ac:dyDescent="0.25">
      <c r="A524" s="29">
        <v>33903302</v>
      </c>
      <c r="B524" s="30" t="s">
        <v>1428</v>
      </c>
    </row>
    <row r="525" spans="1:2" x14ac:dyDescent="0.25">
      <c r="A525" s="25">
        <v>33903303</v>
      </c>
      <c r="B525" s="1" t="s">
        <v>1429</v>
      </c>
    </row>
    <row r="526" spans="1:2" x14ac:dyDescent="0.25">
      <c r="A526" s="31">
        <v>33903304</v>
      </c>
      <c r="B526" s="30" t="s">
        <v>1430</v>
      </c>
    </row>
    <row r="527" spans="1:2" x14ac:dyDescent="0.25">
      <c r="A527" s="25"/>
      <c r="B527" s="1" t="s">
        <v>1431</v>
      </c>
    </row>
    <row r="528" spans="1:2" x14ac:dyDescent="0.25">
      <c r="A528" s="29">
        <v>33903305</v>
      </c>
      <c r="B528" s="30" t="s">
        <v>1432</v>
      </c>
    </row>
    <row r="529" spans="1:2" x14ac:dyDescent="0.25">
      <c r="A529" s="32">
        <v>33903306</v>
      </c>
      <c r="B529" s="1" t="s">
        <v>1433</v>
      </c>
    </row>
    <row r="530" spans="1:2" x14ac:dyDescent="0.25">
      <c r="A530" s="29"/>
      <c r="B530" s="30" t="s">
        <v>1434</v>
      </c>
    </row>
    <row r="531" spans="1:2" x14ac:dyDescent="0.25">
      <c r="A531" s="32">
        <v>33903307</v>
      </c>
      <c r="B531" s="1" t="s">
        <v>1435</v>
      </c>
    </row>
    <row r="532" spans="1:2" x14ac:dyDescent="0.25">
      <c r="A532" s="29"/>
      <c r="B532" s="30" t="s">
        <v>1436</v>
      </c>
    </row>
    <row r="533" spans="1:2" x14ac:dyDescent="0.25">
      <c r="A533" s="32">
        <v>33903308</v>
      </c>
      <c r="B533" s="1" t="s">
        <v>1437</v>
      </c>
    </row>
    <row r="534" spans="1:2" x14ac:dyDescent="0.25">
      <c r="A534" s="29"/>
      <c r="B534" s="30" t="s">
        <v>1438</v>
      </c>
    </row>
    <row r="535" spans="1:2" x14ac:dyDescent="0.25">
      <c r="A535" s="32">
        <v>33903309</v>
      </c>
      <c r="B535" s="1" t="s">
        <v>1439</v>
      </c>
    </row>
    <row r="536" spans="1:2" x14ac:dyDescent="0.25">
      <c r="A536" s="29"/>
      <c r="B536" s="30" t="s">
        <v>1440</v>
      </c>
    </row>
    <row r="537" spans="1:2" x14ac:dyDescent="0.25">
      <c r="A537" s="25">
        <v>33903311</v>
      </c>
      <c r="B537" s="1" t="s">
        <v>1441</v>
      </c>
    </row>
    <row r="538" spans="1:2" x14ac:dyDescent="0.25">
      <c r="A538" s="29">
        <v>33903398</v>
      </c>
      <c r="B538" s="30" t="s">
        <v>1405</v>
      </c>
    </row>
    <row r="539" spans="1:2" x14ac:dyDescent="0.25">
      <c r="A539" s="32">
        <v>33903399</v>
      </c>
      <c r="B539" s="1" t="s">
        <v>1442</v>
      </c>
    </row>
    <row r="540" spans="1:2" x14ac:dyDescent="0.25">
      <c r="A540" s="29"/>
      <c r="B540" s="30" t="s">
        <v>1443</v>
      </c>
    </row>
    <row r="541" spans="1:2" x14ac:dyDescent="0.25">
      <c r="A541" s="32">
        <v>33903401</v>
      </c>
      <c r="B541" s="1" t="s">
        <v>1110</v>
      </c>
    </row>
    <row r="542" spans="1:2" x14ac:dyDescent="0.25">
      <c r="A542" s="29"/>
      <c r="B542" s="30" t="s">
        <v>1444</v>
      </c>
    </row>
    <row r="543" spans="1:2" x14ac:dyDescent="0.25">
      <c r="A543" s="25">
        <v>33903501</v>
      </c>
      <c r="B543" s="1" t="s">
        <v>1445</v>
      </c>
    </row>
    <row r="544" spans="1:2" x14ac:dyDescent="0.25">
      <c r="A544" s="29">
        <v>33903502</v>
      </c>
      <c r="B544" s="30" t="s">
        <v>1446</v>
      </c>
    </row>
    <row r="545" spans="1:2" x14ac:dyDescent="0.25">
      <c r="A545" s="32">
        <v>33903503</v>
      </c>
      <c r="B545" s="1" t="s">
        <v>1447</v>
      </c>
    </row>
    <row r="546" spans="1:2" x14ac:dyDescent="0.25">
      <c r="A546" s="29"/>
      <c r="B546" s="30" t="s">
        <v>1448</v>
      </c>
    </row>
    <row r="547" spans="1:2" x14ac:dyDescent="0.25">
      <c r="A547" s="32">
        <v>33903504</v>
      </c>
      <c r="B547" s="1" t="s">
        <v>1449</v>
      </c>
    </row>
    <row r="548" spans="1:2" x14ac:dyDescent="0.25">
      <c r="A548" s="29"/>
      <c r="B548" s="30" t="s">
        <v>1450</v>
      </c>
    </row>
    <row r="549" spans="1:2" x14ac:dyDescent="0.25">
      <c r="A549" s="32">
        <v>33903505</v>
      </c>
      <c r="B549" s="1" t="s">
        <v>1451</v>
      </c>
    </row>
    <row r="550" spans="1:2" x14ac:dyDescent="0.25">
      <c r="A550" s="31"/>
      <c r="B550" s="30" t="s">
        <v>1452</v>
      </c>
    </row>
    <row r="551" spans="1:2" x14ac:dyDescent="0.25">
      <c r="A551" s="25"/>
      <c r="B551" s="1" t="s">
        <v>1453</v>
      </c>
    </row>
    <row r="552" spans="1:2" x14ac:dyDescent="0.25">
      <c r="A552" s="31">
        <v>33903599</v>
      </c>
      <c r="B552" s="30" t="s">
        <v>1454</v>
      </c>
    </row>
    <row r="553" spans="1:2" x14ac:dyDescent="0.25">
      <c r="A553" s="25"/>
      <c r="B553" s="1" t="s">
        <v>1455</v>
      </c>
    </row>
    <row r="554" spans="1:2" x14ac:dyDescent="0.25">
      <c r="A554" s="31">
        <v>33903601</v>
      </c>
      <c r="B554" s="30" t="s">
        <v>1456</v>
      </c>
    </row>
    <row r="555" spans="1:2" x14ac:dyDescent="0.25">
      <c r="A555" s="25"/>
      <c r="B555" s="1" t="s">
        <v>1457</v>
      </c>
    </row>
    <row r="556" spans="1:2" x14ac:dyDescent="0.25">
      <c r="A556" s="31">
        <v>33903602</v>
      </c>
      <c r="B556" s="30" t="s">
        <v>1458</v>
      </c>
    </row>
    <row r="557" spans="1:2" x14ac:dyDescent="0.25">
      <c r="A557" s="25"/>
      <c r="B557" s="1" t="s">
        <v>1459</v>
      </c>
    </row>
    <row r="558" spans="1:2" x14ac:dyDescent="0.25">
      <c r="A558" s="29">
        <v>33903603</v>
      </c>
      <c r="B558" s="30" t="s">
        <v>1460</v>
      </c>
    </row>
    <row r="559" spans="1:2" x14ac:dyDescent="0.25">
      <c r="A559" s="25">
        <v>33903604</v>
      </c>
      <c r="B559" s="1" t="s">
        <v>1461</v>
      </c>
    </row>
    <row r="560" spans="1:2" x14ac:dyDescent="0.25">
      <c r="A560" s="29">
        <v>33903605</v>
      </c>
      <c r="B560" s="30" t="s">
        <v>1462</v>
      </c>
    </row>
    <row r="561" spans="1:2" x14ac:dyDescent="0.25">
      <c r="A561" s="32">
        <v>33903606</v>
      </c>
      <c r="B561" s="1" t="s">
        <v>1463</v>
      </c>
    </row>
    <row r="562" spans="1:2" x14ac:dyDescent="0.25">
      <c r="A562" s="29"/>
      <c r="B562" s="30" t="s">
        <v>1464</v>
      </c>
    </row>
    <row r="563" spans="1:2" x14ac:dyDescent="0.25">
      <c r="A563" s="32">
        <v>33903607</v>
      </c>
      <c r="B563" s="1" t="s">
        <v>1465</v>
      </c>
    </row>
    <row r="564" spans="1:2" x14ac:dyDescent="0.25">
      <c r="A564" s="29"/>
      <c r="B564" s="30" t="s">
        <v>1466</v>
      </c>
    </row>
    <row r="565" spans="1:2" x14ac:dyDescent="0.25">
      <c r="A565" s="32">
        <v>33903608</v>
      </c>
      <c r="B565" s="1" t="s">
        <v>1467</v>
      </c>
    </row>
    <row r="566" spans="1:2" x14ac:dyDescent="0.25">
      <c r="A566" s="29"/>
      <c r="B566" s="30" t="s">
        <v>1468</v>
      </c>
    </row>
    <row r="567" spans="1:2" x14ac:dyDescent="0.25">
      <c r="A567" s="32">
        <v>33903609</v>
      </c>
      <c r="B567" s="1" t="s">
        <v>1469</v>
      </c>
    </row>
    <row r="568" spans="1:2" x14ac:dyDescent="0.25">
      <c r="A568" s="29"/>
      <c r="B568" s="30" t="s">
        <v>1470</v>
      </c>
    </row>
    <row r="569" spans="1:2" x14ac:dyDescent="0.25">
      <c r="A569" s="25">
        <v>33903610</v>
      </c>
      <c r="B569" s="1" t="s">
        <v>1471</v>
      </c>
    </row>
    <row r="570" spans="1:2" x14ac:dyDescent="0.25">
      <c r="A570" s="31">
        <v>33903611</v>
      </c>
      <c r="B570" s="30" t="s">
        <v>1472</v>
      </c>
    </row>
    <row r="571" spans="1:2" x14ac:dyDescent="0.25">
      <c r="A571" s="25"/>
      <c r="B571" s="1" t="s">
        <v>1473</v>
      </c>
    </row>
    <row r="572" spans="1:2" x14ac:dyDescent="0.25">
      <c r="A572" s="29">
        <v>33903612</v>
      </c>
      <c r="B572" s="30" t="s">
        <v>1474</v>
      </c>
    </row>
    <row r="573" spans="1:2" x14ac:dyDescent="0.25">
      <c r="A573" s="32">
        <v>33903613</v>
      </c>
      <c r="B573" s="1" t="s">
        <v>1475</v>
      </c>
    </row>
    <row r="574" spans="1:2" x14ac:dyDescent="0.25">
      <c r="A574" s="29"/>
      <c r="B574" s="30" t="s">
        <v>1476</v>
      </c>
    </row>
    <row r="575" spans="1:2" x14ac:dyDescent="0.25">
      <c r="A575" s="25">
        <v>33903614</v>
      </c>
      <c r="B575" s="1" t="s">
        <v>1477</v>
      </c>
    </row>
    <row r="576" spans="1:2" x14ac:dyDescent="0.25">
      <c r="A576" s="31">
        <v>33903615</v>
      </c>
      <c r="B576" s="30" t="s">
        <v>1478</v>
      </c>
    </row>
    <row r="577" spans="1:2" x14ac:dyDescent="0.25">
      <c r="A577" s="25"/>
      <c r="B577" s="1" t="s">
        <v>1479</v>
      </c>
    </row>
    <row r="578" spans="1:2" x14ac:dyDescent="0.25">
      <c r="A578" s="31">
        <v>33903616</v>
      </c>
      <c r="B578" s="30" t="s">
        <v>1480</v>
      </c>
    </row>
    <row r="579" spans="1:2" x14ac:dyDescent="0.25">
      <c r="A579" s="25"/>
      <c r="B579" s="1" t="s">
        <v>1481</v>
      </c>
    </row>
    <row r="580" spans="1:2" x14ac:dyDescent="0.25">
      <c r="A580" s="31">
        <v>33903618</v>
      </c>
      <c r="B580" s="30" t="s">
        <v>1482</v>
      </c>
    </row>
    <row r="581" spans="1:2" x14ac:dyDescent="0.25">
      <c r="A581" s="25"/>
      <c r="B581" s="1" t="s">
        <v>1483</v>
      </c>
    </row>
    <row r="582" spans="1:2" x14ac:dyDescent="0.25">
      <c r="A582" s="29">
        <v>33903619</v>
      </c>
      <c r="B582" s="30" t="s">
        <v>1484</v>
      </c>
    </row>
    <row r="583" spans="1:2" x14ac:dyDescent="0.25">
      <c r="A583" s="32">
        <v>33903620</v>
      </c>
      <c r="B583" s="1" t="s">
        <v>1485</v>
      </c>
    </row>
    <row r="584" spans="1:2" x14ac:dyDescent="0.25">
      <c r="A584" s="29"/>
      <c r="B584" s="30" t="s">
        <v>1486</v>
      </c>
    </row>
    <row r="585" spans="1:2" x14ac:dyDescent="0.25">
      <c r="A585" s="32">
        <v>33903621</v>
      </c>
      <c r="B585" s="1" t="s">
        <v>1487</v>
      </c>
    </row>
    <row r="586" spans="1:2" x14ac:dyDescent="0.25">
      <c r="A586" s="29"/>
      <c r="B586" s="30" t="s">
        <v>1488</v>
      </c>
    </row>
    <row r="587" spans="1:2" x14ac:dyDescent="0.25">
      <c r="A587" s="32">
        <v>33903622</v>
      </c>
      <c r="B587" s="1" t="s">
        <v>1489</v>
      </c>
    </row>
    <row r="588" spans="1:2" x14ac:dyDescent="0.25">
      <c r="A588" s="29"/>
      <c r="B588" s="30" t="s">
        <v>1490</v>
      </c>
    </row>
    <row r="589" spans="1:2" x14ac:dyDescent="0.25">
      <c r="A589" s="32">
        <v>33903623</v>
      </c>
      <c r="B589" s="1" t="s">
        <v>1491</v>
      </c>
    </row>
    <row r="590" spans="1:2" x14ac:dyDescent="0.25">
      <c r="A590" s="29"/>
      <c r="B590" s="30" t="s">
        <v>1492</v>
      </c>
    </row>
    <row r="591" spans="1:2" x14ac:dyDescent="0.25">
      <c r="A591" s="32">
        <v>33903624</v>
      </c>
      <c r="B591" s="1" t="s">
        <v>1493</v>
      </c>
    </row>
    <row r="592" spans="1:2" x14ac:dyDescent="0.25">
      <c r="A592" s="29"/>
      <c r="B592" s="30" t="s">
        <v>1494</v>
      </c>
    </row>
    <row r="593" spans="1:2" x14ac:dyDescent="0.25">
      <c r="A593" s="32">
        <v>33903625</v>
      </c>
      <c r="B593" s="1" t="s">
        <v>1495</v>
      </c>
    </row>
    <row r="594" spans="1:2" x14ac:dyDescent="0.25">
      <c r="A594" s="29"/>
      <c r="B594" s="30" t="s">
        <v>1496</v>
      </c>
    </row>
    <row r="595" spans="1:2" x14ac:dyDescent="0.25">
      <c r="A595" s="32">
        <v>33903626</v>
      </c>
      <c r="B595" s="1" t="s">
        <v>1497</v>
      </c>
    </row>
    <row r="596" spans="1:2" x14ac:dyDescent="0.25">
      <c r="A596" s="29"/>
      <c r="B596" s="30" t="s">
        <v>1498</v>
      </c>
    </row>
    <row r="597" spans="1:2" x14ac:dyDescent="0.25">
      <c r="A597" s="32">
        <v>33903627</v>
      </c>
      <c r="B597" s="1" t="s">
        <v>1499</v>
      </c>
    </row>
    <row r="598" spans="1:2" x14ac:dyDescent="0.25">
      <c r="A598" s="29"/>
      <c r="B598" s="30" t="s">
        <v>1500</v>
      </c>
    </row>
    <row r="599" spans="1:2" x14ac:dyDescent="0.25">
      <c r="A599" s="32">
        <v>33903628</v>
      </c>
      <c r="B599" s="1" t="s">
        <v>1501</v>
      </c>
    </row>
    <row r="600" spans="1:2" x14ac:dyDescent="0.25">
      <c r="A600" s="29"/>
      <c r="B600" s="30" t="s">
        <v>1502</v>
      </c>
    </row>
    <row r="601" spans="1:2" x14ac:dyDescent="0.25">
      <c r="A601" s="32">
        <v>33903629</v>
      </c>
      <c r="B601" s="1" t="s">
        <v>1503</v>
      </c>
    </row>
    <row r="602" spans="1:2" x14ac:dyDescent="0.25">
      <c r="A602" s="29"/>
      <c r="B602" s="30" t="s">
        <v>1504</v>
      </c>
    </row>
    <row r="603" spans="1:2" x14ac:dyDescent="0.25">
      <c r="A603" s="32">
        <v>33903630</v>
      </c>
      <c r="B603" s="1" t="s">
        <v>1505</v>
      </c>
    </row>
    <row r="604" spans="1:2" x14ac:dyDescent="0.25">
      <c r="A604" s="29"/>
      <c r="B604" s="30" t="s">
        <v>1506</v>
      </c>
    </row>
    <row r="605" spans="1:2" x14ac:dyDescent="0.25">
      <c r="A605" s="25">
        <v>33903631</v>
      </c>
      <c r="B605" s="1" t="s">
        <v>1507</v>
      </c>
    </row>
    <row r="606" spans="1:2" x14ac:dyDescent="0.25">
      <c r="A606" s="29">
        <v>33903632</v>
      </c>
      <c r="B606" s="30" t="s">
        <v>1508</v>
      </c>
    </row>
    <row r="607" spans="1:2" x14ac:dyDescent="0.25">
      <c r="A607" s="32">
        <v>33903634</v>
      </c>
      <c r="B607" s="1" t="s">
        <v>1509</v>
      </c>
    </row>
    <row r="608" spans="1:2" x14ac:dyDescent="0.25">
      <c r="A608" s="29"/>
      <c r="B608" s="30" t="s">
        <v>1510</v>
      </c>
    </row>
    <row r="609" spans="1:2" x14ac:dyDescent="0.25">
      <c r="A609" s="32">
        <v>33903635</v>
      </c>
      <c r="B609" s="1" t="s">
        <v>1511</v>
      </c>
    </row>
    <row r="610" spans="1:2" x14ac:dyDescent="0.25">
      <c r="A610" s="29"/>
      <c r="B610" s="30" t="s">
        <v>1512</v>
      </c>
    </row>
    <row r="611" spans="1:2" x14ac:dyDescent="0.25">
      <c r="A611" s="25">
        <v>33903636</v>
      </c>
      <c r="B611" s="1" t="s">
        <v>1513</v>
      </c>
    </row>
    <row r="612" spans="1:2" x14ac:dyDescent="0.25">
      <c r="A612" s="31">
        <v>33903637</v>
      </c>
      <c r="B612" s="30" t="s">
        <v>1514</v>
      </c>
    </row>
    <row r="613" spans="1:2" x14ac:dyDescent="0.25">
      <c r="A613" s="25"/>
      <c r="B613" s="1" t="s">
        <v>1515</v>
      </c>
    </row>
    <row r="614" spans="1:2" x14ac:dyDescent="0.25">
      <c r="A614" s="31">
        <v>33903638</v>
      </c>
      <c r="B614" s="30" t="s">
        <v>1516</v>
      </c>
    </row>
    <row r="615" spans="1:2" x14ac:dyDescent="0.25">
      <c r="A615" s="25"/>
      <c r="B615" s="1" t="s">
        <v>1517</v>
      </c>
    </row>
    <row r="616" spans="1:2" x14ac:dyDescent="0.25">
      <c r="A616" s="29">
        <v>33903639</v>
      </c>
      <c r="B616" s="30" t="s">
        <v>1518</v>
      </c>
    </row>
    <row r="617" spans="1:2" x14ac:dyDescent="0.25">
      <c r="A617" s="25">
        <v>33903642</v>
      </c>
      <c r="B617" s="1" t="s">
        <v>1519</v>
      </c>
    </row>
    <row r="618" spans="1:2" x14ac:dyDescent="0.25">
      <c r="A618" s="29">
        <v>33903644</v>
      </c>
      <c r="B618" s="30" t="s">
        <v>1520</v>
      </c>
    </row>
    <row r="619" spans="1:2" x14ac:dyDescent="0.25">
      <c r="A619" s="25">
        <v>33903645</v>
      </c>
      <c r="B619" s="1" t="s">
        <v>1521</v>
      </c>
    </row>
    <row r="620" spans="1:2" x14ac:dyDescent="0.25">
      <c r="A620" s="31">
        <v>33903646</v>
      </c>
      <c r="B620" s="30" t="s">
        <v>1522</v>
      </c>
    </row>
    <row r="621" spans="1:2" x14ac:dyDescent="0.25">
      <c r="A621" s="25"/>
      <c r="B621" s="1" t="s">
        <v>1523</v>
      </c>
    </row>
    <row r="622" spans="1:2" x14ac:dyDescent="0.25">
      <c r="A622" s="31">
        <v>33903659</v>
      </c>
      <c r="B622" s="30" t="s">
        <v>1524</v>
      </c>
    </row>
    <row r="623" spans="1:2" x14ac:dyDescent="0.25">
      <c r="A623" s="25"/>
      <c r="B623" s="1" t="s">
        <v>1525</v>
      </c>
    </row>
    <row r="624" spans="1:2" x14ac:dyDescent="0.25">
      <c r="A624" s="31">
        <v>33903662</v>
      </c>
      <c r="B624" s="30" t="s">
        <v>1526</v>
      </c>
    </row>
    <row r="625" spans="1:2" x14ac:dyDescent="0.25">
      <c r="A625" s="25"/>
      <c r="B625" s="1" t="s">
        <v>1527</v>
      </c>
    </row>
    <row r="626" spans="1:2" x14ac:dyDescent="0.25">
      <c r="A626" s="29">
        <v>33903689</v>
      </c>
      <c r="B626" s="30" t="s">
        <v>1528</v>
      </c>
    </row>
    <row r="627" spans="1:2" x14ac:dyDescent="0.25">
      <c r="A627" s="32">
        <v>33903696</v>
      </c>
      <c r="B627" s="1" t="s">
        <v>1529</v>
      </c>
    </row>
    <row r="628" spans="1:2" x14ac:dyDescent="0.25">
      <c r="A628" s="29"/>
      <c r="B628" s="30" t="s">
        <v>1530</v>
      </c>
    </row>
    <row r="629" spans="1:2" x14ac:dyDescent="0.25">
      <c r="A629" s="25">
        <v>33903698</v>
      </c>
      <c r="B629" s="1" t="s">
        <v>1405</v>
      </c>
    </row>
    <row r="630" spans="1:2" x14ac:dyDescent="0.25">
      <c r="A630" s="31">
        <v>33903699</v>
      </c>
      <c r="B630" s="30" t="s">
        <v>1531</v>
      </c>
    </row>
    <row r="631" spans="1:2" x14ac:dyDescent="0.25">
      <c r="A631" s="25"/>
      <c r="B631" s="1" t="s">
        <v>1532</v>
      </c>
    </row>
    <row r="632" spans="1:2" x14ac:dyDescent="0.25">
      <c r="A632" s="31">
        <v>33903701</v>
      </c>
      <c r="B632" s="30" t="s">
        <v>1533</v>
      </c>
    </row>
    <row r="633" spans="1:2" x14ac:dyDescent="0.25">
      <c r="A633" s="25"/>
      <c r="B633" s="1" t="s">
        <v>1534</v>
      </c>
    </row>
    <row r="634" spans="1:2" x14ac:dyDescent="0.25">
      <c r="A634" s="31">
        <v>33903702</v>
      </c>
      <c r="B634" s="30" t="s">
        <v>737</v>
      </c>
    </row>
    <row r="635" spans="1:2" x14ac:dyDescent="0.25">
      <c r="A635" s="25"/>
      <c r="B635" s="1" t="s">
        <v>1535</v>
      </c>
    </row>
    <row r="636" spans="1:2" x14ac:dyDescent="0.25">
      <c r="A636" s="31">
        <v>33903703</v>
      </c>
      <c r="B636" s="30" t="s">
        <v>1536</v>
      </c>
    </row>
    <row r="637" spans="1:2" x14ac:dyDescent="0.25">
      <c r="A637" s="25"/>
      <c r="B637" s="1" t="s">
        <v>1537</v>
      </c>
    </row>
    <row r="638" spans="1:2" x14ac:dyDescent="0.25">
      <c r="A638" s="31">
        <v>33903704</v>
      </c>
      <c r="B638" s="30" t="s">
        <v>1489</v>
      </c>
    </row>
    <row r="639" spans="1:2" x14ac:dyDescent="0.25">
      <c r="A639" s="25"/>
      <c r="B639" s="1" t="s">
        <v>1490</v>
      </c>
    </row>
    <row r="640" spans="1:2" x14ac:dyDescent="0.25">
      <c r="A640" s="31">
        <v>33903705</v>
      </c>
      <c r="B640" s="30" t="s">
        <v>1538</v>
      </c>
    </row>
    <row r="641" spans="1:2" x14ac:dyDescent="0.25">
      <c r="A641" s="25"/>
      <c r="B641" s="1" t="s">
        <v>1539</v>
      </c>
    </row>
    <row r="642" spans="1:2" x14ac:dyDescent="0.25">
      <c r="A642" s="31">
        <v>33903706</v>
      </c>
      <c r="B642" s="30" t="s">
        <v>1540</v>
      </c>
    </row>
    <row r="643" spans="1:2" x14ac:dyDescent="0.25">
      <c r="A643" s="25"/>
      <c r="B643" s="1" t="s">
        <v>1541</v>
      </c>
    </row>
    <row r="644" spans="1:2" x14ac:dyDescent="0.25">
      <c r="A644" s="31">
        <v>33903707</v>
      </c>
      <c r="B644" s="30" t="s">
        <v>1465</v>
      </c>
    </row>
    <row r="645" spans="1:2" x14ac:dyDescent="0.25">
      <c r="A645" s="25"/>
      <c r="B645" s="1" t="s">
        <v>1466</v>
      </c>
    </row>
    <row r="646" spans="1:2" x14ac:dyDescent="0.25">
      <c r="A646" s="31">
        <v>33903799</v>
      </c>
      <c r="B646" s="30" t="s">
        <v>1542</v>
      </c>
    </row>
    <row r="647" spans="1:2" x14ac:dyDescent="0.25">
      <c r="A647" s="25"/>
      <c r="B647" s="1" t="s">
        <v>1543</v>
      </c>
    </row>
    <row r="648" spans="1:2" x14ac:dyDescent="0.25">
      <c r="A648" s="31">
        <v>33903805</v>
      </c>
      <c r="B648" s="30" t="s">
        <v>1544</v>
      </c>
    </row>
    <row r="649" spans="1:2" x14ac:dyDescent="0.25">
      <c r="A649" s="25"/>
      <c r="B649" s="1" t="s">
        <v>1545</v>
      </c>
    </row>
    <row r="650" spans="1:2" x14ac:dyDescent="0.25">
      <c r="A650" s="31">
        <v>33903901</v>
      </c>
      <c r="B650" s="30" t="s">
        <v>1546</v>
      </c>
    </row>
    <row r="651" spans="1:2" x14ac:dyDescent="0.25">
      <c r="A651" s="25"/>
      <c r="B651" s="1" t="s">
        <v>1547</v>
      </c>
    </row>
    <row r="652" spans="1:2" x14ac:dyDescent="0.25">
      <c r="A652" s="31">
        <v>33903902</v>
      </c>
      <c r="B652" s="30" t="s">
        <v>1456</v>
      </c>
    </row>
    <row r="653" spans="1:2" x14ac:dyDescent="0.25">
      <c r="A653" s="25"/>
      <c r="B653" s="1" t="s">
        <v>1457</v>
      </c>
    </row>
    <row r="654" spans="1:2" x14ac:dyDescent="0.25">
      <c r="A654" s="31">
        <v>33903903</v>
      </c>
      <c r="B654" s="30" t="s">
        <v>1461</v>
      </c>
    </row>
    <row r="655" spans="1:2" x14ac:dyDescent="0.25">
      <c r="A655" s="25"/>
      <c r="B655" s="1" t="s">
        <v>1548</v>
      </c>
    </row>
    <row r="656" spans="1:2" x14ac:dyDescent="0.25">
      <c r="A656" s="29">
        <v>33903904</v>
      </c>
      <c r="B656" s="30" t="s">
        <v>1462</v>
      </c>
    </row>
    <row r="657" spans="1:2" x14ac:dyDescent="0.25">
      <c r="A657" s="32">
        <v>33903905</v>
      </c>
      <c r="B657" s="1" t="s">
        <v>1463</v>
      </c>
    </row>
    <row r="658" spans="1:2" x14ac:dyDescent="0.25">
      <c r="A658" s="29"/>
      <c r="B658" s="30" t="s">
        <v>1464</v>
      </c>
    </row>
    <row r="659" spans="1:2" x14ac:dyDescent="0.25">
      <c r="A659" s="25">
        <v>33903906</v>
      </c>
      <c r="B659" s="1" t="s">
        <v>1474</v>
      </c>
    </row>
    <row r="660" spans="1:2" x14ac:dyDescent="0.25">
      <c r="A660" s="29">
        <v>33903907</v>
      </c>
      <c r="B660" s="30" t="s">
        <v>1549</v>
      </c>
    </row>
    <row r="661" spans="1:2" x14ac:dyDescent="0.25">
      <c r="A661" s="32">
        <v>33903908</v>
      </c>
      <c r="B661" s="1" t="s">
        <v>721</v>
      </c>
    </row>
    <row r="662" spans="1:2" x14ac:dyDescent="0.25">
      <c r="A662" s="29"/>
      <c r="B662" s="30" t="s">
        <v>1550</v>
      </c>
    </row>
    <row r="663" spans="1:2" x14ac:dyDescent="0.25">
      <c r="A663" s="25">
        <v>33903909</v>
      </c>
      <c r="B663" s="1" t="s">
        <v>1477</v>
      </c>
    </row>
    <row r="664" spans="1:2" x14ac:dyDescent="0.25">
      <c r="A664" s="31">
        <v>33903910</v>
      </c>
      <c r="B664" s="30" t="s">
        <v>1478</v>
      </c>
    </row>
    <row r="665" spans="1:2" x14ac:dyDescent="0.25">
      <c r="A665" s="25"/>
      <c r="B665" s="1" t="s">
        <v>1479</v>
      </c>
    </row>
    <row r="666" spans="1:2" x14ac:dyDescent="0.25">
      <c r="A666" s="31">
        <v>33903911</v>
      </c>
      <c r="B666" s="30" t="s">
        <v>1551</v>
      </c>
    </row>
    <row r="667" spans="1:2" x14ac:dyDescent="0.25">
      <c r="A667" s="25"/>
      <c r="B667" s="1" t="s">
        <v>1552</v>
      </c>
    </row>
    <row r="668" spans="1:2" x14ac:dyDescent="0.25">
      <c r="A668" s="31">
        <v>33903912</v>
      </c>
      <c r="B668" s="30" t="s">
        <v>1553</v>
      </c>
    </row>
    <row r="669" spans="1:2" x14ac:dyDescent="0.25">
      <c r="A669" s="25"/>
      <c r="B669" s="1" t="s">
        <v>1554</v>
      </c>
    </row>
    <row r="670" spans="1:2" x14ac:dyDescent="0.25">
      <c r="A670" s="31">
        <v>33903913</v>
      </c>
      <c r="B670" s="30" t="s">
        <v>1555</v>
      </c>
    </row>
    <row r="671" spans="1:2" x14ac:dyDescent="0.25">
      <c r="A671" s="25"/>
      <c r="B671" s="1" t="s">
        <v>1556</v>
      </c>
    </row>
    <row r="672" spans="1:2" x14ac:dyDescent="0.25">
      <c r="A672" s="31">
        <v>33903914</v>
      </c>
      <c r="B672" s="30" t="s">
        <v>1557</v>
      </c>
    </row>
    <row r="673" spans="1:2" x14ac:dyDescent="0.25">
      <c r="A673" s="25"/>
      <c r="B673" s="1" t="s">
        <v>1558</v>
      </c>
    </row>
    <row r="674" spans="1:2" x14ac:dyDescent="0.25">
      <c r="A674" s="31">
        <v>33903915</v>
      </c>
      <c r="B674" s="30" t="s">
        <v>1559</v>
      </c>
    </row>
    <row r="675" spans="1:2" x14ac:dyDescent="0.25">
      <c r="A675" s="25"/>
      <c r="B675" s="1" t="s">
        <v>1560</v>
      </c>
    </row>
    <row r="676" spans="1:2" x14ac:dyDescent="0.25">
      <c r="A676" s="31">
        <v>33903916</v>
      </c>
      <c r="B676" s="30" t="s">
        <v>1561</v>
      </c>
    </row>
    <row r="677" spans="1:2" x14ac:dyDescent="0.25">
      <c r="A677" s="25"/>
      <c r="B677" s="1" t="s">
        <v>1562</v>
      </c>
    </row>
    <row r="678" spans="1:2" x14ac:dyDescent="0.25">
      <c r="A678" s="31">
        <v>33903917</v>
      </c>
      <c r="B678" s="30" t="s">
        <v>1563</v>
      </c>
    </row>
    <row r="679" spans="1:2" x14ac:dyDescent="0.25">
      <c r="A679" s="25"/>
      <c r="B679" s="1" t="s">
        <v>1564</v>
      </c>
    </row>
    <row r="680" spans="1:2" x14ac:dyDescent="0.25">
      <c r="A680" s="31">
        <v>33903918</v>
      </c>
      <c r="B680" s="30" t="s">
        <v>1565</v>
      </c>
    </row>
    <row r="681" spans="1:2" x14ac:dyDescent="0.25">
      <c r="A681" s="25"/>
      <c r="B681" s="1" t="s">
        <v>1566</v>
      </c>
    </row>
    <row r="682" spans="1:2" x14ac:dyDescent="0.25">
      <c r="A682" s="31">
        <v>33903919</v>
      </c>
      <c r="B682" s="30" t="s">
        <v>1485</v>
      </c>
    </row>
    <row r="683" spans="1:2" x14ac:dyDescent="0.25">
      <c r="A683" s="25"/>
      <c r="B683" s="1" t="s">
        <v>1486</v>
      </c>
    </row>
    <row r="684" spans="1:2" x14ac:dyDescent="0.25">
      <c r="A684" s="29">
        <v>33903920</v>
      </c>
      <c r="B684" s="30" t="s">
        <v>1567</v>
      </c>
    </row>
    <row r="685" spans="1:2" x14ac:dyDescent="0.25">
      <c r="A685" s="32">
        <v>33903921</v>
      </c>
      <c r="B685" s="1" t="s">
        <v>1270</v>
      </c>
    </row>
    <row r="686" spans="1:2" x14ac:dyDescent="0.25">
      <c r="A686" s="29"/>
      <c r="B686" s="30" t="s">
        <v>1568</v>
      </c>
    </row>
    <row r="687" spans="1:2" x14ac:dyDescent="0.25">
      <c r="A687" s="32">
        <v>33903922</v>
      </c>
      <c r="B687" s="1" t="s">
        <v>1569</v>
      </c>
    </row>
    <row r="688" spans="1:2" x14ac:dyDescent="0.25">
      <c r="A688" s="29"/>
      <c r="B688" s="30" t="s">
        <v>1570</v>
      </c>
    </row>
    <row r="689" spans="1:2" x14ac:dyDescent="0.25">
      <c r="A689" s="32">
        <v>33903923</v>
      </c>
      <c r="B689" s="1" t="s">
        <v>1571</v>
      </c>
    </row>
    <row r="690" spans="1:2" x14ac:dyDescent="0.25">
      <c r="A690" s="29"/>
      <c r="B690" s="30" t="s">
        <v>1572</v>
      </c>
    </row>
    <row r="691" spans="1:2" x14ac:dyDescent="0.25">
      <c r="A691" s="32">
        <v>33903924</v>
      </c>
      <c r="B691" s="1" t="s">
        <v>1573</v>
      </c>
    </row>
    <row r="692" spans="1:2" x14ac:dyDescent="0.25">
      <c r="A692" s="29"/>
      <c r="B692" s="30" t="s">
        <v>1574</v>
      </c>
    </row>
    <row r="693" spans="1:2" x14ac:dyDescent="0.25">
      <c r="A693" s="32">
        <v>33903925</v>
      </c>
      <c r="B693" s="1" t="s">
        <v>1575</v>
      </c>
    </row>
    <row r="694" spans="1:2" x14ac:dyDescent="0.25">
      <c r="A694" s="29"/>
      <c r="B694" s="30" t="s">
        <v>1576</v>
      </c>
    </row>
    <row r="695" spans="1:2" x14ac:dyDescent="0.25">
      <c r="A695" s="32">
        <v>33903926</v>
      </c>
      <c r="B695" s="1" t="s">
        <v>1261</v>
      </c>
    </row>
    <row r="696" spans="1:2" x14ac:dyDescent="0.25">
      <c r="A696" s="29"/>
      <c r="B696" s="30" t="s">
        <v>1271</v>
      </c>
    </row>
    <row r="697" spans="1:2" x14ac:dyDescent="0.25">
      <c r="A697" s="32">
        <v>33903927</v>
      </c>
      <c r="B697" s="1" t="s">
        <v>760</v>
      </c>
    </row>
    <row r="698" spans="1:2" x14ac:dyDescent="0.25">
      <c r="A698" s="29"/>
      <c r="B698" s="30" t="s">
        <v>1577</v>
      </c>
    </row>
    <row r="699" spans="1:2" x14ac:dyDescent="0.25">
      <c r="A699" s="32">
        <v>33903928</v>
      </c>
      <c r="B699" s="1" t="s">
        <v>1578</v>
      </c>
    </row>
    <row r="700" spans="1:2" x14ac:dyDescent="0.25">
      <c r="A700" s="29"/>
      <c r="B700" s="30" t="s">
        <v>1579</v>
      </c>
    </row>
    <row r="701" spans="1:2" x14ac:dyDescent="0.25">
      <c r="A701" s="32">
        <v>33903929</v>
      </c>
      <c r="B701" s="1" t="s">
        <v>1580</v>
      </c>
    </row>
    <row r="702" spans="1:2" x14ac:dyDescent="0.25">
      <c r="A702" s="29"/>
      <c r="B702" s="30" t="s">
        <v>1581</v>
      </c>
    </row>
    <row r="703" spans="1:2" x14ac:dyDescent="0.25">
      <c r="A703" s="32">
        <v>33903930</v>
      </c>
      <c r="B703" s="1" t="s">
        <v>1582</v>
      </c>
    </row>
    <row r="704" spans="1:2" x14ac:dyDescent="0.25">
      <c r="A704" s="29"/>
      <c r="B704" s="30" t="s">
        <v>1583</v>
      </c>
    </row>
    <row r="705" spans="1:2" x14ac:dyDescent="0.25">
      <c r="A705" s="32">
        <v>33903931</v>
      </c>
      <c r="B705" s="1" t="s">
        <v>1584</v>
      </c>
    </row>
    <row r="706" spans="1:2" x14ac:dyDescent="0.25">
      <c r="A706" s="29"/>
      <c r="B706" s="30" t="s">
        <v>1585</v>
      </c>
    </row>
    <row r="707" spans="1:2" x14ac:dyDescent="0.25">
      <c r="A707" s="32">
        <v>33903932</v>
      </c>
      <c r="B707" s="1" t="s">
        <v>1586</v>
      </c>
    </row>
    <row r="708" spans="1:2" x14ac:dyDescent="0.25">
      <c r="A708" s="29"/>
      <c r="B708" s="30" t="s">
        <v>1587</v>
      </c>
    </row>
    <row r="709" spans="1:2" x14ac:dyDescent="0.25">
      <c r="A709" s="32">
        <v>33903935</v>
      </c>
      <c r="B709" s="1" t="s">
        <v>1588</v>
      </c>
    </row>
    <row r="710" spans="1:2" x14ac:dyDescent="0.25">
      <c r="A710" s="29"/>
      <c r="B710" s="30" t="s">
        <v>1589</v>
      </c>
    </row>
    <row r="711" spans="1:2" x14ac:dyDescent="0.25">
      <c r="A711" s="32">
        <v>33903936</v>
      </c>
      <c r="B711" s="1" t="s">
        <v>1520</v>
      </c>
    </row>
    <row r="712" spans="1:2" x14ac:dyDescent="0.25">
      <c r="A712" s="29"/>
      <c r="B712" s="30" t="s">
        <v>1590</v>
      </c>
    </row>
    <row r="713" spans="1:2" x14ac:dyDescent="0.25">
      <c r="A713" s="25">
        <v>33903937</v>
      </c>
      <c r="B713" s="1" t="s">
        <v>1519</v>
      </c>
    </row>
    <row r="714" spans="1:2" x14ac:dyDescent="0.25">
      <c r="A714" s="29">
        <v>33903938</v>
      </c>
      <c r="B714" s="30" t="s">
        <v>1591</v>
      </c>
    </row>
    <row r="715" spans="1:2" x14ac:dyDescent="0.25">
      <c r="A715" s="32">
        <v>33903939</v>
      </c>
      <c r="B715" s="1" t="s">
        <v>1592</v>
      </c>
    </row>
    <row r="716" spans="1:2" x14ac:dyDescent="0.25">
      <c r="A716" s="29"/>
      <c r="B716" s="30" t="s">
        <v>1593</v>
      </c>
    </row>
    <row r="717" spans="1:2" x14ac:dyDescent="0.25">
      <c r="A717" s="32">
        <v>33903940</v>
      </c>
      <c r="B717" s="1" t="s">
        <v>1594</v>
      </c>
    </row>
    <row r="718" spans="1:2" x14ac:dyDescent="0.25">
      <c r="A718" s="29"/>
      <c r="B718" s="30" t="s">
        <v>1595</v>
      </c>
    </row>
    <row r="719" spans="1:2" x14ac:dyDescent="0.25">
      <c r="A719" s="32">
        <v>33903941</v>
      </c>
      <c r="B719" s="1" t="s">
        <v>1491</v>
      </c>
    </row>
    <row r="720" spans="1:2" x14ac:dyDescent="0.25">
      <c r="A720" s="29"/>
      <c r="B720" s="30" t="s">
        <v>1492</v>
      </c>
    </row>
    <row r="721" spans="1:2" x14ac:dyDescent="0.25">
      <c r="A721" s="32">
        <v>33903942</v>
      </c>
      <c r="B721" s="1" t="s">
        <v>1493</v>
      </c>
    </row>
    <row r="722" spans="1:2" x14ac:dyDescent="0.25">
      <c r="A722" s="29"/>
      <c r="B722" s="30" t="s">
        <v>1494</v>
      </c>
    </row>
    <row r="723" spans="1:2" x14ac:dyDescent="0.25">
      <c r="A723" s="32">
        <v>33903943</v>
      </c>
      <c r="B723" s="1" t="s">
        <v>1596</v>
      </c>
    </row>
    <row r="724" spans="1:2" x14ac:dyDescent="0.25">
      <c r="A724" s="29"/>
      <c r="B724" s="30" t="s">
        <v>1597</v>
      </c>
    </row>
    <row r="725" spans="1:2" x14ac:dyDescent="0.25">
      <c r="A725" s="32">
        <v>33903944</v>
      </c>
      <c r="B725" s="1" t="s">
        <v>1598</v>
      </c>
    </row>
    <row r="726" spans="1:2" x14ac:dyDescent="0.25">
      <c r="A726" s="29"/>
      <c r="B726" s="30" t="s">
        <v>1599</v>
      </c>
    </row>
    <row r="727" spans="1:2" x14ac:dyDescent="0.25">
      <c r="A727" s="25">
        <v>33903945</v>
      </c>
      <c r="B727" s="1" t="s">
        <v>1600</v>
      </c>
    </row>
    <row r="728" spans="1:2" x14ac:dyDescent="0.25">
      <c r="A728" s="31">
        <v>33903946</v>
      </c>
      <c r="B728" s="30" t="s">
        <v>1497</v>
      </c>
    </row>
    <row r="729" spans="1:2" x14ac:dyDescent="0.25">
      <c r="A729" s="25"/>
      <c r="B729" s="1" t="s">
        <v>1498</v>
      </c>
    </row>
    <row r="730" spans="1:2" x14ac:dyDescent="0.25">
      <c r="A730" s="31">
        <v>33903947</v>
      </c>
      <c r="B730" s="30" t="s">
        <v>1499</v>
      </c>
    </row>
    <row r="731" spans="1:2" x14ac:dyDescent="0.25">
      <c r="A731" s="25"/>
      <c r="B731" s="1" t="s">
        <v>1500</v>
      </c>
    </row>
    <row r="732" spans="1:2" x14ac:dyDescent="0.25">
      <c r="A732" s="31">
        <v>33903948</v>
      </c>
      <c r="B732" s="30" t="s">
        <v>1501</v>
      </c>
    </row>
    <row r="733" spans="1:2" x14ac:dyDescent="0.25">
      <c r="A733" s="25"/>
      <c r="B733" s="1" t="s">
        <v>1502</v>
      </c>
    </row>
    <row r="734" spans="1:2" x14ac:dyDescent="0.25">
      <c r="A734" s="31">
        <v>33903949</v>
      </c>
      <c r="B734" s="30" t="s">
        <v>1601</v>
      </c>
    </row>
    <row r="735" spans="1:2" x14ac:dyDescent="0.25">
      <c r="A735" s="25"/>
      <c r="B735" s="1" t="s">
        <v>1602</v>
      </c>
    </row>
    <row r="736" spans="1:2" x14ac:dyDescent="0.25">
      <c r="A736" s="31">
        <v>33903950</v>
      </c>
      <c r="B736" s="30" t="s">
        <v>1603</v>
      </c>
    </row>
    <row r="737" spans="1:2" x14ac:dyDescent="0.25">
      <c r="A737" s="25"/>
      <c r="B737" s="1" t="s">
        <v>1604</v>
      </c>
    </row>
    <row r="738" spans="1:2" x14ac:dyDescent="0.25">
      <c r="A738" s="31">
        <v>33903951</v>
      </c>
      <c r="B738" s="30" t="s">
        <v>1605</v>
      </c>
    </row>
    <row r="739" spans="1:2" x14ac:dyDescent="0.25">
      <c r="A739" s="25"/>
      <c r="B739" s="1" t="s">
        <v>1606</v>
      </c>
    </row>
    <row r="740" spans="1:2" x14ac:dyDescent="0.25">
      <c r="A740" s="31">
        <v>33903952</v>
      </c>
      <c r="B740" s="30" t="s">
        <v>1507</v>
      </c>
    </row>
    <row r="741" spans="1:2" x14ac:dyDescent="0.25">
      <c r="A741" s="25"/>
      <c r="B741" s="1" t="s">
        <v>1607</v>
      </c>
    </row>
    <row r="742" spans="1:2" x14ac:dyDescent="0.25">
      <c r="A742" s="31">
        <v>33903953</v>
      </c>
      <c r="B742" s="30" t="s">
        <v>1508</v>
      </c>
    </row>
    <row r="743" spans="1:2" x14ac:dyDescent="0.25">
      <c r="A743" s="25"/>
      <c r="B743" s="1" t="s">
        <v>1608</v>
      </c>
    </row>
    <row r="744" spans="1:2" x14ac:dyDescent="0.25">
      <c r="A744" s="31">
        <v>33903954</v>
      </c>
      <c r="B744" s="30" t="s">
        <v>1609</v>
      </c>
    </row>
    <row r="745" spans="1:2" x14ac:dyDescent="0.25">
      <c r="A745" s="25"/>
      <c r="B745" s="1" t="s">
        <v>1610</v>
      </c>
    </row>
    <row r="746" spans="1:2" x14ac:dyDescent="0.25">
      <c r="A746" s="31">
        <v>33903955</v>
      </c>
      <c r="B746" s="30" t="s">
        <v>1611</v>
      </c>
    </row>
    <row r="747" spans="1:2" x14ac:dyDescent="0.25">
      <c r="A747" s="25"/>
      <c r="B747" s="1" t="s">
        <v>1612</v>
      </c>
    </row>
    <row r="748" spans="1:2" x14ac:dyDescent="0.25">
      <c r="A748" s="31">
        <v>33903956</v>
      </c>
      <c r="B748" s="30" t="s">
        <v>1613</v>
      </c>
    </row>
    <row r="749" spans="1:2" x14ac:dyDescent="0.25">
      <c r="A749" s="25"/>
      <c r="B749" s="1" t="s">
        <v>1614</v>
      </c>
    </row>
    <row r="750" spans="1:2" x14ac:dyDescent="0.25">
      <c r="A750" s="31">
        <v>33903957</v>
      </c>
      <c r="B750" s="30" t="s">
        <v>1256</v>
      </c>
    </row>
    <row r="751" spans="1:2" x14ac:dyDescent="0.25">
      <c r="A751" s="25"/>
      <c r="B751" s="1" t="s">
        <v>1615</v>
      </c>
    </row>
    <row r="752" spans="1:2" x14ac:dyDescent="0.25">
      <c r="A752" s="31">
        <v>33903958</v>
      </c>
      <c r="B752" s="30" t="s">
        <v>1616</v>
      </c>
    </row>
    <row r="753" spans="1:2" x14ac:dyDescent="0.25">
      <c r="A753" s="32"/>
      <c r="B753" s="1" t="s">
        <v>1617</v>
      </c>
    </row>
    <row r="754" spans="1:2" x14ac:dyDescent="0.25">
      <c r="A754" s="29"/>
      <c r="B754" s="30" t="s">
        <v>1618</v>
      </c>
    </row>
    <row r="755" spans="1:2" x14ac:dyDescent="0.25">
      <c r="A755" s="32">
        <v>33903959</v>
      </c>
      <c r="B755" s="1" t="s">
        <v>1524</v>
      </c>
    </row>
    <row r="756" spans="1:2" x14ac:dyDescent="0.25">
      <c r="A756" s="29"/>
      <c r="B756" s="30" t="s">
        <v>1525</v>
      </c>
    </row>
    <row r="757" spans="1:2" x14ac:dyDescent="0.25">
      <c r="A757" s="25">
        <v>33903960</v>
      </c>
      <c r="B757" s="1" t="s">
        <v>1619</v>
      </c>
    </row>
    <row r="758" spans="1:2" x14ac:dyDescent="0.25">
      <c r="A758" s="31">
        <v>33903961</v>
      </c>
      <c r="B758" s="30" t="s">
        <v>1620</v>
      </c>
    </row>
    <row r="759" spans="1:2" x14ac:dyDescent="0.25">
      <c r="A759" s="25"/>
      <c r="B759" s="1" t="s">
        <v>1621</v>
      </c>
    </row>
    <row r="760" spans="1:2" x14ac:dyDescent="0.25">
      <c r="A760" s="31">
        <v>33903962</v>
      </c>
      <c r="B760" s="30" t="s">
        <v>1622</v>
      </c>
    </row>
    <row r="761" spans="1:2" x14ac:dyDescent="0.25">
      <c r="A761" s="25"/>
      <c r="B761" s="1" t="s">
        <v>1623</v>
      </c>
    </row>
    <row r="762" spans="1:2" x14ac:dyDescent="0.25">
      <c r="A762" s="31">
        <v>33903963</v>
      </c>
      <c r="B762" s="30" t="s">
        <v>1624</v>
      </c>
    </row>
    <row r="763" spans="1:2" x14ac:dyDescent="0.25">
      <c r="A763" s="25"/>
      <c r="B763" s="1" t="s">
        <v>1625</v>
      </c>
    </row>
    <row r="764" spans="1:2" x14ac:dyDescent="0.25">
      <c r="A764" s="31">
        <v>33903964</v>
      </c>
      <c r="B764" s="30" t="s">
        <v>1626</v>
      </c>
    </row>
    <row r="765" spans="1:2" x14ac:dyDescent="0.25">
      <c r="A765" s="25"/>
      <c r="B765" s="1" t="s">
        <v>1627</v>
      </c>
    </row>
    <row r="766" spans="1:2" x14ac:dyDescent="0.25">
      <c r="A766" s="31">
        <v>33903965</v>
      </c>
      <c r="B766" s="30" t="s">
        <v>1257</v>
      </c>
    </row>
    <row r="767" spans="1:2" x14ac:dyDescent="0.25">
      <c r="A767" s="25"/>
      <c r="B767" s="1" t="s">
        <v>1628</v>
      </c>
    </row>
    <row r="768" spans="1:2" x14ac:dyDescent="0.25">
      <c r="A768" s="31">
        <v>33903966</v>
      </c>
      <c r="B768" s="30" t="s">
        <v>1629</v>
      </c>
    </row>
    <row r="769" spans="1:2" x14ac:dyDescent="0.25">
      <c r="A769" s="25"/>
      <c r="B769" s="1" t="s">
        <v>1630</v>
      </c>
    </row>
    <row r="770" spans="1:2" x14ac:dyDescent="0.25">
      <c r="A770" s="31">
        <v>33903967</v>
      </c>
      <c r="B770" s="30" t="s">
        <v>1631</v>
      </c>
    </row>
    <row r="771" spans="1:2" x14ac:dyDescent="0.25">
      <c r="A771" s="25"/>
      <c r="B771" s="1" t="s">
        <v>1632</v>
      </c>
    </row>
    <row r="772" spans="1:2" x14ac:dyDescent="0.25">
      <c r="A772" s="31">
        <v>33903968</v>
      </c>
      <c r="B772" s="30" t="s">
        <v>1513</v>
      </c>
    </row>
    <row r="773" spans="1:2" x14ac:dyDescent="0.25">
      <c r="A773" s="25"/>
      <c r="B773" s="1" t="s">
        <v>1633</v>
      </c>
    </row>
    <row r="774" spans="1:2" x14ac:dyDescent="0.25">
      <c r="A774" s="29">
        <v>33903969</v>
      </c>
      <c r="B774" s="30" t="s">
        <v>1634</v>
      </c>
    </row>
    <row r="775" spans="1:2" x14ac:dyDescent="0.25">
      <c r="A775" s="25">
        <v>31900101</v>
      </c>
      <c r="B775" s="1" t="s">
        <v>964</v>
      </c>
    </row>
    <row r="776" spans="1:2" x14ac:dyDescent="0.25">
      <c r="A776" s="25">
        <v>31900106</v>
      </c>
      <c r="B776" s="1" t="s">
        <v>965</v>
      </c>
    </row>
    <row r="777" spans="1:2" x14ac:dyDescent="0.25">
      <c r="A777" s="25">
        <v>31900128</v>
      </c>
      <c r="B777" s="1" t="s">
        <v>969</v>
      </c>
    </row>
    <row r="778" spans="1:2" x14ac:dyDescent="0.25">
      <c r="A778" s="25">
        <v>31900130</v>
      </c>
      <c r="B778" s="1" t="s">
        <v>970</v>
      </c>
    </row>
    <row r="779" spans="1:2" x14ac:dyDescent="0.25">
      <c r="A779" s="25">
        <v>31900301</v>
      </c>
      <c r="B779" s="1" t="s">
        <v>4999</v>
      </c>
    </row>
    <row r="780" spans="1:2" x14ac:dyDescent="0.25">
      <c r="A780" s="25">
        <v>31900302</v>
      </c>
      <c r="B780" s="1" t="s">
        <v>5000</v>
      </c>
    </row>
    <row r="781" spans="1:2" x14ac:dyDescent="0.25">
      <c r="A781" s="25">
        <v>31900303</v>
      </c>
      <c r="B781" s="1" t="s">
        <v>977</v>
      </c>
    </row>
    <row r="782" spans="1:2" x14ac:dyDescent="0.25">
      <c r="A782" s="25">
        <v>31900304</v>
      </c>
      <c r="B782" s="1" t="s">
        <v>979</v>
      </c>
    </row>
    <row r="783" spans="1:2" x14ac:dyDescent="0.25">
      <c r="A783" s="25">
        <v>31900401</v>
      </c>
      <c r="B783" s="1" t="s">
        <v>983</v>
      </c>
    </row>
    <row r="784" spans="1:2" x14ac:dyDescent="0.25">
      <c r="A784" s="25">
        <v>31900402</v>
      </c>
      <c r="B784" s="1" t="s">
        <v>984</v>
      </c>
    </row>
    <row r="785" spans="1:2" x14ac:dyDescent="0.25">
      <c r="A785" s="25">
        <v>31900403</v>
      </c>
      <c r="B785" s="1" t="s">
        <v>986</v>
      </c>
    </row>
    <row r="786" spans="1:2" x14ac:dyDescent="0.25">
      <c r="A786" s="25">
        <v>31900405</v>
      </c>
      <c r="B786" s="1" t="s">
        <v>989</v>
      </c>
    </row>
    <row r="787" spans="1:2" x14ac:dyDescent="0.25">
      <c r="A787" s="25">
        <v>31900406</v>
      </c>
      <c r="B787" s="1" t="s">
        <v>991</v>
      </c>
    </row>
    <row r="788" spans="1:2" x14ac:dyDescent="0.25">
      <c r="A788" s="25">
        <v>31900410</v>
      </c>
      <c r="B788" s="1" t="s">
        <v>993</v>
      </c>
    </row>
    <row r="789" spans="1:2" x14ac:dyDescent="0.25">
      <c r="A789" s="25">
        <v>31900499</v>
      </c>
      <c r="B789" s="1" t="s">
        <v>996</v>
      </c>
    </row>
    <row r="790" spans="1:2" x14ac:dyDescent="0.25">
      <c r="A790" s="25">
        <v>31900701</v>
      </c>
      <c r="B790" s="1" t="s">
        <v>1004</v>
      </c>
    </row>
    <row r="791" spans="1:2" x14ac:dyDescent="0.25">
      <c r="A791" s="25">
        <v>31901109</v>
      </c>
      <c r="B791" s="1" t="s">
        <v>1013</v>
      </c>
    </row>
    <row r="792" spans="1:2" x14ac:dyDescent="0.25">
      <c r="A792" s="25">
        <v>31901110</v>
      </c>
      <c r="B792" s="1" t="s">
        <v>1015</v>
      </c>
    </row>
    <row r="793" spans="1:2" x14ac:dyDescent="0.25">
      <c r="A793" s="25">
        <v>31901111</v>
      </c>
      <c r="B793" s="1" t="s">
        <v>1017</v>
      </c>
    </row>
    <row r="794" spans="1:2" x14ac:dyDescent="0.25">
      <c r="A794" s="25">
        <v>31901112</v>
      </c>
      <c r="B794" s="1" t="s">
        <v>1019</v>
      </c>
    </row>
    <row r="795" spans="1:2" x14ac:dyDescent="0.25">
      <c r="A795" s="25">
        <v>31901113</v>
      </c>
      <c r="B795" s="1" t="s">
        <v>1021</v>
      </c>
    </row>
    <row r="796" spans="1:2" x14ac:dyDescent="0.25">
      <c r="A796" s="25">
        <v>31901114</v>
      </c>
      <c r="B796" s="1" t="s">
        <v>1023</v>
      </c>
    </row>
    <row r="797" spans="1:2" x14ac:dyDescent="0.25">
      <c r="A797" s="25">
        <v>31901115</v>
      </c>
      <c r="B797" s="1" t="s">
        <v>1025</v>
      </c>
    </row>
    <row r="798" spans="1:2" x14ac:dyDescent="0.25">
      <c r="A798" s="25">
        <v>31901116</v>
      </c>
      <c r="B798" s="1" t="s">
        <v>1027</v>
      </c>
    </row>
    <row r="799" spans="1:2" x14ac:dyDescent="0.25">
      <c r="A799" s="25">
        <v>31901117</v>
      </c>
      <c r="B799" s="1" t="s">
        <v>1029</v>
      </c>
    </row>
    <row r="800" spans="1:2" x14ac:dyDescent="0.25">
      <c r="A800" s="25">
        <v>31901118</v>
      </c>
      <c r="B800" s="1" t="s">
        <v>1031</v>
      </c>
    </row>
    <row r="801" spans="1:2" x14ac:dyDescent="0.25">
      <c r="A801" s="25">
        <v>31901119</v>
      </c>
      <c r="B801" s="1" t="s">
        <v>1033</v>
      </c>
    </row>
    <row r="802" spans="1:2" x14ac:dyDescent="0.25">
      <c r="A802" s="25">
        <v>31901120</v>
      </c>
      <c r="B802" s="1" t="s">
        <v>1035</v>
      </c>
    </row>
    <row r="803" spans="1:2" x14ac:dyDescent="0.25">
      <c r="A803" s="25">
        <v>31901121</v>
      </c>
      <c r="B803" s="1" t="s">
        <v>1037</v>
      </c>
    </row>
    <row r="804" spans="1:2" x14ac:dyDescent="0.25">
      <c r="A804" s="25">
        <v>31901122</v>
      </c>
      <c r="B804" s="1" t="s">
        <v>1039</v>
      </c>
    </row>
    <row r="805" spans="1:2" x14ac:dyDescent="0.25">
      <c r="A805" s="25">
        <v>31901125</v>
      </c>
      <c r="B805" s="1" t="s">
        <v>1044</v>
      </c>
    </row>
    <row r="806" spans="1:2" x14ac:dyDescent="0.25">
      <c r="A806" s="25">
        <v>31901126</v>
      </c>
      <c r="B806" s="1" t="s">
        <v>1046</v>
      </c>
    </row>
    <row r="807" spans="1:2" x14ac:dyDescent="0.25">
      <c r="A807" s="25">
        <v>31901128</v>
      </c>
      <c r="B807" s="1" t="s">
        <v>1048</v>
      </c>
    </row>
    <row r="808" spans="1:2" x14ac:dyDescent="0.25">
      <c r="A808" s="25">
        <v>31901131</v>
      </c>
      <c r="B808" s="1" t="s">
        <v>5001</v>
      </c>
    </row>
    <row r="809" spans="1:2" x14ac:dyDescent="0.25">
      <c r="A809" s="25">
        <v>31901149</v>
      </c>
      <c r="B809" s="1" t="s">
        <v>5002</v>
      </c>
    </row>
    <row r="810" spans="1:2" x14ac:dyDescent="0.25">
      <c r="A810" s="25">
        <v>31901150</v>
      </c>
      <c r="B810" s="1" t="s">
        <v>5003</v>
      </c>
    </row>
    <row r="811" spans="1:2" x14ac:dyDescent="0.25">
      <c r="A811" s="25">
        <v>31901198</v>
      </c>
      <c r="B811" s="1" t="s">
        <v>1058</v>
      </c>
    </row>
    <row r="812" spans="1:2" x14ac:dyDescent="0.25">
      <c r="A812" s="25">
        <v>31901199</v>
      </c>
      <c r="B812" s="1" t="s">
        <v>1060</v>
      </c>
    </row>
    <row r="813" spans="1:2" x14ac:dyDescent="0.25">
      <c r="A813" s="25">
        <v>31901201</v>
      </c>
      <c r="B813" s="1" t="s">
        <v>1061</v>
      </c>
    </row>
    <row r="814" spans="1:2" x14ac:dyDescent="0.25">
      <c r="A814" s="25">
        <v>31901231</v>
      </c>
      <c r="B814" s="1" t="s">
        <v>1063</v>
      </c>
    </row>
    <row r="815" spans="1:2" x14ac:dyDescent="0.25">
      <c r="A815" s="25">
        <v>31901232</v>
      </c>
      <c r="B815" s="1" t="s">
        <v>1065</v>
      </c>
    </row>
    <row r="816" spans="1:2" x14ac:dyDescent="0.25">
      <c r="A816" s="25">
        <v>31901243</v>
      </c>
      <c r="B816" s="1" t="s">
        <v>1054</v>
      </c>
    </row>
    <row r="817" spans="1:2" x14ac:dyDescent="0.25">
      <c r="A817" s="25">
        <v>31901245</v>
      </c>
      <c r="B817" s="1" t="s">
        <v>1056</v>
      </c>
    </row>
    <row r="818" spans="1:2" x14ac:dyDescent="0.25">
      <c r="A818" s="25">
        <v>31901247</v>
      </c>
      <c r="B818" s="1" t="s">
        <v>5004</v>
      </c>
    </row>
    <row r="819" spans="1:2" x14ac:dyDescent="0.25">
      <c r="A819" s="25">
        <v>31901299</v>
      </c>
      <c r="B819" s="1" t="s">
        <v>1069</v>
      </c>
    </row>
    <row r="820" spans="1:2" x14ac:dyDescent="0.25">
      <c r="A820" s="25">
        <v>31901301</v>
      </c>
      <c r="B820" s="1" t="s">
        <v>1070</v>
      </c>
    </row>
    <row r="821" spans="1:2" x14ac:dyDescent="0.25">
      <c r="A821" s="25">
        <v>31901303</v>
      </c>
      <c r="B821" s="1" t="s">
        <v>1072</v>
      </c>
    </row>
    <row r="822" spans="1:2" x14ac:dyDescent="0.25">
      <c r="A822" s="25">
        <v>31901327</v>
      </c>
      <c r="B822" s="1" t="s">
        <v>1076</v>
      </c>
    </row>
    <row r="823" spans="1:2" x14ac:dyDescent="0.25">
      <c r="A823" s="25">
        <v>31901330</v>
      </c>
      <c r="B823" s="1" t="s">
        <v>1077</v>
      </c>
    </row>
    <row r="824" spans="1:2" x14ac:dyDescent="0.25">
      <c r="A824" s="25">
        <v>31901332</v>
      </c>
      <c r="B824" s="1" t="s">
        <v>1079</v>
      </c>
    </row>
    <row r="825" spans="1:2" x14ac:dyDescent="0.25">
      <c r="A825" s="25">
        <v>31901333</v>
      </c>
      <c r="B825" s="1" t="s">
        <v>1081</v>
      </c>
    </row>
    <row r="826" spans="1:2" x14ac:dyDescent="0.25">
      <c r="A826" s="25">
        <v>31901334</v>
      </c>
      <c r="B826" s="1" t="s">
        <v>1083</v>
      </c>
    </row>
    <row r="827" spans="1:2" x14ac:dyDescent="0.25">
      <c r="A827" s="25">
        <v>31901398</v>
      </c>
      <c r="B827" s="1" t="s">
        <v>1089</v>
      </c>
    </row>
    <row r="828" spans="1:2" x14ac:dyDescent="0.25">
      <c r="A828" s="25">
        <v>31901604</v>
      </c>
      <c r="B828" s="1" t="s">
        <v>1095</v>
      </c>
    </row>
    <row r="829" spans="1:2" x14ac:dyDescent="0.25">
      <c r="A829" s="25">
        <v>31901605</v>
      </c>
      <c r="B829" s="1" t="s">
        <v>1097</v>
      </c>
    </row>
    <row r="830" spans="1:2" x14ac:dyDescent="0.25">
      <c r="A830" s="25">
        <v>31901606</v>
      </c>
      <c r="B830" s="1" t="s">
        <v>1099</v>
      </c>
    </row>
    <row r="831" spans="1:2" x14ac:dyDescent="0.25">
      <c r="A831" s="25">
        <v>31901607</v>
      </c>
      <c r="B831" s="1" t="s">
        <v>1100</v>
      </c>
    </row>
    <row r="832" spans="1:2" x14ac:dyDescent="0.25">
      <c r="A832" s="25">
        <v>31901608</v>
      </c>
      <c r="B832" s="1" t="s">
        <v>1101</v>
      </c>
    </row>
    <row r="833" spans="1:2" x14ac:dyDescent="0.25">
      <c r="A833" s="25">
        <v>31901609</v>
      </c>
      <c r="B833" s="1" t="s">
        <v>1103</v>
      </c>
    </row>
    <row r="834" spans="1:2" x14ac:dyDescent="0.25">
      <c r="A834" s="25">
        <v>31901701</v>
      </c>
      <c r="B834" s="1" t="s">
        <v>1105</v>
      </c>
    </row>
    <row r="835" spans="1:2" x14ac:dyDescent="0.25">
      <c r="A835" s="25">
        <v>31906702</v>
      </c>
      <c r="B835" s="1" t="s">
        <v>1115</v>
      </c>
    </row>
    <row r="836" spans="1:2" x14ac:dyDescent="0.25">
      <c r="A836" s="25">
        <v>31909101</v>
      </c>
      <c r="B836" s="1" t="s">
        <v>1119</v>
      </c>
    </row>
    <row r="837" spans="1:2" x14ac:dyDescent="0.25">
      <c r="A837" s="25">
        <v>31909201</v>
      </c>
      <c r="B837" s="1" t="s">
        <v>1162</v>
      </c>
    </row>
    <row r="838" spans="1:2" x14ac:dyDescent="0.25">
      <c r="A838" s="25">
        <v>31909203</v>
      </c>
      <c r="B838" s="1" t="s">
        <v>1164</v>
      </c>
    </row>
    <row r="839" spans="1:2" x14ac:dyDescent="0.25">
      <c r="A839" s="25">
        <v>31909204</v>
      </c>
      <c r="B839" s="1" t="s">
        <v>1166</v>
      </c>
    </row>
    <row r="840" spans="1:2" x14ac:dyDescent="0.25">
      <c r="A840" s="25">
        <v>31909209</v>
      </c>
      <c r="B840" s="1" t="s">
        <v>5005</v>
      </c>
    </row>
    <row r="841" spans="1:2" x14ac:dyDescent="0.25">
      <c r="A841" s="25">
        <v>31909211</v>
      </c>
      <c r="B841" s="1" t="s">
        <v>1169</v>
      </c>
    </row>
    <row r="842" spans="1:2" x14ac:dyDescent="0.25">
      <c r="A842" s="25">
        <v>31909212</v>
      </c>
      <c r="B842" s="1" t="s">
        <v>1170</v>
      </c>
    </row>
    <row r="843" spans="1:2" x14ac:dyDescent="0.25">
      <c r="A843" s="25">
        <v>31909213</v>
      </c>
      <c r="B843" s="1" t="s">
        <v>988</v>
      </c>
    </row>
    <row r="844" spans="1:2" x14ac:dyDescent="0.25">
      <c r="A844" s="25">
        <v>31909216</v>
      </c>
      <c r="B844" s="1" t="s">
        <v>1092</v>
      </c>
    </row>
    <row r="845" spans="1:2" x14ac:dyDescent="0.25">
      <c r="A845" s="25">
        <v>31909294</v>
      </c>
      <c r="B845" s="1" t="s">
        <v>1197</v>
      </c>
    </row>
    <row r="846" spans="1:2" x14ac:dyDescent="0.25">
      <c r="A846" s="25">
        <v>31909296</v>
      </c>
      <c r="B846" s="1" t="s">
        <v>1199</v>
      </c>
    </row>
    <row r="847" spans="1:2" x14ac:dyDescent="0.25">
      <c r="A847" s="25">
        <v>31909401</v>
      </c>
      <c r="B847" s="1" t="s">
        <v>1200</v>
      </c>
    </row>
    <row r="848" spans="1:2" x14ac:dyDescent="0.25">
      <c r="A848" s="25">
        <v>31909403</v>
      </c>
      <c r="B848" s="1" t="s">
        <v>1202</v>
      </c>
    </row>
    <row r="849" spans="1:2" x14ac:dyDescent="0.25">
      <c r="A849" s="25">
        <v>31909407</v>
      </c>
      <c r="B849" s="1" t="s">
        <v>5006</v>
      </c>
    </row>
    <row r="850" spans="1:2" x14ac:dyDescent="0.25">
      <c r="A850" s="25">
        <v>31909408</v>
      </c>
      <c r="B850" s="1" t="s">
        <v>5007</v>
      </c>
    </row>
    <row r="851" spans="1:2" x14ac:dyDescent="0.25">
      <c r="A851" s="25">
        <v>31909409</v>
      </c>
      <c r="B851" s="1" t="s">
        <v>1042</v>
      </c>
    </row>
    <row r="852" spans="1:2" x14ac:dyDescent="0.25">
      <c r="A852" s="25">
        <v>31909410</v>
      </c>
      <c r="B852" s="1" t="s">
        <v>5008</v>
      </c>
    </row>
    <row r="853" spans="1:2" x14ac:dyDescent="0.25">
      <c r="A853" s="25">
        <v>31909411</v>
      </c>
      <c r="B853" s="1" t="s">
        <v>1209</v>
      </c>
    </row>
    <row r="854" spans="1:2" x14ac:dyDescent="0.25">
      <c r="A854" s="25">
        <v>31909601</v>
      </c>
      <c r="B854" s="1" t="s">
        <v>1213</v>
      </c>
    </row>
    <row r="855" spans="1:2" x14ac:dyDescent="0.25">
      <c r="A855" s="25">
        <v>31911307</v>
      </c>
      <c r="B855" s="1" t="s">
        <v>1217</v>
      </c>
    </row>
    <row r="856" spans="1:2" x14ac:dyDescent="0.25">
      <c r="A856" s="25">
        <v>31911311</v>
      </c>
      <c r="B856" s="1" t="s">
        <v>1223</v>
      </c>
    </row>
    <row r="857" spans="1:2" x14ac:dyDescent="0.25">
      <c r="A857" s="25">
        <v>31919213</v>
      </c>
      <c r="B857" s="1" t="s">
        <v>988</v>
      </c>
    </row>
    <row r="858" spans="1:2" x14ac:dyDescent="0.25">
      <c r="A858" s="25">
        <v>31919296</v>
      </c>
      <c r="B858" s="1" t="s">
        <v>1239</v>
      </c>
    </row>
    <row r="859" spans="1:2" x14ac:dyDescent="0.25">
      <c r="A859" s="25">
        <v>31919601</v>
      </c>
      <c r="B859" s="1" t="s">
        <v>1213</v>
      </c>
    </row>
    <row r="860" spans="1:2" x14ac:dyDescent="0.25">
      <c r="A860" s="25">
        <v>32902104</v>
      </c>
      <c r="B860" s="1" t="s">
        <v>1243</v>
      </c>
    </row>
    <row r="861" spans="1:2" x14ac:dyDescent="0.25">
      <c r="A861" s="25">
        <v>32902106</v>
      </c>
      <c r="B861" s="1" t="s">
        <v>1245</v>
      </c>
    </row>
    <row r="862" spans="1:2" x14ac:dyDescent="0.25">
      <c r="A862" s="25">
        <v>32902108</v>
      </c>
      <c r="B862" s="1" t="s">
        <v>1247</v>
      </c>
    </row>
    <row r="863" spans="1:2" x14ac:dyDescent="0.25">
      <c r="A863" s="25">
        <v>32902204</v>
      </c>
      <c r="B863" s="1" t="s">
        <v>5009</v>
      </c>
    </row>
    <row r="864" spans="1:2" x14ac:dyDescent="0.25">
      <c r="A864" s="25">
        <v>32902206</v>
      </c>
      <c r="B864" s="1" t="s">
        <v>1252</v>
      </c>
    </row>
    <row r="865" spans="1:2" x14ac:dyDescent="0.25">
      <c r="A865" s="25">
        <v>32902208</v>
      </c>
      <c r="B865" s="1" t="s">
        <v>1254</v>
      </c>
    </row>
    <row r="866" spans="1:2" x14ac:dyDescent="0.25">
      <c r="A866" s="25">
        <v>33404101</v>
      </c>
      <c r="B866" s="1" t="s">
        <v>1258</v>
      </c>
    </row>
    <row r="867" spans="1:2" x14ac:dyDescent="0.25">
      <c r="A867" s="25">
        <v>33414103</v>
      </c>
      <c r="B867" s="1" t="s">
        <v>1265</v>
      </c>
    </row>
    <row r="868" spans="1:2" x14ac:dyDescent="0.25">
      <c r="A868" s="25">
        <v>33419202</v>
      </c>
      <c r="B868" s="1" t="s">
        <v>1265</v>
      </c>
    </row>
    <row r="869" spans="1:2" x14ac:dyDescent="0.25">
      <c r="A869" s="25">
        <v>33423926</v>
      </c>
      <c r="B869" s="1" t="s">
        <v>1261</v>
      </c>
    </row>
    <row r="870" spans="1:2" x14ac:dyDescent="0.25">
      <c r="A870" s="25">
        <v>33504102</v>
      </c>
      <c r="B870" s="1" t="s">
        <v>1264</v>
      </c>
    </row>
    <row r="871" spans="1:2" x14ac:dyDescent="0.25">
      <c r="A871" s="25">
        <v>33504199</v>
      </c>
      <c r="B871" s="1" t="s">
        <v>1259</v>
      </c>
    </row>
    <row r="872" spans="1:2" x14ac:dyDescent="0.25">
      <c r="A872" s="25">
        <v>33504302</v>
      </c>
      <c r="B872" s="1" t="s">
        <v>1276</v>
      </c>
    </row>
    <row r="873" spans="1:2" x14ac:dyDescent="0.25">
      <c r="A873" s="25">
        <v>33504399</v>
      </c>
      <c r="B873" s="1" t="s">
        <v>1278</v>
      </c>
    </row>
    <row r="874" spans="1:2" x14ac:dyDescent="0.25">
      <c r="A874" s="25">
        <v>33604503</v>
      </c>
      <c r="B874" s="1" t="s">
        <v>1284</v>
      </c>
    </row>
    <row r="875" spans="1:2" x14ac:dyDescent="0.25">
      <c r="A875" s="25">
        <v>33604505</v>
      </c>
      <c r="B875" s="1" t="s">
        <v>5010</v>
      </c>
    </row>
    <row r="876" spans="1:2" x14ac:dyDescent="0.25">
      <c r="A876" s="25">
        <v>33900806</v>
      </c>
      <c r="B876" s="1" t="s">
        <v>1292</v>
      </c>
    </row>
    <row r="877" spans="1:2" x14ac:dyDescent="0.25">
      <c r="A877" s="25">
        <v>33900807</v>
      </c>
      <c r="B877" s="1" t="s">
        <v>1294</v>
      </c>
    </row>
    <row r="878" spans="1:2" x14ac:dyDescent="0.25">
      <c r="A878" s="25">
        <v>33900812</v>
      </c>
      <c r="B878" s="1" t="s">
        <v>1297</v>
      </c>
    </row>
    <row r="879" spans="1:2" x14ac:dyDescent="0.25">
      <c r="A879" s="25">
        <v>33900816</v>
      </c>
      <c r="B879" s="1" t="s">
        <v>1299</v>
      </c>
    </row>
    <row r="880" spans="1:2" x14ac:dyDescent="0.25">
      <c r="A880" s="25">
        <v>33900817</v>
      </c>
      <c r="B880" s="1" t="s">
        <v>5011</v>
      </c>
    </row>
    <row r="881" spans="1:2" x14ac:dyDescent="0.25">
      <c r="A881" s="25">
        <v>33900818</v>
      </c>
      <c r="B881" s="1" t="s">
        <v>5012</v>
      </c>
    </row>
    <row r="882" spans="1:2" x14ac:dyDescent="0.25">
      <c r="A882" s="25">
        <v>33900899</v>
      </c>
      <c r="B882" s="1" t="s">
        <v>1007</v>
      </c>
    </row>
    <row r="883" spans="1:2" x14ac:dyDescent="0.25">
      <c r="A883" s="25">
        <v>33901414</v>
      </c>
      <c r="B883" s="1" t="s">
        <v>1304</v>
      </c>
    </row>
    <row r="884" spans="1:2" x14ac:dyDescent="0.25">
      <c r="A884" s="25">
        <v>33901416</v>
      </c>
      <c r="B884" s="1" t="s">
        <v>1306</v>
      </c>
    </row>
    <row r="885" spans="1:2" x14ac:dyDescent="0.25">
      <c r="A885" s="25">
        <v>33901514</v>
      </c>
      <c r="B885" s="1" t="s">
        <v>1308</v>
      </c>
    </row>
    <row r="886" spans="1:2" x14ac:dyDescent="0.25">
      <c r="A886" s="25">
        <v>33901801</v>
      </c>
      <c r="B886" s="1" t="s">
        <v>1312</v>
      </c>
    </row>
    <row r="887" spans="1:2" x14ac:dyDescent="0.25">
      <c r="A887" s="25">
        <v>33901802</v>
      </c>
      <c r="B887" s="1" t="s">
        <v>1314</v>
      </c>
    </row>
    <row r="888" spans="1:2" x14ac:dyDescent="0.25">
      <c r="A888" s="25">
        <v>33902001</v>
      </c>
      <c r="B888" s="1" t="s">
        <v>1317</v>
      </c>
    </row>
    <row r="889" spans="1:2" x14ac:dyDescent="0.25">
      <c r="A889" s="25">
        <v>33902003</v>
      </c>
      <c r="B889" s="1" t="s">
        <v>1319</v>
      </c>
    </row>
    <row r="890" spans="1:2" x14ac:dyDescent="0.25">
      <c r="A890" s="25">
        <v>33903001</v>
      </c>
      <c r="B890" s="1" t="s">
        <v>1321</v>
      </c>
    </row>
    <row r="891" spans="1:2" x14ac:dyDescent="0.25">
      <c r="A891" s="25">
        <v>33903002</v>
      </c>
      <c r="B891" s="1" t="s">
        <v>1323</v>
      </c>
    </row>
    <row r="892" spans="1:2" x14ac:dyDescent="0.25">
      <c r="A892" s="25">
        <v>33903003</v>
      </c>
      <c r="B892" s="1" t="s">
        <v>1325</v>
      </c>
    </row>
    <row r="893" spans="1:2" x14ac:dyDescent="0.25">
      <c r="A893" s="25">
        <v>33903004</v>
      </c>
      <c r="B893" s="1" t="s">
        <v>1326</v>
      </c>
    </row>
    <row r="894" spans="1:2" x14ac:dyDescent="0.25">
      <c r="A894" s="25">
        <v>33903005</v>
      </c>
      <c r="B894" s="1" t="s">
        <v>1328</v>
      </c>
    </row>
    <row r="895" spans="1:2" x14ac:dyDescent="0.25">
      <c r="A895" s="25">
        <v>33903006</v>
      </c>
      <c r="B895" s="1" t="s">
        <v>1330</v>
      </c>
    </row>
    <row r="896" spans="1:2" x14ac:dyDescent="0.25">
      <c r="A896" s="25">
        <v>33903007</v>
      </c>
      <c r="B896" s="1" t="s">
        <v>1331</v>
      </c>
    </row>
    <row r="897" spans="1:2" x14ac:dyDescent="0.25">
      <c r="A897" s="25">
        <v>33903009</v>
      </c>
      <c r="B897" s="1" t="s">
        <v>799</v>
      </c>
    </row>
    <row r="898" spans="1:2" x14ac:dyDescent="0.25">
      <c r="A898" s="25">
        <v>33903010</v>
      </c>
      <c r="B898" s="1" t="s">
        <v>1335</v>
      </c>
    </row>
    <row r="899" spans="1:2" x14ac:dyDescent="0.25">
      <c r="A899" s="25">
        <v>33903011</v>
      </c>
      <c r="B899" s="1" t="s">
        <v>1337</v>
      </c>
    </row>
    <row r="900" spans="1:2" x14ac:dyDescent="0.25">
      <c r="A900" s="25">
        <v>33903012</v>
      </c>
      <c r="B900" s="1" t="s">
        <v>1339</v>
      </c>
    </row>
    <row r="901" spans="1:2" x14ac:dyDescent="0.25">
      <c r="A901" s="25">
        <v>33903013</v>
      </c>
      <c r="B901" s="1" t="s">
        <v>1341</v>
      </c>
    </row>
    <row r="902" spans="1:2" x14ac:dyDescent="0.25">
      <c r="A902" s="25">
        <v>33903014</v>
      </c>
      <c r="B902" s="1" t="s">
        <v>1343</v>
      </c>
    </row>
    <row r="903" spans="1:2" x14ac:dyDescent="0.25">
      <c r="A903" s="25">
        <v>33903015</v>
      </c>
      <c r="B903" s="1" t="s">
        <v>1344</v>
      </c>
    </row>
    <row r="904" spans="1:2" x14ac:dyDescent="0.25">
      <c r="A904" s="25">
        <v>33903016</v>
      </c>
      <c r="B904" s="1" t="s">
        <v>1345</v>
      </c>
    </row>
    <row r="905" spans="1:2" x14ac:dyDescent="0.25">
      <c r="A905" s="25">
        <v>33903017</v>
      </c>
      <c r="B905" s="1" t="s">
        <v>1346</v>
      </c>
    </row>
    <row r="906" spans="1:2" x14ac:dyDescent="0.25">
      <c r="A906" s="25">
        <v>33903018</v>
      </c>
      <c r="B906" s="1" t="s">
        <v>1347</v>
      </c>
    </row>
    <row r="907" spans="1:2" x14ac:dyDescent="0.25">
      <c r="A907" s="25">
        <v>33903019</v>
      </c>
      <c r="B907" s="1" t="s">
        <v>1349</v>
      </c>
    </row>
    <row r="908" spans="1:2" x14ac:dyDescent="0.25">
      <c r="A908" s="25">
        <v>33903020</v>
      </c>
      <c r="B908" s="1" t="s">
        <v>1350</v>
      </c>
    </row>
    <row r="909" spans="1:2" x14ac:dyDescent="0.25">
      <c r="A909" s="25">
        <v>33903021</v>
      </c>
      <c r="B909" s="1" t="s">
        <v>1351</v>
      </c>
    </row>
    <row r="910" spans="1:2" x14ac:dyDescent="0.25">
      <c r="A910" s="25">
        <v>33903022</v>
      </c>
      <c r="B910" s="1" t="s">
        <v>1352</v>
      </c>
    </row>
    <row r="911" spans="1:2" x14ac:dyDescent="0.25">
      <c r="A911" s="25">
        <v>33903023</v>
      </c>
      <c r="B911" s="1" t="s">
        <v>1354</v>
      </c>
    </row>
    <row r="912" spans="1:2" x14ac:dyDescent="0.25">
      <c r="A912" s="25">
        <v>33903024</v>
      </c>
      <c r="B912" s="1" t="s">
        <v>1355</v>
      </c>
    </row>
    <row r="913" spans="1:2" x14ac:dyDescent="0.25">
      <c r="A913" s="25">
        <v>33903025</v>
      </c>
      <c r="B913" s="1" t="s">
        <v>1357</v>
      </c>
    </row>
    <row r="914" spans="1:2" x14ac:dyDescent="0.25">
      <c r="A914" s="25">
        <v>33903026</v>
      </c>
      <c r="B914" s="1" t="s">
        <v>1359</v>
      </c>
    </row>
    <row r="915" spans="1:2" x14ac:dyDescent="0.25">
      <c r="A915" s="25">
        <v>33903027</v>
      </c>
      <c r="B915" s="1" t="s">
        <v>1361</v>
      </c>
    </row>
    <row r="916" spans="1:2" x14ac:dyDescent="0.25">
      <c r="A916" s="25">
        <v>33903028</v>
      </c>
      <c r="B916" s="1" t="s">
        <v>1362</v>
      </c>
    </row>
    <row r="917" spans="1:2" x14ac:dyDescent="0.25">
      <c r="A917" s="25">
        <v>33903029</v>
      </c>
      <c r="B917" s="1" t="s">
        <v>1364</v>
      </c>
    </row>
    <row r="918" spans="1:2" x14ac:dyDescent="0.25">
      <c r="A918" s="25">
        <v>33903030</v>
      </c>
      <c r="B918" s="1" t="s">
        <v>1366</v>
      </c>
    </row>
    <row r="919" spans="1:2" x14ac:dyDescent="0.25">
      <c r="A919" s="25">
        <v>33903031</v>
      </c>
      <c r="B919" s="1" t="s">
        <v>1368</v>
      </c>
    </row>
    <row r="920" spans="1:2" x14ac:dyDescent="0.25">
      <c r="A920" s="25">
        <v>33903032</v>
      </c>
      <c r="B920" s="1" t="s">
        <v>1369</v>
      </c>
    </row>
    <row r="921" spans="1:2" x14ac:dyDescent="0.25">
      <c r="A921" s="25">
        <v>33903033</v>
      </c>
      <c r="B921" s="1" t="s">
        <v>1371</v>
      </c>
    </row>
    <row r="922" spans="1:2" x14ac:dyDescent="0.25">
      <c r="A922" s="25">
        <v>33903034</v>
      </c>
      <c r="B922" s="1" t="s">
        <v>1373</v>
      </c>
    </row>
    <row r="923" spans="1:2" x14ac:dyDescent="0.25">
      <c r="A923" s="25">
        <v>33903035</v>
      </c>
      <c r="B923" s="1" t="s">
        <v>1375</v>
      </c>
    </row>
    <row r="924" spans="1:2" x14ac:dyDescent="0.25">
      <c r="A924" s="25">
        <v>33903036</v>
      </c>
      <c r="B924" s="1" t="s">
        <v>802</v>
      </c>
    </row>
    <row r="925" spans="1:2" x14ac:dyDescent="0.25">
      <c r="A925" s="25">
        <v>33903037</v>
      </c>
      <c r="B925" s="1" t="s">
        <v>1376</v>
      </c>
    </row>
    <row r="926" spans="1:2" x14ac:dyDescent="0.25">
      <c r="A926" s="25">
        <v>33903039</v>
      </c>
      <c r="B926" s="1" t="s">
        <v>1379</v>
      </c>
    </row>
    <row r="927" spans="1:2" x14ac:dyDescent="0.25">
      <c r="A927" s="25">
        <v>33903041</v>
      </c>
      <c r="B927" s="1" t="s">
        <v>1383</v>
      </c>
    </row>
    <row r="928" spans="1:2" x14ac:dyDescent="0.25">
      <c r="A928" s="25">
        <v>33903042</v>
      </c>
      <c r="B928" s="1" t="s">
        <v>1385</v>
      </c>
    </row>
    <row r="929" spans="1:2" x14ac:dyDescent="0.25">
      <c r="A929" s="25">
        <v>33903043</v>
      </c>
      <c r="B929" s="1" t="s">
        <v>1386</v>
      </c>
    </row>
    <row r="930" spans="1:2" x14ac:dyDescent="0.25">
      <c r="A930" s="25">
        <v>33903044</v>
      </c>
      <c r="B930" s="1" t="s">
        <v>1388</v>
      </c>
    </row>
    <row r="931" spans="1:2" x14ac:dyDescent="0.25">
      <c r="A931" s="25">
        <v>33903045</v>
      </c>
      <c r="B931" s="1" t="s">
        <v>1390</v>
      </c>
    </row>
    <row r="932" spans="1:2" x14ac:dyDescent="0.25">
      <c r="A932" s="25">
        <v>33903046</v>
      </c>
      <c r="B932" s="1" t="s">
        <v>5013</v>
      </c>
    </row>
    <row r="933" spans="1:2" x14ac:dyDescent="0.25">
      <c r="A933" s="25">
        <v>33903047</v>
      </c>
      <c r="B933" s="1" t="s">
        <v>1395</v>
      </c>
    </row>
    <row r="934" spans="1:2" x14ac:dyDescent="0.25">
      <c r="A934" s="25">
        <v>33903050</v>
      </c>
      <c r="B934" s="1" t="s">
        <v>1400</v>
      </c>
    </row>
    <row r="935" spans="1:2" x14ac:dyDescent="0.25">
      <c r="A935" s="25">
        <v>33903051</v>
      </c>
      <c r="B935" s="1" t="s">
        <v>1269</v>
      </c>
    </row>
    <row r="936" spans="1:2" x14ac:dyDescent="0.25">
      <c r="A936" s="25">
        <v>33903096</v>
      </c>
      <c r="B936" s="1" t="s">
        <v>1404</v>
      </c>
    </row>
    <row r="937" spans="1:2" x14ac:dyDescent="0.25">
      <c r="A937" s="25">
        <v>33903098</v>
      </c>
      <c r="B937" s="1" t="s">
        <v>5014</v>
      </c>
    </row>
    <row r="938" spans="1:2" x14ac:dyDescent="0.25">
      <c r="A938" s="25">
        <v>33903099</v>
      </c>
      <c r="B938" s="1" t="s">
        <v>1407</v>
      </c>
    </row>
    <row r="939" spans="1:2" x14ac:dyDescent="0.25">
      <c r="A939" s="25">
        <v>33903101</v>
      </c>
      <c r="B939" s="1" t="s">
        <v>1408</v>
      </c>
    </row>
    <row r="940" spans="1:2" x14ac:dyDescent="0.25">
      <c r="A940" s="25">
        <v>33903105</v>
      </c>
      <c r="B940" s="1" t="s">
        <v>1416</v>
      </c>
    </row>
    <row r="941" spans="1:2" x14ac:dyDescent="0.25">
      <c r="A941" s="25">
        <v>33903199</v>
      </c>
      <c r="B941" s="1" t="s">
        <v>1418</v>
      </c>
    </row>
    <row r="942" spans="1:2" x14ac:dyDescent="0.25">
      <c r="A942" s="25">
        <v>33903201</v>
      </c>
      <c r="B942" s="1" t="s">
        <v>1420</v>
      </c>
    </row>
    <row r="943" spans="1:2" x14ac:dyDescent="0.25">
      <c r="A943" s="25">
        <v>33903205</v>
      </c>
      <c r="B943" s="1" t="s">
        <v>1422</v>
      </c>
    </row>
    <row r="944" spans="1:2" x14ac:dyDescent="0.25">
      <c r="A944" s="25">
        <v>33903206</v>
      </c>
      <c r="B944" s="1" t="s">
        <v>5015</v>
      </c>
    </row>
    <row r="945" spans="1:2" x14ac:dyDescent="0.25">
      <c r="A945" s="25">
        <v>33903299</v>
      </c>
      <c r="B945" s="1" t="s">
        <v>1424</v>
      </c>
    </row>
    <row r="946" spans="1:2" x14ac:dyDescent="0.25">
      <c r="A946" s="25">
        <v>33903301</v>
      </c>
      <c r="B946" s="1" t="s">
        <v>1426</v>
      </c>
    </row>
    <row r="947" spans="1:2" x14ac:dyDescent="0.25">
      <c r="A947" s="25">
        <v>33903302</v>
      </c>
      <c r="B947" s="1" t="s">
        <v>1428</v>
      </c>
    </row>
    <row r="948" spans="1:2" x14ac:dyDescent="0.25">
      <c r="A948" s="25">
        <v>33903303</v>
      </c>
      <c r="B948" s="1" t="s">
        <v>1429</v>
      </c>
    </row>
    <row r="949" spans="1:2" x14ac:dyDescent="0.25">
      <c r="A949" s="25">
        <v>33903304</v>
      </c>
      <c r="B949" s="1" t="s">
        <v>1430</v>
      </c>
    </row>
    <row r="950" spans="1:2" x14ac:dyDescent="0.25">
      <c r="A950" s="25">
        <v>33903306</v>
      </c>
      <c r="B950" s="1" t="s">
        <v>1433</v>
      </c>
    </row>
    <row r="951" spans="1:2" x14ac:dyDescent="0.25">
      <c r="A951" s="25">
        <v>33903307</v>
      </c>
      <c r="B951" s="1" t="s">
        <v>1435</v>
      </c>
    </row>
    <row r="952" spans="1:2" x14ac:dyDescent="0.25">
      <c r="A952" s="25">
        <v>33903308</v>
      </c>
      <c r="B952" s="1" t="s">
        <v>1437</v>
      </c>
    </row>
    <row r="953" spans="1:2" x14ac:dyDescent="0.25">
      <c r="A953" s="25">
        <v>33903309</v>
      </c>
      <c r="B953" s="1" t="s">
        <v>1439</v>
      </c>
    </row>
    <row r="954" spans="1:2" x14ac:dyDescent="0.25">
      <c r="A954" s="25">
        <v>33903398</v>
      </c>
      <c r="B954" s="1" t="s">
        <v>5014</v>
      </c>
    </row>
    <row r="955" spans="1:2" x14ac:dyDescent="0.25">
      <c r="A955" s="25">
        <v>33903399</v>
      </c>
      <c r="B955" s="1" t="s">
        <v>1442</v>
      </c>
    </row>
    <row r="956" spans="1:2" x14ac:dyDescent="0.25">
      <c r="A956" s="25">
        <v>33903401</v>
      </c>
      <c r="B956" s="1" t="s">
        <v>1110</v>
      </c>
    </row>
    <row r="957" spans="1:2" x14ac:dyDescent="0.25">
      <c r="A957" s="25">
        <v>33903502</v>
      </c>
      <c r="B957" s="1" t="s">
        <v>1446</v>
      </c>
    </row>
    <row r="958" spans="1:2" x14ac:dyDescent="0.25">
      <c r="A958" s="25">
        <v>33903503</v>
      </c>
      <c r="B958" s="1" t="s">
        <v>1447</v>
      </c>
    </row>
    <row r="959" spans="1:2" x14ac:dyDescent="0.25">
      <c r="A959" s="25">
        <v>33903504</v>
      </c>
      <c r="B959" s="1" t="s">
        <v>1449</v>
      </c>
    </row>
    <row r="960" spans="1:2" x14ac:dyDescent="0.25">
      <c r="A960" s="25">
        <v>33903505</v>
      </c>
      <c r="B960" s="1" t="s">
        <v>1452</v>
      </c>
    </row>
    <row r="961" spans="1:2" x14ac:dyDescent="0.25">
      <c r="A961" s="25">
        <v>33903599</v>
      </c>
      <c r="B961" s="1" t="s">
        <v>1454</v>
      </c>
    </row>
    <row r="962" spans="1:2" x14ac:dyDescent="0.25">
      <c r="A962" s="25">
        <v>33903601</v>
      </c>
      <c r="B962" s="1" t="s">
        <v>1456</v>
      </c>
    </row>
    <row r="963" spans="1:2" x14ac:dyDescent="0.25">
      <c r="A963" s="25">
        <v>33903602</v>
      </c>
      <c r="B963" s="1" t="s">
        <v>1458</v>
      </c>
    </row>
    <row r="964" spans="1:2" x14ac:dyDescent="0.25">
      <c r="A964" s="25">
        <v>33903606</v>
      </c>
      <c r="B964" s="1" t="s">
        <v>1463</v>
      </c>
    </row>
    <row r="965" spans="1:2" x14ac:dyDescent="0.25">
      <c r="A965" s="25">
        <v>33903607</v>
      </c>
      <c r="B965" s="1" t="s">
        <v>1465</v>
      </c>
    </row>
    <row r="966" spans="1:2" x14ac:dyDescent="0.25">
      <c r="A966" s="25">
        <v>33903609</v>
      </c>
      <c r="B966" s="1" t="s">
        <v>1469</v>
      </c>
    </row>
    <row r="967" spans="1:2" x14ac:dyDescent="0.25">
      <c r="A967" s="25">
        <v>33903611</v>
      </c>
      <c r="B967" s="1" t="s">
        <v>1472</v>
      </c>
    </row>
    <row r="968" spans="1:2" x14ac:dyDescent="0.25">
      <c r="A968" s="25">
        <v>33903613</v>
      </c>
      <c r="B968" s="1" t="s">
        <v>1475</v>
      </c>
    </row>
    <row r="969" spans="1:2" x14ac:dyDescent="0.25">
      <c r="A969" s="25">
        <v>33903615</v>
      </c>
      <c r="B969" s="1" t="s">
        <v>1478</v>
      </c>
    </row>
    <row r="970" spans="1:2" x14ac:dyDescent="0.25">
      <c r="A970" s="25">
        <v>33903618</v>
      </c>
      <c r="B970" s="1" t="s">
        <v>1482</v>
      </c>
    </row>
    <row r="971" spans="1:2" x14ac:dyDescent="0.25">
      <c r="A971" s="25">
        <v>33903619</v>
      </c>
      <c r="B971" s="1" t="s">
        <v>1484</v>
      </c>
    </row>
    <row r="972" spans="1:2" x14ac:dyDescent="0.25">
      <c r="A972" s="25">
        <v>33903620</v>
      </c>
      <c r="B972" s="1" t="s">
        <v>1485</v>
      </c>
    </row>
    <row r="973" spans="1:2" x14ac:dyDescent="0.25">
      <c r="A973" s="25">
        <v>33903621</v>
      </c>
      <c r="B973" s="1" t="s">
        <v>1487</v>
      </c>
    </row>
    <row r="974" spans="1:2" x14ac:dyDescent="0.25">
      <c r="A974" s="25">
        <v>33903622</v>
      </c>
      <c r="B974" s="1" t="s">
        <v>1489</v>
      </c>
    </row>
    <row r="975" spans="1:2" x14ac:dyDescent="0.25">
      <c r="A975" s="25">
        <v>33903625</v>
      </c>
      <c r="B975" s="1" t="s">
        <v>1495</v>
      </c>
    </row>
    <row r="976" spans="1:2" x14ac:dyDescent="0.25">
      <c r="A976" s="25">
        <v>33903626</v>
      </c>
      <c r="B976" s="1" t="s">
        <v>1497</v>
      </c>
    </row>
    <row r="977" spans="1:2" x14ac:dyDescent="0.25">
      <c r="A977" s="25">
        <v>33903628</v>
      </c>
      <c r="B977" s="1" t="s">
        <v>1501</v>
      </c>
    </row>
    <row r="978" spans="1:2" x14ac:dyDescent="0.25">
      <c r="A978" s="25">
        <v>33903629</v>
      </c>
      <c r="B978" s="1" t="s">
        <v>1503</v>
      </c>
    </row>
    <row r="979" spans="1:2" x14ac:dyDescent="0.25">
      <c r="A979" s="25">
        <v>33903630</v>
      </c>
      <c r="B979" s="1" t="s">
        <v>1505</v>
      </c>
    </row>
    <row r="980" spans="1:2" x14ac:dyDescent="0.25">
      <c r="A980" s="25">
        <v>33903634</v>
      </c>
      <c r="B980" s="1" t="s">
        <v>1509</v>
      </c>
    </row>
    <row r="981" spans="1:2" x14ac:dyDescent="0.25">
      <c r="A981" s="25">
        <v>33903635</v>
      </c>
      <c r="B981" s="1" t="s">
        <v>1511</v>
      </c>
    </row>
    <row r="982" spans="1:2" x14ac:dyDescent="0.25">
      <c r="A982" s="25">
        <v>33903639</v>
      </c>
      <c r="B982" s="1" t="s">
        <v>1518</v>
      </c>
    </row>
    <row r="983" spans="1:2" x14ac:dyDescent="0.25">
      <c r="A983" s="25">
        <v>33903645</v>
      </c>
      <c r="B983" s="1" t="s">
        <v>1521</v>
      </c>
    </row>
    <row r="984" spans="1:2" x14ac:dyDescent="0.25">
      <c r="A984" s="25">
        <v>33903646</v>
      </c>
      <c r="B984" s="1" t="s">
        <v>1522</v>
      </c>
    </row>
    <row r="985" spans="1:2" x14ac:dyDescent="0.25">
      <c r="A985" s="25">
        <v>33903662</v>
      </c>
      <c r="B985" s="1" t="s">
        <v>5016</v>
      </c>
    </row>
    <row r="986" spans="1:2" x14ac:dyDescent="0.25">
      <c r="A986" s="25">
        <v>33903699</v>
      </c>
      <c r="B986" s="1" t="s">
        <v>1531</v>
      </c>
    </row>
    <row r="987" spans="1:2" x14ac:dyDescent="0.25">
      <c r="A987" s="25">
        <v>33903701</v>
      </c>
      <c r="B987" s="1" t="s">
        <v>1533</v>
      </c>
    </row>
    <row r="988" spans="1:2" x14ac:dyDescent="0.25">
      <c r="A988" s="25">
        <v>33903702</v>
      </c>
      <c r="B988" s="1" t="s">
        <v>737</v>
      </c>
    </row>
    <row r="989" spans="1:2" x14ac:dyDescent="0.25">
      <c r="A989" s="25">
        <v>33903703</v>
      </c>
      <c r="B989" s="1" t="s">
        <v>1536</v>
      </c>
    </row>
    <row r="990" spans="1:2" x14ac:dyDescent="0.25">
      <c r="A990" s="25">
        <v>33903704</v>
      </c>
      <c r="B990" s="1" t="s">
        <v>1489</v>
      </c>
    </row>
    <row r="991" spans="1:2" x14ac:dyDescent="0.25">
      <c r="A991" s="25">
        <v>33903705</v>
      </c>
      <c r="B991" s="1" t="s">
        <v>1538</v>
      </c>
    </row>
    <row r="992" spans="1:2" x14ac:dyDescent="0.25">
      <c r="A992" s="25">
        <v>33903706</v>
      </c>
      <c r="B992" s="1" t="s">
        <v>1540</v>
      </c>
    </row>
    <row r="993" spans="1:2" x14ac:dyDescent="0.25">
      <c r="A993" s="25">
        <v>33903707</v>
      </c>
      <c r="B993" s="1" t="s">
        <v>1465</v>
      </c>
    </row>
    <row r="994" spans="1:2" x14ac:dyDescent="0.25">
      <c r="A994" s="25">
        <v>33903799</v>
      </c>
      <c r="B994" s="1" t="s">
        <v>1542</v>
      </c>
    </row>
    <row r="995" spans="1:2" x14ac:dyDescent="0.25">
      <c r="A995" s="25">
        <v>33903901</v>
      </c>
      <c r="B995" s="1" t="s">
        <v>1546</v>
      </c>
    </row>
    <row r="996" spans="1:2" x14ac:dyDescent="0.25">
      <c r="A996" s="25">
        <v>33903902</v>
      </c>
      <c r="B996" s="1" t="s">
        <v>1456</v>
      </c>
    </row>
    <row r="997" spans="1:2" x14ac:dyDescent="0.25">
      <c r="A997" s="25">
        <v>33903903</v>
      </c>
      <c r="B997" s="1" t="s">
        <v>1461</v>
      </c>
    </row>
    <row r="998" spans="1:2" x14ac:dyDescent="0.25">
      <c r="A998" s="25">
        <v>33903904</v>
      </c>
      <c r="B998" s="1" t="s">
        <v>1462</v>
      </c>
    </row>
    <row r="999" spans="1:2" x14ac:dyDescent="0.25">
      <c r="A999" s="25">
        <v>33903905</v>
      </c>
      <c r="B999" s="1" t="s">
        <v>1463</v>
      </c>
    </row>
    <row r="1000" spans="1:2" x14ac:dyDescent="0.25">
      <c r="A1000" s="25">
        <v>33903909</v>
      </c>
      <c r="B1000" s="1" t="s">
        <v>1477</v>
      </c>
    </row>
    <row r="1001" spans="1:2" x14ac:dyDescent="0.25">
      <c r="A1001" s="25">
        <v>33903910</v>
      </c>
      <c r="B1001" s="1" t="s">
        <v>1478</v>
      </c>
    </row>
    <row r="1002" spans="1:2" x14ac:dyDescent="0.25">
      <c r="A1002" s="25">
        <v>33903912</v>
      </c>
      <c r="B1002" s="1" t="s">
        <v>1553</v>
      </c>
    </row>
    <row r="1003" spans="1:2" x14ac:dyDescent="0.25">
      <c r="A1003" s="25">
        <v>33903913</v>
      </c>
      <c r="B1003" s="1" t="s">
        <v>1555</v>
      </c>
    </row>
    <row r="1004" spans="1:2" x14ac:dyDescent="0.25">
      <c r="A1004" s="25">
        <v>33903914</v>
      </c>
      <c r="B1004" s="1" t="s">
        <v>1557</v>
      </c>
    </row>
    <row r="1005" spans="1:2" x14ac:dyDescent="0.25">
      <c r="A1005" s="25">
        <v>33903915</v>
      </c>
      <c r="B1005" s="1" t="s">
        <v>1559</v>
      </c>
    </row>
    <row r="1006" spans="1:2" x14ac:dyDescent="0.25">
      <c r="A1006" s="25">
        <v>33903916</v>
      </c>
      <c r="B1006" s="1" t="s">
        <v>1561</v>
      </c>
    </row>
    <row r="1007" spans="1:2" x14ac:dyDescent="0.25">
      <c r="A1007" s="25">
        <v>33903917</v>
      </c>
      <c r="B1007" s="1" t="s">
        <v>1563</v>
      </c>
    </row>
    <row r="1008" spans="1:2" x14ac:dyDescent="0.25">
      <c r="A1008" s="25">
        <v>33903918</v>
      </c>
      <c r="B1008" s="1" t="s">
        <v>1565</v>
      </c>
    </row>
    <row r="1009" spans="1:2" x14ac:dyDescent="0.25">
      <c r="A1009" s="25">
        <v>33903919</v>
      </c>
      <c r="B1009" s="1" t="s">
        <v>1485</v>
      </c>
    </row>
    <row r="1010" spans="1:2" x14ac:dyDescent="0.25">
      <c r="A1010" s="25">
        <v>33903920</v>
      </c>
      <c r="B1010" s="1" t="s">
        <v>1567</v>
      </c>
    </row>
    <row r="1011" spans="1:2" x14ac:dyDescent="0.25">
      <c r="A1011" s="25">
        <v>33903921</v>
      </c>
      <c r="B1011" s="1" t="s">
        <v>1270</v>
      </c>
    </row>
    <row r="1012" spans="1:2" x14ac:dyDescent="0.25">
      <c r="A1012" s="25">
        <v>33903922</v>
      </c>
      <c r="B1012" s="1" t="s">
        <v>1569</v>
      </c>
    </row>
    <row r="1013" spans="1:2" x14ac:dyDescent="0.25">
      <c r="A1013" s="25">
        <v>33903923</v>
      </c>
      <c r="B1013" s="1" t="s">
        <v>1571</v>
      </c>
    </row>
    <row r="1014" spans="1:2" x14ac:dyDescent="0.25">
      <c r="A1014" s="25">
        <v>33903924</v>
      </c>
      <c r="B1014" s="1" t="s">
        <v>1573</v>
      </c>
    </row>
    <row r="1015" spans="1:2" x14ac:dyDescent="0.25">
      <c r="A1015" s="25">
        <v>33903925</v>
      </c>
      <c r="B1015" s="1" t="s">
        <v>1575</v>
      </c>
    </row>
    <row r="1016" spans="1:2" x14ac:dyDescent="0.25">
      <c r="A1016" s="25">
        <v>33903926</v>
      </c>
      <c r="B1016" s="1" t="s">
        <v>1261</v>
      </c>
    </row>
    <row r="1017" spans="1:2" x14ac:dyDescent="0.25">
      <c r="A1017" s="25">
        <v>33903927</v>
      </c>
      <c r="B1017" s="1" t="s">
        <v>760</v>
      </c>
    </row>
    <row r="1018" spans="1:2" x14ac:dyDescent="0.25">
      <c r="A1018" s="25">
        <v>33903928</v>
      </c>
      <c r="B1018" s="1" t="s">
        <v>1578</v>
      </c>
    </row>
    <row r="1019" spans="1:2" x14ac:dyDescent="0.25">
      <c r="A1019" s="25">
        <v>33903929</v>
      </c>
      <c r="B1019" s="1" t="s">
        <v>1580</v>
      </c>
    </row>
    <row r="1020" spans="1:2" x14ac:dyDescent="0.25">
      <c r="A1020" s="25">
        <v>33903931</v>
      </c>
      <c r="B1020" s="1" t="s">
        <v>1584</v>
      </c>
    </row>
    <row r="1021" spans="1:2" x14ac:dyDescent="0.25">
      <c r="A1021" s="25">
        <v>33903935</v>
      </c>
      <c r="B1021" s="1" t="s">
        <v>1588</v>
      </c>
    </row>
    <row r="1022" spans="1:2" x14ac:dyDescent="0.25">
      <c r="A1022" s="25">
        <v>33903936</v>
      </c>
      <c r="B1022" s="1" t="s">
        <v>1520</v>
      </c>
    </row>
    <row r="1023" spans="1:2" x14ac:dyDescent="0.25">
      <c r="A1023" s="25">
        <v>33903937</v>
      </c>
      <c r="B1023" s="1" t="s">
        <v>1519</v>
      </c>
    </row>
    <row r="1024" spans="1:2" x14ac:dyDescent="0.25">
      <c r="A1024" s="25">
        <v>33903938</v>
      </c>
      <c r="B1024" s="1" t="s">
        <v>1591</v>
      </c>
    </row>
    <row r="1025" spans="1:2" x14ac:dyDescent="0.25">
      <c r="A1025" s="25">
        <v>33903939</v>
      </c>
      <c r="B1025" s="1" t="s">
        <v>1592</v>
      </c>
    </row>
    <row r="1026" spans="1:2" x14ac:dyDescent="0.25">
      <c r="A1026" s="25">
        <v>33903940</v>
      </c>
      <c r="B1026" s="1" t="s">
        <v>1594</v>
      </c>
    </row>
    <row r="1027" spans="1:2" x14ac:dyDescent="0.25">
      <c r="A1027" s="25">
        <v>33903941</v>
      </c>
      <c r="B1027" s="1" t="s">
        <v>1491</v>
      </c>
    </row>
    <row r="1028" spans="1:2" x14ac:dyDescent="0.25">
      <c r="A1028" s="25">
        <v>33903942</v>
      </c>
      <c r="B1028" s="1" t="s">
        <v>1493</v>
      </c>
    </row>
    <row r="1029" spans="1:2" x14ac:dyDescent="0.25">
      <c r="A1029" s="25">
        <v>33903943</v>
      </c>
      <c r="B1029" s="1" t="s">
        <v>1596</v>
      </c>
    </row>
    <row r="1030" spans="1:2" x14ac:dyDescent="0.25">
      <c r="A1030" s="25">
        <v>33903944</v>
      </c>
      <c r="B1030" s="1" t="s">
        <v>1598</v>
      </c>
    </row>
    <row r="1031" spans="1:2" x14ac:dyDescent="0.25">
      <c r="A1031" s="25">
        <v>33903946</v>
      </c>
      <c r="B1031" s="1" t="s">
        <v>1497</v>
      </c>
    </row>
    <row r="1032" spans="1:2" x14ac:dyDescent="0.25">
      <c r="A1032" s="25">
        <v>33903947</v>
      </c>
      <c r="B1032" s="1" t="s">
        <v>1499</v>
      </c>
    </row>
    <row r="1033" spans="1:2" x14ac:dyDescent="0.25">
      <c r="A1033" s="25">
        <v>33903948</v>
      </c>
      <c r="B1033" s="1" t="s">
        <v>1501</v>
      </c>
    </row>
    <row r="1034" spans="1:2" x14ac:dyDescent="0.25">
      <c r="A1034" s="25">
        <v>33903949</v>
      </c>
      <c r="B1034" s="1" t="s">
        <v>1601</v>
      </c>
    </row>
    <row r="1035" spans="1:2" x14ac:dyDescent="0.25">
      <c r="A1035" s="25">
        <v>33903950</v>
      </c>
      <c r="B1035" s="1" t="s">
        <v>1603</v>
      </c>
    </row>
    <row r="1036" spans="1:2" x14ac:dyDescent="0.25">
      <c r="A1036" s="25">
        <v>33903951</v>
      </c>
      <c r="B1036" s="1" t="s">
        <v>1605</v>
      </c>
    </row>
    <row r="1037" spans="1:2" x14ac:dyDescent="0.25">
      <c r="A1037" s="25">
        <v>33903952</v>
      </c>
      <c r="B1037" s="1" t="s">
        <v>1507</v>
      </c>
    </row>
    <row r="1038" spans="1:2" x14ac:dyDescent="0.25">
      <c r="A1038" s="25">
        <v>33903956</v>
      </c>
      <c r="B1038" s="1" t="s">
        <v>1613</v>
      </c>
    </row>
    <row r="1039" spans="1:2" x14ac:dyDescent="0.25">
      <c r="A1039" s="25">
        <v>33903958</v>
      </c>
      <c r="B1039" s="1" t="s">
        <v>1617</v>
      </c>
    </row>
    <row r="1040" spans="1:2" x14ac:dyDescent="0.25">
      <c r="A1040" s="25">
        <v>33903959</v>
      </c>
      <c r="B1040" s="1" t="s">
        <v>1524</v>
      </c>
    </row>
    <row r="1041" spans="1:2" x14ac:dyDescent="0.25">
      <c r="A1041" s="25">
        <v>33903961</v>
      </c>
      <c r="B1041" s="1" t="s">
        <v>1620</v>
      </c>
    </row>
    <row r="1042" spans="1:2" x14ac:dyDescent="0.25">
      <c r="A1042" s="25">
        <v>33903962</v>
      </c>
      <c r="B1042" s="1" t="s">
        <v>1622</v>
      </c>
    </row>
    <row r="1043" spans="1:2" x14ac:dyDescent="0.25">
      <c r="A1043" s="25">
        <v>33903963</v>
      </c>
      <c r="B1043" s="1" t="s">
        <v>1624</v>
      </c>
    </row>
    <row r="1044" spans="1:2" x14ac:dyDescent="0.25">
      <c r="A1044" s="25">
        <v>33903964</v>
      </c>
      <c r="B1044" s="1" t="s">
        <v>1626</v>
      </c>
    </row>
    <row r="1045" spans="1:2" x14ac:dyDescent="0.25">
      <c r="A1045" s="25">
        <v>33903965</v>
      </c>
      <c r="B1045" s="1" t="s">
        <v>1257</v>
      </c>
    </row>
    <row r="1046" spans="1:2" x14ac:dyDescent="0.25">
      <c r="A1046" s="25">
        <v>33903966</v>
      </c>
      <c r="B1046" s="1" t="s">
        <v>1629</v>
      </c>
    </row>
    <row r="1047" spans="1:2" x14ac:dyDescent="0.25">
      <c r="A1047" s="25">
        <v>33903967</v>
      </c>
      <c r="B1047" s="1" t="s">
        <v>1631</v>
      </c>
    </row>
    <row r="1048" spans="1:2" x14ac:dyDescent="0.25">
      <c r="A1048" s="25">
        <v>33903969</v>
      </c>
      <c r="B1048" s="1" t="s">
        <v>1634</v>
      </c>
    </row>
    <row r="1049" spans="1:2" x14ac:dyDescent="0.25">
      <c r="A1049" s="25">
        <v>33903970</v>
      </c>
      <c r="B1049" s="1" t="s">
        <v>1516</v>
      </c>
    </row>
    <row r="1050" spans="1:2" x14ac:dyDescent="0.25">
      <c r="A1050" s="25">
        <v>33903972</v>
      </c>
      <c r="B1050" s="1" t="s">
        <v>1635</v>
      </c>
    </row>
    <row r="1051" spans="1:2" x14ac:dyDescent="0.25">
      <c r="A1051" s="25">
        <v>33903973</v>
      </c>
      <c r="B1051" s="1" t="s">
        <v>1441</v>
      </c>
    </row>
    <row r="1052" spans="1:2" x14ac:dyDescent="0.25">
      <c r="A1052" s="25">
        <v>33903974</v>
      </c>
      <c r="B1052" s="1" t="s">
        <v>1518</v>
      </c>
    </row>
    <row r="1053" spans="1:2" x14ac:dyDescent="0.25">
      <c r="A1053" s="25">
        <v>33903975</v>
      </c>
      <c r="B1053" s="1" t="s">
        <v>1636</v>
      </c>
    </row>
    <row r="1054" spans="1:2" x14ac:dyDescent="0.25">
      <c r="A1054" s="25">
        <v>33903977</v>
      </c>
      <c r="B1054" s="1" t="s">
        <v>1637</v>
      </c>
    </row>
    <row r="1055" spans="1:2" x14ac:dyDescent="0.25">
      <c r="A1055" s="25">
        <v>33903978</v>
      </c>
      <c r="B1055" s="1" t="s">
        <v>737</v>
      </c>
    </row>
    <row r="1056" spans="1:2" x14ac:dyDescent="0.25">
      <c r="A1056" s="25">
        <v>33903979</v>
      </c>
      <c r="B1056" s="1" t="s">
        <v>1638</v>
      </c>
    </row>
    <row r="1057" spans="1:2" x14ac:dyDescent="0.25">
      <c r="A1057" s="25">
        <v>33903980</v>
      </c>
      <c r="B1057" s="1" t="s">
        <v>1639</v>
      </c>
    </row>
    <row r="1058" spans="1:2" x14ac:dyDescent="0.25">
      <c r="A1058" s="25">
        <v>33903981</v>
      </c>
      <c r="B1058" s="1" t="s">
        <v>1640</v>
      </c>
    </row>
    <row r="1059" spans="1:2" x14ac:dyDescent="0.25">
      <c r="A1059" s="25">
        <v>33903983</v>
      </c>
      <c r="B1059" s="1" t="s">
        <v>1641</v>
      </c>
    </row>
    <row r="1060" spans="1:2" x14ac:dyDescent="0.25">
      <c r="A1060" s="25">
        <v>33903984</v>
      </c>
      <c r="B1060" s="1" t="s">
        <v>5017</v>
      </c>
    </row>
    <row r="1061" spans="1:2" x14ac:dyDescent="0.25">
      <c r="A1061" s="25">
        <v>33903985</v>
      </c>
      <c r="B1061" s="1" t="s">
        <v>1642</v>
      </c>
    </row>
    <row r="1062" spans="1:2" x14ac:dyDescent="0.25">
      <c r="A1062" s="25">
        <v>33903986</v>
      </c>
      <c r="B1062" s="1" t="s">
        <v>1643</v>
      </c>
    </row>
    <row r="1063" spans="1:2" x14ac:dyDescent="0.25">
      <c r="A1063" s="25">
        <v>33903988</v>
      </c>
      <c r="B1063" s="1" t="s">
        <v>1644</v>
      </c>
    </row>
    <row r="1064" spans="1:2" x14ac:dyDescent="0.25">
      <c r="A1064" s="25">
        <v>33903990</v>
      </c>
      <c r="B1064" s="1" t="s">
        <v>1645</v>
      </c>
    </row>
    <row r="1065" spans="1:2" x14ac:dyDescent="0.25">
      <c r="A1065" s="25">
        <v>33903992</v>
      </c>
      <c r="B1065" s="1" t="s">
        <v>1646</v>
      </c>
    </row>
    <row r="1066" spans="1:2" x14ac:dyDescent="0.25">
      <c r="A1066" s="25">
        <v>33903993</v>
      </c>
      <c r="B1066" s="1" t="s">
        <v>1647</v>
      </c>
    </row>
    <row r="1067" spans="1:2" x14ac:dyDescent="0.25">
      <c r="A1067" s="25">
        <v>33903996</v>
      </c>
      <c r="B1067" s="1" t="s">
        <v>1649</v>
      </c>
    </row>
    <row r="1068" spans="1:2" x14ac:dyDescent="0.25">
      <c r="A1068" s="25">
        <v>33903998</v>
      </c>
      <c r="B1068" s="1" t="s">
        <v>5014</v>
      </c>
    </row>
    <row r="1069" spans="1:2" x14ac:dyDescent="0.25">
      <c r="A1069" s="25">
        <v>33903999</v>
      </c>
      <c r="B1069" s="1" t="s">
        <v>1652</v>
      </c>
    </row>
    <row r="1070" spans="1:2" x14ac:dyDescent="0.25">
      <c r="A1070" s="25">
        <v>33904602</v>
      </c>
      <c r="B1070" s="1" t="s">
        <v>1653</v>
      </c>
    </row>
    <row r="1071" spans="1:2" x14ac:dyDescent="0.25">
      <c r="A1071" s="25">
        <v>33904603</v>
      </c>
      <c r="B1071" s="1" t="s">
        <v>1654</v>
      </c>
    </row>
    <row r="1072" spans="1:2" x14ac:dyDescent="0.25">
      <c r="A1072" s="25">
        <v>33904604</v>
      </c>
      <c r="B1072" s="1" t="s">
        <v>1655</v>
      </c>
    </row>
    <row r="1073" spans="1:2" x14ac:dyDescent="0.25">
      <c r="A1073" s="25">
        <v>33904605</v>
      </c>
      <c r="B1073" s="1" t="s">
        <v>5018</v>
      </c>
    </row>
    <row r="1074" spans="1:2" x14ac:dyDescent="0.25">
      <c r="A1074" s="25">
        <v>33904702</v>
      </c>
      <c r="B1074" s="1" t="s">
        <v>1656</v>
      </c>
    </row>
    <row r="1075" spans="1:2" x14ac:dyDescent="0.25">
      <c r="A1075" s="25">
        <v>33904703</v>
      </c>
      <c r="B1075" s="1" t="s">
        <v>1657</v>
      </c>
    </row>
    <row r="1076" spans="1:2" x14ac:dyDescent="0.25">
      <c r="A1076" s="25">
        <v>33904707</v>
      </c>
      <c r="B1076" s="1" t="s">
        <v>1660</v>
      </c>
    </row>
    <row r="1077" spans="1:2" x14ac:dyDescent="0.25">
      <c r="A1077" s="25">
        <v>33904708</v>
      </c>
      <c r="B1077" s="1" t="s">
        <v>1661</v>
      </c>
    </row>
    <row r="1078" spans="1:2" x14ac:dyDescent="0.25">
      <c r="A1078" s="25">
        <v>33904710</v>
      </c>
      <c r="B1078" s="1" t="s">
        <v>1662</v>
      </c>
    </row>
    <row r="1079" spans="1:2" x14ac:dyDescent="0.25">
      <c r="A1079" s="25">
        <v>33904711</v>
      </c>
      <c r="B1079" s="1" t="s">
        <v>1663</v>
      </c>
    </row>
    <row r="1080" spans="1:2" x14ac:dyDescent="0.25">
      <c r="A1080" s="25">
        <v>33904712</v>
      </c>
      <c r="B1080" s="1" t="s">
        <v>1664</v>
      </c>
    </row>
    <row r="1081" spans="1:2" x14ac:dyDescent="0.25">
      <c r="A1081" s="25">
        <v>33904713</v>
      </c>
      <c r="B1081" s="1" t="s">
        <v>1665</v>
      </c>
    </row>
    <row r="1082" spans="1:2" x14ac:dyDescent="0.25">
      <c r="A1082" s="25">
        <v>33904716</v>
      </c>
      <c r="B1082" s="1" t="s">
        <v>1519</v>
      </c>
    </row>
    <row r="1083" spans="1:2" x14ac:dyDescent="0.25">
      <c r="A1083" s="25">
        <v>33904717</v>
      </c>
      <c r="B1083" s="1" t="s">
        <v>5019</v>
      </c>
    </row>
    <row r="1084" spans="1:2" x14ac:dyDescent="0.25">
      <c r="A1084" s="25">
        <v>33904718</v>
      </c>
      <c r="B1084" s="1" t="s">
        <v>1666</v>
      </c>
    </row>
    <row r="1085" spans="1:2" x14ac:dyDescent="0.25">
      <c r="A1085" s="25">
        <v>33904722</v>
      </c>
      <c r="B1085" s="1" t="s">
        <v>1667</v>
      </c>
    </row>
    <row r="1086" spans="1:2" x14ac:dyDescent="0.25">
      <c r="A1086" s="25">
        <v>33904723</v>
      </c>
      <c r="B1086" s="1" t="s">
        <v>1588</v>
      </c>
    </row>
    <row r="1087" spans="1:2" x14ac:dyDescent="0.25">
      <c r="A1087" s="25">
        <v>33904724</v>
      </c>
      <c r="B1087" s="1" t="s">
        <v>1520</v>
      </c>
    </row>
    <row r="1088" spans="1:2" x14ac:dyDescent="0.25">
      <c r="A1088" s="25">
        <v>33904725</v>
      </c>
      <c r="B1088" s="1" t="s">
        <v>1710</v>
      </c>
    </row>
    <row r="1089" spans="1:2" x14ac:dyDescent="0.25">
      <c r="A1089" s="25">
        <v>33904726</v>
      </c>
      <c r="B1089" s="1" t="s">
        <v>1668</v>
      </c>
    </row>
    <row r="1090" spans="1:2" x14ac:dyDescent="0.25">
      <c r="A1090" s="25">
        <v>33904799</v>
      </c>
      <c r="B1090" s="1" t="s">
        <v>1669</v>
      </c>
    </row>
    <row r="1091" spans="1:2" x14ac:dyDescent="0.25">
      <c r="A1091" s="25">
        <v>33904802</v>
      </c>
      <c r="B1091" s="1" t="s">
        <v>1670</v>
      </c>
    </row>
    <row r="1092" spans="1:2" x14ac:dyDescent="0.25">
      <c r="A1092" s="25">
        <v>33904806</v>
      </c>
      <c r="B1092" s="1" t="s">
        <v>1671</v>
      </c>
    </row>
    <row r="1093" spans="1:2" x14ac:dyDescent="0.25">
      <c r="A1093" s="25">
        <v>33904807</v>
      </c>
      <c r="B1093" s="1" t="s">
        <v>1672</v>
      </c>
    </row>
    <row r="1094" spans="1:2" x14ac:dyDescent="0.25">
      <c r="A1094" s="25">
        <v>33904899</v>
      </c>
      <c r="B1094" s="1" t="s">
        <v>1673</v>
      </c>
    </row>
    <row r="1095" spans="1:2" x14ac:dyDescent="0.25">
      <c r="A1095" s="25">
        <v>33904902</v>
      </c>
      <c r="B1095" s="1" t="s">
        <v>1674</v>
      </c>
    </row>
    <row r="1096" spans="1:2" x14ac:dyDescent="0.25">
      <c r="A1096" s="25">
        <v>33904903</v>
      </c>
      <c r="B1096" s="1" t="s">
        <v>1675</v>
      </c>
    </row>
    <row r="1097" spans="1:2" x14ac:dyDescent="0.25">
      <c r="A1097" s="25">
        <v>33904904</v>
      </c>
      <c r="B1097" s="1" t="s">
        <v>1676</v>
      </c>
    </row>
    <row r="1098" spans="1:2" x14ac:dyDescent="0.25">
      <c r="A1098" s="25">
        <v>33904905</v>
      </c>
      <c r="B1098" s="1" t="s">
        <v>1471</v>
      </c>
    </row>
    <row r="1099" spans="1:2" x14ac:dyDescent="0.25">
      <c r="A1099" s="25">
        <v>33905901</v>
      </c>
      <c r="B1099" s="1" t="s">
        <v>1111</v>
      </c>
    </row>
    <row r="1100" spans="1:2" x14ac:dyDescent="0.25">
      <c r="A1100" s="25">
        <v>33905902</v>
      </c>
      <c r="B1100" s="1" t="s">
        <v>5020</v>
      </c>
    </row>
    <row r="1101" spans="1:2" x14ac:dyDescent="0.25">
      <c r="A1101" s="25">
        <v>33906702</v>
      </c>
      <c r="B1101" s="1" t="s">
        <v>1115</v>
      </c>
    </row>
    <row r="1102" spans="1:2" x14ac:dyDescent="0.25">
      <c r="A1102" s="25">
        <v>33906703</v>
      </c>
      <c r="B1102" s="1" t="s">
        <v>1117</v>
      </c>
    </row>
    <row r="1103" spans="1:2" x14ac:dyDescent="0.25">
      <c r="A1103" s="25">
        <v>33909107</v>
      </c>
      <c r="B1103" s="1" t="s">
        <v>1677</v>
      </c>
    </row>
    <row r="1104" spans="1:2" x14ac:dyDescent="0.25">
      <c r="A1104" s="25">
        <v>33909115</v>
      </c>
      <c r="B1104" s="1" t="s">
        <v>1678</v>
      </c>
    </row>
    <row r="1105" spans="1:2" x14ac:dyDescent="0.25">
      <c r="A1105" s="25">
        <v>33909143</v>
      </c>
      <c r="B1105" s="1" t="s">
        <v>1679</v>
      </c>
    </row>
    <row r="1106" spans="1:2" x14ac:dyDescent="0.25">
      <c r="A1106" s="25">
        <v>33909152</v>
      </c>
      <c r="B1106" s="1" t="s">
        <v>1680</v>
      </c>
    </row>
    <row r="1107" spans="1:2" x14ac:dyDescent="0.25">
      <c r="A1107" s="25">
        <v>33909153</v>
      </c>
      <c r="B1107" s="1" t="s">
        <v>1681</v>
      </c>
    </row>
    <row r="1108" spans="1:2" x14ac:dyDescent="0.25">
      <c r="A1108" s="25">
        <v>33909208</v>
      </c>
      <c r="B1108" s="1" t="s">
        <v>1683</v>
      </c>
    </row>
    <row r="1109" spans="1:2" x14ac:dyDescent="0.25">
      <c r="A1109" s="25">
        <v>33909230</v>
      </c>
      <c r="B1109" s="1" t="s">
        <v>820</v>
      </c>
    </row>
    <row r="1110" spans="1:2" x14ac:dyDescent="0.25">
      <c r="A1110" s="25">
        <v>33909233</v>
      </c>
      <c r="B1110" s="1" t="s">
        <v>1684</v>
      </c>
    </row>
    <row r="1111" spans="1:2" x14ac:dyDescent="0.25">
      <c r="A1111" s="25">
        <v>33909236</v>
      </c>
      <c r="B1111" s="1" t="s">
        <v>1686</v>
      </c>
    </row>
    <row r="1112" spans="1:2" x14ac:dyDescent="0.25">
      <c r="A1112" s="25">
        <v>33909237</v>
      </c>
      <c r="B1112" s="1" t="s">
        <v>1687</v>
      </c>
    </row>
    <row r="1113" spans="1:2" x14ac:dyDescent="0.25">
      <c r="A1113" s="25">
        <v>33909239</v>
      </c>
      <c r="B1113" s="1" t="s">
        <v>1651</v>
      </c>
    </row>
    <row r="1114" spans="1:2" x14ac:dyDescent="0.25">
      <c r="A1114" s="25">
        <v>33909240</v>
      </c>
      <c r="B1114" s="1" t="s">
        <v>5021</v>
      </c>
    </row>
    <row r="1115" spans="1:2" x14ac:dyDescent="0.25">
      <c r="A1115" s="25">
        <v>33909244</v>
      </c>
      <c r="B1115" s="1" t="s">
        <v>1688</v>
      </c>
    </row>
    <row r="1116" spans="1:2" x14ac:dyDescent="0.25">
      <c r="A1116" s="25">
        <v>33909246</v>
      </c>
      <c r="B1116" s="1" t="s">
        <v>1689</v>
      </c>
    </row>
    <row r="1117" spans="1:2" x14ac:dyDescent="0.25">
      <c r="A1117" s="25">
        <v>33909247</v>
      </c>
      <c r="B1117" s="1" t="s">
        <v>1175</v>
      </c>
    </row>
    <row r="1118" spans="1:2" x14ac:dyDescent="0.25">
      <c r="A1118" s="25">
        <v>33909248</v>
      </c>
      <c r="B1118" s="1" t="s">
        <v>1690</v>
      </c>
    </row>
    <row r="1119" spans="1:2" x14ac:dyDescent="0.25">
      <c r="A1119" s="25">
        <v>33909249</v>
      </c>
      <c r="B1119" s="1" t="s">
        <v>1691</v>
      </c>
    </row>
    <row r="1120" spans="1:2" x14ac:dyDescent="0.25">
      <c r="A1120" s="25">
        <v>33909254</v>
      </c>
      <c r="B1120" s="1" t="s">
        <v>5022</v>
      </c>
    </row>
    <row r="1121" spans="1:2" x14ac:dyDescent="0.25">
      <c r="A1121" s="25">
        <v>33909293</v>
      </c>
      <c r="B1121" s="1" t="s">
        <v>1196</v>
      </c>
    </row>
    <row r="1122" spans="1:2" x14ac:dyDescent="0.25">
      <c r="A1122" s="25">
        <v>33909301</v>
      </c>
      <c r="B1122" s="1" t="s">
        <v>1694</v>
      </c>
    </row>
    <row r="1123" spans="1:2" x14ac:dyDescent="0.25">
      <c r="A1123" s="25">
        <v>33909302</v>
      </c>
      <c r="B1123" s="1" t="s">
        <v>1260</v>
      </c>
    </row>
    <row r="1124" spans="1:2" x14ac:dyDescent="0.25">
      <c r="A1124" s="25">
        <v>33909303</v>
      </c>
      <c r="B1124" s="1" t="s">
        <v>1697</v>
      </c>
    </row>
    <row r="1125" spans="1:2" x14ac:dyDescent="0.25">
      <c r="A1125" s="25">
        <v>33909304</v>
      </c>
      <c r="B1125" s="1" t="s">
        <v>1698</v>
      </c>
    </row>
    <row r="1126" spans="1:2" x14ac:dyDescent="0.25">
      <c r="A1126" s="25">
        <v>33909305</v>
      </c>
      <c r="B1126" s="1" t="s">
        <v>1699</v>
      </c>
    </row>
    <row r="1127" spans="1:2" x14ac:dyDescent="0.25">
      <c r="A1127" s="25">
        <v>33909306</v>
      </c>
      <c r="B1127" s="1" t="s">
        <v>1700</v>
      </c>
    </row>
    <row r="1128" spans="1:2" x14ac:dyDescent="0.25">
      <c r="A1128" s="25">
        <v>33909308</v>
      </c>
      <c r="B1128" s="1" t="s">
        <v>1701</v>
      </c>
    </row>
    <row r="1129" spans="1:2" x14ac:dyDescent="0.25">
      <c r="A1129" s="25">
        <v>33909310</v>
      </c>
      <c r="B1129" s="1" t="s">
        <v>1703</v>
      </c>
    </row>
    <row r="1130" spans="1:2" x14ac:dyDescent="0.25">
      <c r="A1130" s="25">
        <v>33911321</v>
      </c>
      <c r="B1130" s="1" t="s">
        <v>1704</v>
      </c>
    </row>
    <row r="1131" spans="1:2" x14ac:dyDescent="0.25">
      <c r="A1131" s="25">
        <v>33911322</v>
      </c>
      <c r="B1131" s="1" t="s">
        <v>1705</v>
      </c>
    </row>
    <row r="1132" spans="1:2" x14ac:dyDescent="0.25">
      <c r="A1132" s="25">
        <v>33911323</v>
      </c>
      <c r="B1132" s="1" t="s">
        <v>1706</v>
      </c>
    </row>
    <row r="1133" spans="1:2" x14ac:dyDescent="0.25">
      <c r="A1133" s="25">
        <v>33911324</v>
      </c>
      <c r="B1133" s="1" t="s">
        <v>5023</v>
      </c>
    </row>
    <row r="1134" spans="1:2" x14ac:dyDescent="0.25">
      <c r="A1134" s="25">
        <v>33911325</v>
      </c>
      <c r="B1134" s="1" t="s">
        <v>1707</v>
      </c>
    </row>
    <row r="1135" spans="1:2" x14ac:dyDescent="0.25">
      <c r="A1135" s="25">
        <v>33911326</v>
      </c>
      <c r="B1135" s="1" t="s">
        <v>1708</v>
      </c>
    </row>
    <row r="1136" spans="1:2" x14ac:dyDescent="0.25">
      <c r="A1136" s="25">
        <v>33911338</v>
      </c>
      <c r="B1136" s="1" t="s">
        <v>1709</v>
      </c>
    </row>
    <row r="1137" spans="1:2" x14ac:dyDescent="0.25">
      <c r="A1137" s="25">
        <v>33913022</v>
      </c>
      <c r="B1137" s="1" t="s">
        <v>1352</v>
      </c>
    </row>
    <row r="1138" spans="1:2" x14ac:dyDescent="0.25">
      <c r="A1138" s="25">
        <v>33913023</v>
      </c>
      <c r="B1138" s="1" t="s">
        <v>1354</v>
      </c>
    </row>
    <row r="1139" spans="1:2" x14ac:dyDescent="0.25">
      <c r="A1139" s="25">
        <v>33913910</v>
      </c>
      <c r="B1139" s="1" t="s">
        <v>1478</v>
      </c>
    </row>
    <row r="1140" spans="1:2" x14ac:dyDescent="0.25">
      <c r="A1140" s="25">
        <v>33913947</v>
      </c>
      <c r="B1140" s="1" t="s">
        <v>1499</v>
      </c>
    </row>
    <row r="1141" spans="1:2" x14ac:dyDescent="0.25">
      <c r="A1141" s="25">
        <v>33913948</v>
      </c>
      <c r="B1141" s="1" t="s">
        <v>1501</v>
      </c>
    </row>
    <row r="1142" spans="1:2" x14ac:dyDescent="0.25">
      <c r="A1142" s="25">
        <v>33913950</v>
      </c>
      <c r="B1142" s="1" t="s">
        <v>5024</v>
      </c>
    </row>
    <row r="1143" spans="1:2" x14ac:dyDescent="0.25">
      <c r="A1143" s="25">
        <v>33913958</v>
      </c>
      <c r="B1143" s="1" t="s">
        <v>1617</v>
      </c>
    </row>
    <row r="1144" spans="1:2" x14ac:dyDescent="0.25">
      <c r="A1144" s="25">
        <v>33913979</v>
      </c>
      <c r="B1144" s="1" t="s">
        <v>1638</v>
      </c>
    </row>
    <row r="1145" spans="1:2" x14ac:dyDescent="0.25">
      <c r="A1145" s="25">
        <v>33914705</v>
      </c>
      <c r="B1145" s="1" t="s">
        <v>1658</v>
      </c>
    </row>
    <row r="1146" spans="1:2" x14ac:dyDescent="0.25">
      <c r="A1146" s="25">
        <v>33914710</v>
      </c>
      <c r="B1146" s="1" t="s">
        <v>1662</v>
      </c>
    </row>
    <row r="1147" spans="1:2" x14ac:dyDescent="0.25">
      <c r="A1147" s="25">
        <v>33914725</v>
      </c>
      <c r="B1147" s="1" t="s">
        <v>1710</v>
      </c>
    </row>
    <row r="1148" spans="1:2" x14ac:dyDescent="0.25">
      <c r="A1148" s="25">
        <v>33919213</v>
      </c>
      <c r="B1148" s="1" t="s">
        <v>988</v>
      </c>
    </row>
    <row r="1149" spans="1:2" x14ac:dyDescent="0.25">
      <c r="A1149" s="25">
        <v>33919239</v>
      </c>
      <c r="B1149" s="1" t="s">
        <v>1651</v>
      </c>
    </row>
    <row r="1150" spans="1:2" x14ac:dyDescent="0.25">
      <c r="A1150" s="25">
        <v>33919293</v>
      </c>
      <c r="B1150" s="1" t="s">
        <v>1196</v>
      </c>
    </row>
    <row r="1151" spans="1:2" x14ac:dyDescent="0.25">
      <c r="A1151" s="25">
        <v>33919302</v>
      </c>
      <c r="B1151" s="1" t="s">
        <v>1260</v>
      </c>
    </row>
    <row r="1152" spans="1:2" x14ac:dyDescent="0.25">
      <c r="A1152" s="25">
        <v>44404101</v>
      </c>
      <c r="B1152" s="1" t="s">
        <v>1258</v>
      </c>
    </row>
    <row r="1153" spans="1:2" x14ac:dyDescent="0.25">
      <c r="A1153" s="25">
        <v>44404202</v>
      </c>
      <c r="B1153" s="1" t="s">
        <v>1713</v>
      </c>
    </row>
    <row r="1154" spans="1:2" x14ac:dyDescent="0.25">
      <c r="A1154" s="25">
        <v>44504201</v>
      </c>
      <c r="B1154" s="1" t="s">
        <v>1712</v>
      </c>
    </row>
    <row r="1155" spans="1:2" x14ac:dyDescent="0.25">
      <c r="A1155" s="25">
        <v>44509242</v>
      </c>
      <c r="B1155" s="1" t="s">
        <v>1718</v>
      </c>
    </row>
    <row r="1156" spans="1:2" x14ac:dyDescent="0.25">
      <c r="A1156" s="25">
        <v>44902001</v>
      </c>
      <c r="B1156" s="1" t="s">
        <v>1317</v>
      </c>
    </row>
    <row r="1157" spans="1:2" x14ac:dyDescent="0.25">
      <c r="A1157" s="25">
        <v>44903017</v>
      </c>
      <c r="B1157" s="1" t="s">
        <v>1346</v>
      </c>
    </row>
    <row r="1158" spans="1:2" x14ac:dyDescent="0.25">
      <c r="A1158" s="25">
        <v>44903047</v>
      </c>
      <c r="B1158" s="1" t="s">
        <v>1395</v>
      </c>
    </row>
    <row r="1159" spans="1:2" x14ac:dyDescent="0.25">
      <c r="A1159" s="25">
        <v>44903401</v>
      </c>
      <c r="B1159" s="1" t="s">
        <v>1110</v>
      </c>
    </row>
    <row r="1160" spans="1:2" x14ac:dyDescent="0.25">
      <c r="A1160" s="25">
        <v>44903905</v>
      </c>
      <c r="B1160" s="1" t="s">
        <v>1463</v>
      </c>
    </row>
    <row r="1161" spans="1:2" x14ac:dyDescent="0.25">
      <c r="A1161" s="25">
        <v>44903921</v>
      </c>
      <c r="B1161" s="1" t="s">
        <v>1270</v>
      </c>
    </row>
    <row r="1162" spans="1:2" x14ac:dyDescent="0.25">
      <c r="A1162" s="25">
        <v>44903925</v>
      </c>
      <c r="B1162" s="1" t="s">
        <v>1575</v>
      </c>
    </row>
    <row r="1163" spans="1:2" x14ac:dyDescent="0.25">
      <c r="A1163" s="25">
        <v>44905180</v>
      </c>
      <c r="B1163" s="1" t="s">
        <v>1721</v>
      </c>
    </row>
    <row r="1164" spans="1:2" x14ac:dyDescent="0.25">
      <c r="A1164" s="25">
        <v>44905181</v>
      </c>
      <c r="B1164" s="1" t="s">
        <v>1722</v>
      </c>
    </row>
    <row r="1165" spans="1:2" x14ac:dyDescent="0.25">
      <c r="A1165" s="25">
        <v>44905182</v>
      </c>
      <c r="B1165" s="1" t="s">
        <v>1711</v>
      </c>
    </row>
    <row r="1166" spans="1:2" x14ac:dyDescent="0.25">
      <c r="A1166" s="25">
        <v>44905192</v>
      </c>
      <c r="B1166" s="1" t="s">
        <v>1724</v>
      </c>
    </row>
    <row r="1167" spans="1:2" x14ac:dyDescent="0.25">
      <c r="A1167" s="25">
        <v>44905193</v>
      </c>
      <c r="B1167" s="1" t="s">
        <v>1714</v>
      </c>
    </row>
    <row r="1168" spans="1:2" x14ac:dyDescent="0.25">
      <c r="A1168" s="25">
        <v>44905194</v>
      </c>
      <c r="B1168" s="1" t="s">
        <v>1725</v>
      </c>
    </row>
    <row r="1169" spans="1:2" x14ac:dyDescent="0.25">
      <c r="A1169" s="25">
        <v>44905195</v>
      </c>
      <c r="B1169" s="1" t="s">
        <v>1726</v>
      </c>
    </row>
    <row r="1170" spans="1:2" x14ac:dyDescent="0.25">
      <c r="A1170" s="25">
        <v>44905198</v>
      </c>
      <c r="B1170" s="1" t="s">
        <v>1715</v>
      </c>
    </row>
    <row r="1171" spans="1:2" x14ac:dyDescent="0.25">
      <c r="A1171" s="25">
        <v>44905199</v>
      </c>
      <c r="B1171" s="1" t="s">
        <v>1727</v>
      </c>
    </row>
    <row r="1172" spans="1:2" x14ac:dyDescent="0.25">
      <c r="A1172" s="25">
        <v>44905204</v>
      </c>
      <c r="B1172" s="1" t="s">
        <v>1728</v>
      </c>
    </row>
    <row r="1173" spans="1:2" x14ac:dyDescent="0.25">
      <c r="A1173" s="25">
        <v>44905206</v>
      </c>
      <c r="B1173" s="1" t="s">
        <v>1729</v>
      </c>
    </row>
    <row r="1174" spans="1:2" x14ac:dyDescent="0.25">
      <c r="A1174" s="25">
        <v>44905208</v>
      </c>
      <c r="B1174" s="1" t="s">
        <v>1719</v>
      </c>
    </row>
    <row r="1175" spans="1:2" x14ac:dyDescent="0.25">
      <c r="A1175" s="25">
        <v>44905212</v>
      </c>
      <c r="B1175" s="1" t="s">
        <v>1730</v>
      </c>
    </row>
    <row r="1176" spans="1:2" x14ac:dyDescent="0.25">
      <c r="A1176" s="25">
        <v>44905214</v>
      </c>
      <c r="B1176" s="1" t="s">
        <v>1731</v>
      </c>
    </row>
    <row r="1177" spans="1:2" x14ac:dyDescent="0.25">
      <c r="A1177" s="25">
        <v>44905218</v>
      </c>
      <c r="B1177" s="1" t="s">
        <v>1732</v>
      </c>
    </row>
    <row r="1178" spans="1:2" x14ac:dyDescent="0.25">
      <c r="A1178" s="25">
        <v>44905220</v>
      </c>
      <c r="B1178" s="1" t="s">
        <v>1733</v>
      </c>
    </row>
    <row r="1179" spans="1:2" x14ac:dyDescent="0.25">
      <c r="A1179" s="25">
        <v>44905222</v>
      </c>
      <c r="B1179" s="1" t="s">
        <v>1734</v>
      </c>
    </row>
    <row r="1180" spans="1:2" x14ac:dyDescent="0.25">
      <c r="A1180" s="25">
        <v>44905224</v>
      </c>
      <c r="B1180" s="1" t="s">
        <v>1735</v>
      </c>
    </row>
    <row r="1181" spans="1:2" x14ac:dyDescent="0.25">
      <c r="A1181" s="25">
        <v>44905228</v>
      </c>
      <c r="B1181" s="1" t="s">
        <v>1736</v>
      </c>
    </row>
    <row r="1182" spans="1:2" x14ac:dyDescent="0.25">
      <c r="A1182" s="25">
        <v>44905230</v>
      </c>
      <c r="B1182" s="1" t="s">
        <v>1737</v>
      </c>
    </row>
    <row r="1183" spans="1:2" x14ac:dyDescent="0.25">
      <c r="A1183" s="25">
        <v>44905232</v>
      </c>
      <c r="B1183" s="1" t="s">
        <v>1738</v>
      </c>
    </row>
    <row r="1184" spans="1:2" x14ac:dyDescent="0.25">
      <c r="A1184" s="25">
        <v>44905233</v>
      </c>
      <c r="B1184" s="1" t="s">
        <v>1739</v>
      </c>
    </row>
    <row r="1185" spans="1:2" x14ac:dyDescent="0.25">
      <c r="A1185" s="25">
        <v>44905234</v>
      </c>
      <c r="B1185" s="1" t="s">
        <v>1720</v>
      </c>
    </row>
    <row r="1186" spans="1:2" x14ac:dyDescent="0.25">
      <c r="A1186" s="25">
        <v>44905235</v>
      </c>
      <c r="B1186" s="1" t="s">
        <v>1740</v>
      </c>
    </row>
    <row r="1187" spans="1:2" x14ac:dyDescent="0.25">
      <c r="A1187" s="25">
        <v>44905236</v>
      </c>
      <c r="B1187" s="1" t="s">
        <v>1741</v>
      </c>
    </row>
    <row r="1188" spans="1:2" x14ac:dyDescent="0.25">
      <c r="A1188" s="25">
        <v>44905238</v>
      </c>
      <c r="B1188" s="1" t="s">
        <v>1742</v>
      </c>
    </row>
    <row r="1189" spans="1:2" x14ac:dyDescent="0.25">
      <c r="A1189" s="25">
        <v>44905239</v>
      </c>
      <c r="B1189" s="1" t="s">
        <v>1743</v>
      </c>
    </row>
    <row r="1190" spans="1:2" x14ac:dyDescent="0.25">
      <c r="A1190" s="25">
        <v>44905240</v>
      </c>
      <c r="B1190" s="1" t="s">
        <v>1716</v>
      </c>
    </row>
    <row r="1191" spans="1:2" x14ac:dyDescent="0.25">
      <c r="A1191" s="25">
        <v>44905242</v>
      </c>
      <c r="B1191" s="1" t="s">
        <v>1744</v>
      </c>
    </row>
    <row r="1192" spans="1:2" x14ac:dyDescent="0.25">
      <c r="A1192" s="25">
        <v>44905244</v>
      </c>
      <c r="B1192" s="1" t="s">
        <v>1746</v>
      </c>
    </row>
    <row r="1193" spans="1:2" x14ac:dyDescent="0.25">
      <c r="A1193" s="25">
        <v>44905246</v>
      </c>
      <c r="B1193" s="1" t="s">
        <v>1747</v>
      </c>
    </row>
    <row r="1194" spans="1:2" x14ac:dyDescent="0.25">
      <c r="A1194" s="25">
        <v>44905248</v>
      </c>
      <c r="B1194" s="1" t="s">
        <v>1748</v>
      </c>
    </row>
    <row r="1195" spans="1:2" x14ac:dyDescent="0.25">
      <c r="A1195" s="25">
        <v>44905251</v>
      </c>
      <c r="B1195" s="1" t="s">
        <v>1749</v>
      </c>
    </row>
    <row r="1196" spans="1:2" x14ac:dyDescent="0.25">
      <c r="A1196" s="25">
        <v>44905252</v>
      </c>
      <c r="B1196" s="1" t="s">
        <v>1717</v>
      </c>
    </row>
    <row r="1197" spans="1:2" x14ac:dyDescent="0.25">
      <c r="A1197" s="25">
        <v>44905257</v>
      </c>
      <c r="B1197" s="1" t="s">
        <v>1750</v>
      </c>
    </row>
    <row r="1198" spans="1:2" x14ac:dyDescent="0.25">
      <c r="A1198" s="25">
        <v>44905299</v>
      </c>
      <c r="B1198" s="1" t="s">
        <v>1751</v>
      </c>
    </row>
    <row r="1199" spans="1:2" x14ac:dyDescent="0.25">
      <c r="A1199" s="25">
        <v>44909234</v>
      </c>
      <c r="B1199" s="1" t="s">
        <v>1174</v>
      </c>
    </row>
    <row r="1200" spans="1:2" x14ac:dyDescent="0.25">
      <c r="A1200" s="25">
        <v>44909251</v>
      </c>
      <c r="B1200" s="1" t="s">
        <v>1755</v>
      </c>
    </row>
    <row r="1201" spans="1:2" x14ac:dyDescent="0.25">
      <c r="A1201" s="25">
        <v>44909252</v>
      </c>
      <c r="B1201" s="1" t="s">
        <v>1692</v>
      </c>
    </row>
    <row r="1202" spans="1:2" x14ac:dyDescent="0.25">
      <c r="A1202" s="25">
        <v>44909293</v>
      </c>
      <c r="B1202" s="1" t="s">
        <v>1196</v>
      </c>
    </row>
    <row r="1203" spans="1:2" x14ac:dyDescent="0.25">
      <c r="A1203" s="25">
        <v>44909302</v>
      </c>
      <c r="B1203" s="1" t="s">
        <v>1260</v>
      </c>
    </row>
    <row r="1204" spans="1:2" x14ac:dyDescent="0.25">
      <c r="A1204" s="25">
        <v>44909311</v>
      </c>
      <c r="B1204" s="1" t="s">
        <v>1759</v>
      </c>
    </row>
    <row r="1205" spans="1:2" x14ac:dyDescent="0.25">
      <c r="A1205" s="25">
        <v>44919302</v>
      </c>
      <c r="B1205" s="1" t="s">
        <v>1260</v>
      </c>
    </row>
    <row r="1206" spans="1:2" x14ac:dyDescent="0.25">
      <c r="A1206" s="25">
        <v>45906502</v>
      </c>
      <c r="B1206" s="1" t="s">
        <v>1770</v>
      </c>
    </row>
    <row r="1207" spans="1:2" x14ac:dyDescent="0.25">
      <c r="A1207" s="25">
        <v>45906608</v>
      </c>
      <c r="B1207" s="1" t="s">
        <v>1777</v>
      </c>
    </row>
    <row r="1208" spans="1:2" x14ac:dyDescent="0.25">
      <c r="A1208" s="25">
        <v>46907104</v>
      </c>
      <c r="B1208" s="1" t="s">
        <v>1782</v>
      </c>
    </row>
    <row r="1209" spans="1:2" x14ac:dyDescent="0.25">
      <c r="A1209" s="25">
        <v>46907105</v>
      </c>
      <c r="B1209" s="1" t="s">
        <v>1784</v>
      </c>
    </row>
    <row r="1210" spans="1:2" x14ac:dyDescent="0.25">
      <c r="A1210" s="25">
        <v>46907106</v>
      </c>
      <c r="B1210" s="1" t="s">
        <v>1785</v>
      </c>
    </row>
    <row r="1211" spans="1:2" x14ac:dyDescent="0.25">
      <c r="A1211" s="25">
        <v>46907108</v>
      </c>
      <c r="B1211" s="1" t="s">
        <v>1787</v>
      </c>
    </row>
    <row r="1212" spans="1:2" x14ac:dyDescent="0.25">
      <c r="A1212" s="25">
        <v>31909103</v>
      </c>
      <c r="B1212" s="1" t="s">
        <v>5025</v>
      </c>
    </row>
    <row r="1213" spans="1:2" x14ac:dyDescent="0.25">
      <c r="A1213" s="25">
        <v>31909210</v>
      </c>
      <c r="B1213" s="1" t="s">
        <v>1178</v>
      </c>
    </row>
    <row r="1214" spans="1:2" x14ac:dyDescent="0.25">
      <c r="A1214" s="25">
        <v>31900799</v>
      </c>
      <c r="B1214" s="1" t="s">
        <v>1259</v>
      </c>
    </row>
    <row r="1215" spans="1:2" x14ac:dyDescent="0.25">
      <c r="A1215" s="25">
        <v>33904607</v>
      </c>
      <c r="B1215" s="1" t="s">
        <v>5026</v>
      </c>
    </row>
    <row r="1216" spans="1:2" x14ac:dyDescent="0.25">
      <c r="A1216" s="25">
        <v>33909209</v>
      </c>
      <c r="B1216" s="1" t="s">
        <v>5027</v>
      </c>
    </row>
    <row r="1217" spans="1:2" x14ac:dyDescent="0.25">
      <c r="A1217" s="25">
        <v>31901204</v>
      </c>
      <c r="B1217" s="1" t="s">
        <v>5028</v>
      </c>
    </row>
    <row r="1218" spans="1:2" x14ac:dyDescent="0.25">
      <c r="A1218" s="25">
        <v>31901233</v>
      </c>
      <c r="B1218" s="1" t="s">
        <v>5029</v>
      </c>
    </row>
    <row r="1219" spans="1:2" x14ac:dyDescent="0.25">
      <c r="A1219" s="25">
        <v>33909210</v>
      </c>
      <c r="B1219" s="1" t="s">
        <v>1178</v>
      </c>
    </row>
    <row r="1220" spans="1:2" x14ac:dyDescent="0.25">
      <c r="A1220" s="25">
        <v>31901205</v>
      </c>
      <c r="B1220" s="1" t="s">
        <v>5030</v>
      </c>
    </row>
    <row r="1221" spans="1:2" x14ac:dyDescent="0.25">
      <c r="A1221" s="25">
        <v>33903907</v>
      </c>
      <c r="B1221" s="1" t="s">
        <v>5031</v>
      </c>
    </row>
    <row r="1222" spans="1:2" x14ac:dyDescent="0.25">
      <c r="A1222" s="25">
        <v>33904008</v>
      </c>
      <c r="B1222" s="1" t="s">
        <v>5032</v>
      </c>
    </row>
    <row r="1223" spans="1:2" x14ac:dyDescent="0.25">
      <c r="A1223" s="25">
        <v>33904097</v>
      </c>
      <c r="B1223" s="1" t="s">
        <v>1650</v>
      </c>
    </row>
    <row r="1224" spans="1:2" x14ac:dyDescent="0.25">
      <c r="A1224" s="25">
        <v>44904094</v>
      </c>
      <c r="B1224" s="1" t="s">
        <v>1648</v>
      </c>
    </row>
    <row r="1225" spans="1:2" x14ac:dyDescent="0.25">
      <c r="A1225" s="25">
        <v>33904012</v>
      </c>
      <c r="B1225" s="1" t="s">
        <v>1553</v>
      </c>
    </row>
    <row r="1226" spans="1:2" x14ac:dyDescent="0.25">
      <c r="A1226" s="25">
        <v>33904032</v>
      </c>
      <c r="B1226" s="1" t="s">
        <v>5033</v>
      </c>
    </row>
    <row r="1227" spans="1:2" x14ac:dyDescent="0.25">
      <c r="A1227" s="25">
        <v>33904011</v>
      </c>
      <c r="B1227" s="1" t="s">
        <v>1551</v>
      </c>
    </row>
    <row r="1228" spans="1:2" x14ac:dyDescent="0.25">
      <c r="A1228" s="25">
        <v>44904008</v>
      </c>
      <c r="B1228" s="1" t="s">
        <v>721</v>
      </c>
    </row>
    <row r="1229" spans="1:2" x14ac:dyDescent="0.25">
      <c r="A1229" s="25">
        <v>31901134</v>
      </c>
      <c r="B1229" s="1" t="s">
        <v>5034</v>
      </c>
    </row>
    <row r="1230" spans="1:2" x14ac:dyDescent="0.25">
      <c r="A1230" s="25">
        <v>33904095</v>
      </c>
      <c r="B1230" s="1" t="s">
        <v>5035</v>
      </c>
    </row>
    <row r="1231" spans="1:2" x14ac:dyDescent="0.25">
      <c r="A1231" s="25">
        <v>33904057</v>
      </c>
      <c r="B1231" s="1" t="s">
        <v>1256</v>
      </c>
    </row>
    <row r="1232" spans="1:2" x14ac:dyDescent="0.25">
      <c r="A1232" s="25">
        <v>31901610</v>
      </c>
      <c r="B1232" s="1" t="s">
        <v>5036</v>
      </c>
    </row>
    <row r="1233" spans="1:2" x14ac:dyDescent="0.25">
      <c r="A1233" s="25">
        <v>33914003</v>
      </c>
      <c r="B1233" s="1" t="s">
        <v>5037</v>
      </c>
    </row>
    <row r="1234" spans="1:2" x14ac:dyDescent="0.25">
      <c r="A1234" s="25">
        <v>33914002</v>
      </c>
      <c r="B1234" s="1" t="s">
        <v>5038</v>
      </c>
    </row>
    <row r="1235" spans="1:2" x14ac:dyDescent="0.25">
      <c r="A1235" s="25">
        <v>33904094</v>
      </c>
      <c r="B1235" s="1" t="s">
        <v>5039</v>
      </c>
    </row>
    <row r="1236" spans="1:2" x14ac:dyDescent="0.25">
      <c r="A1236" s="25">
        <v>33909206</v>
      </c>
      <c r="B1236" s="1" t="s">
        <v>5040</v>
      </c>
    </row>
    <row r="1237" spans="1:2" x14ac:dyDescent="0.25">
      <c r="A1237" s="25">
        <v>44904032</v>
      </c>
      <c r="B1237" s="1" t="s">
        <v>1586</v>
      </c>
    </row>
    <row r="1238" spans="1:2" x14ac:dyDescent="0.25">
      <c r="A1238" s="25">
        <v>33900821</v>
      </c>
      <c r="B1238" s="1" t="s">
        <v>5041</v>
      </c>
    </row>
    <row r="1239" spans="1:2" x14ac:dyDescent="0.25">
      <c r="A1239" s="25">
        <v>33901338</v>
      </c>
      <c r="B1239" s="1" t="s">
        <v>5042</v>
      </c>
    </row>
    <row r="1240" spans="1:2" x14ac:dyDescent="0.25">
      <c r="A1240" s="25">
        <v>33904706</v>
      </c>
      <c r="B1240" s="1" t="s">
        <v>1659</v>
      </c>
    </row>
    <row r="1241" spans="1:2" x14ac:dyDescent="0.25">
      <c r="A1241" s="25">
        <v>31901234</v>
      </c>
      <c r="B1241" s="1" t="s">
        <v>5043</v>
      </c>
    </row>
    <row r="1242" spans="1:2" x14ac:dyDescent="0.25">
      <c r="A1242" s="25">
        <v>44903051</v>
      </c>
      <c r="B1242" s="1" t="s">
        <v>1269</v>
      </c>
    </row>
    <row r="1243" spans="1:2" x14ac:dyDescent="0.25">
      <c r="A1243" s="25">
        <v>33909309</v>
      </c>
      <c r="B1243" s="1" t="s">
        <v>1758</v>
      </c>
    </row>
    <row r="1244" spans="1:2" x14ac:dyDescent="0.25">
      <c r="A1244" s="25">
        <v>33904606</v>
      </c>
      <c r="B1244" s="1" t="s">
        <v>5044</v>
      </c>
    </row>
    <row r="1245" spans="1:2" x14ac:dyDescent="0.25">
      <c r="A1245" s="25">
        <v>31901133</v>
      </c>
      <c r="B1245" s="1" t="s">
        <v>5045</v>
      </c>
    </row>
    <row r="1246" spans="1:2" x14ac:dyDescent="0.25">
      <c r="A1246" s="25">
        <v>31901135</v>
      </c>
      <c r="B1246" s="1" t="s">
        <v>5046</v>
      </c>
    </row>
    <row r="1247" spans="1:2" x14ac:dyDescent="0.25">
      <c r="A1247" s="25">
        <v>33909312</v>
      </c>
      <c r="B1247" s="1" t="s">
        <v>5047</v>
      </c>
    </row>
    <row r="1248" spans="1:2" x14ac:dyDescent="0.25">
      <c r="A1248" s="25">
        <v>33909253</v>
      </c>
      <c r="B1248" s="1" t="s">
        <v>5048</v>
      </c>
    </row>
    <row r="1249" spans="1:2" x14ac:dyDescent="0.25">
      <c r="A1249" s="25">
        <v>31901339</v>
      </c>
      <c r="B1249" s="1" t="s">
        <v>5049</v>
      </c>
    </row>
    <row r="1250" spans="1:2" x14ac:dyDescent="0.25">
      <c r="A1250" s="25">
        <v>33919240</v>
      </c>
      <c r="B1250" s="1" t="s">
        <v>5021</v>
      </c>
    </row>
    <row r="1251" spans="1:2" x14ac:dyDescent="0.25">
      <c r="A1251" s="25">
        <v>31900702</v>
      </c>
      <c r="B1251" s="1" t="s">
        <v>5050</v>
      </c>
    </row>
    <row r="1252" spans="1:2" x14ac:dyDescent="0.25">
      <c r="A1252" s="25">
        <v>44903920</v>
      </c>
      <c r="B1252" s="1" t="s">
        <v>1567</v>
      </c>
    </row>
    <row r="1253" spans="1:2" x14ac:dyDescent="0.25">
      <c r="A1253" s="25">
        <v>33419206</v>
      </c>
      <c r="B1253" s="1" t="s">
        <v>5040</v>
      </c>
    </row>
    <row r="1254" spans="1:2" x14ac:dyDescent="0.25">
      <c r="A1254" s="25">
        <v>33723051</v>
      </c>
      <c r="B1254" s="1" t="s">
        <v>1269</v>
      </c>
    </row>
    <row r="1255" spans="1:2" x14ac:dyDescent="0.25">
      <c r="A1255" s="25">
        <v>44904057</v>
      </c>
      <c r="B1255" s="1" t="s">
        <v>1256</v>
      </c>
    </row>
    <row r="1256" spans="1:2" x14ac:dyDescent="0.25">
      <c r="A1256" s="25">
        <v>31919293</v>
      </c>
      <c r="B1256" s="1" t="s">
        <v>1196</v>
      </c>
    </row>
    <row r="1257" spans="1:2" x14ac:dyDescent="0.25">
      <c r="A1257" s="25">
        <v>33903610</v>
      </c>
      <c r="B1257" s="1" t="s">
        <v>5051</v>
      </c>
    </row>
    <row r="1258" spans="1:2" x14ac:dyDescent="0.25">
      <c r="A1258" s="25">
        <v>31901151</v>
      </c>
      <c r="B1258" s="1" t="s">
        <v>5052</v>
      </c>
    </row>
    <row r="1259" spans="1:2" x14ac:dyDescent="0.25">
      <c r="A1259" s="25">
        <v>33900802</v>
      </c>
      <c r="B1259" s="1" t="s">
        <v>1168</v>
      </c>
    </row>
    <row r="1260" spans="1:2" x14ac:dyDescent="0.25">
      <c r="A1260" s="25">
        <v>33903604</v>
      </c>
      <c r="B1260" s="1" t="s">
        <v>1461</v>
      </c>
    </row>
    <row r="1261" spans="1:2" x14ac:dyDescent="0.25">
      <c r="A1261" s="25">
        <v>31909217</v>
      </c>
      <c r="B1261" s="1" t="s">
        <v>5053</v>
      </c>
    </row>
    <row r="1262" spans="1:2" x14ac:dyDescent="0.25">
      <c r="A1262" s="25">
        <v>33903633</v>
      </c>
      <c r="B1262" s="1" t="s">
        <v>5054</v>
      </c>
    </row>
    <row r="1263" spans="1:2" x14ac:dyDescent="0.25">
      <c r="A1263" s="25">
        <v>33903617</v>
      </c>
      <c r="B1263" s="1" t="s">
        <v>5055</v>
      </c>
    </row>
    <row r="1264" spans="1:2" x14ac:dyDescent="0.25">
      <c r="A1264" s="25">
        <v>31901156</v>
      </c>
      <c r="B1264" s="1" t="s">
        <v>5056</v>
      </c>
    </row>
    <row r="1265" spans="1:2" x14ac:dyDescent="0.25">
      <c r="A1265" s="25">
        <v>31901153</v>
      </c>
      <c r="B1265" s="1" t="s">
        <v>5057</v>
      </c>
    </row>
    <row r="1266" spans="1:2" x14ac:dyDescent="0.25">
      <c r="A1266" s="25">
        <v>31901154</v>
      </c>
      <c r="B1266" s="1" t="s">
        <v>5058</v>
      </c>
    </row>
    <row r="1267" spans="1:2" x14ac:dyDescent="0.25">
      <c r="A1267" s="25">
        <v>31901152</v>
      </c>
      <c r="B1267" s="1" t="s">
        <v>5059</v>
      </c>
    </row>
    <row r="1268" spans="1:2" x14ac:dyDescent="0.25">
      <c r="A1268" s="25">
        <v>31900412</v>
      </c>
      <c r="B1268" s="1" t="s">
        <v>5059</v>
      </c>
    </row>
    <row r="1269" spans="1:2" x14ac:dyDescent="0.25">
      <c r="A1269" s="25">
        <v>31900414</v>
      </c>
      <c r="B1269" s="1" t="s">
        <v>5058</v>
      </c>
    </row>
    <row r="1270" spans="1:2" x14ac:dyDescent="0.25">
      <c r="A1270" s="25">
        <v>31901155</v>
      </c>
      <c r="B1270" s="1" t="s">
        <v>5060</v>
      </c>
    </row>
    <row r="1271" spans="1:2" x14ac:dyDescent="0.25">
      <c r="A1271" s="25">
        <v>31900415</v>
      </c>
      <c r="B1271" s="1" t="s">
        <v>5060</v>
      </c>
    </row>
    <row r="1272" spans="1:2" x14ac:dyDescent="0.25">
      <c r="A1272" s="25">
        <v>31909143</v>
      </c>
      <c r="B1272" s="1" t="s">
        <v>1679</v>
      </c>
    </row>
    <row r="1273" spans="1:2" x14ac:dyDescent="0.25">
      <c r="A1273" s="25">
        <v>44725182</v>
      </c>
      <c r="B1273" s="1" t="s">
        <v>1711</v>
      </c>
    </row>
    <row r="1274" spans="1:2" x14ac:dyDescent="0.25">
      <c r="A1274" s="25">
        <v>33904002</v>
      </c>
      <c r="B1274" s="1" t="s">
        <v>5038</v>
      </c>
    </row>
    <row r="1275" spans="1:2" x14ac:dyDescent="0.25">
      <c r="A1275" s="25">
        <v>33904003</v>
      </c>
      <c r="B1275" s="1" t="s">
        <v>5037</v>
      </c>
    </row>
    <row r="1276" spans="1:2" x14ac:dyDescent="0.25">
      <c r="A1276" s="25">
        <v>44903205</v>
      </c>
      <c r="B1276" s="1" t="s">
        <v>1422</v>
      </c>
    </row>
    <row r="1277" spans="1:2" x14ac:dyDescent="0.25">
      <c r="A1277" s="25">
        <v>32902105</v>
      </c>
      <c r="B1277" s="1" t="s">
        <v>5061</v>
      </c>
    </row>
    <row r="1278" spans="1:2" x14ac:dyDescent="0.25">
      <c r="A1278" s="25">
        <v>33944101</v>
      </c>
      <c r="B1278" s="1" t="s">
        <v>1258</v>
      </c>
    </row>
    <row r="1279" spans="1:2" x14ac:dyDescent="0.25">
      <c r="A1279" s="25">
        <v>33904064</v>
      </c>
      <c r="B1279" s="1" t="s">
        <v>1626</v>
      </c>
    </row>
    <row r="1280" spans="1:2" x14ac:dyDescent="0.25">
      <c r="A1280" s="25">
        <v>33508501</v>
      </c>
      <c r="B1280" s="1" t="s">
        <v>5062</v>
      </c>
    </row>
    <row r="1281" spans="1:2" x14ac:dyDescent="0.25">
      <c r="A1281" s="25">
        <v>44725234</v>
      </c>
      <c r="B1281" s="1" t="s">
        <v>1720</v>
      </c>
    </row>
    <row r="1282" spans="1:2" x14ac:dyDescent="0.25">
      <c r="A1282" s="25">
        <v>45909302</v>
      </c>
      <c r="B1282" s="1" t="s">
        <v>1260</v>
      </c>
    </row>
    <row r="1283" spans="1:2" x14ac:dyDescent="0.25">
      <c r="A1283" s="25">
        <v>44725240</v>
      </c>
      <c r="B1283" s="1" t="s">
        <v>5063</v>
      </c>
    </row>
    <row r="1284" spans="1:2" x14ac:dyDescent="0.25">
      <c r="A1284" s="25">
        <v>31909161</v>
      </c>
      <c r="B1284" s="1" t="s">
        <v>5064</v>
      </c>
    </row>
    <row r="1285" spans="1:2" x14ac:dyDescent="0.25">
      <c r="A1285" s="25">
        <v>31909158</v>
      </c>
      <c r="B1285" s="1" t="s">
        <v>5065</v>
      </c>
    </row>
    <row r="1286" spans="1:2" x14ac:dyDescent="0.25">
      <c r="A1286" s="25">
        <v>31909160</v>
      </c>
      <c r="B1286" s="1" t="s">
        <v>5066</v>
      </c>
    </row>
    <row r="1287" spans="1:2" x14ac:dyDescent="0.25">
      <c r="A1287" s="25">
        <v>31909159</v>
      </c>
      <c r="B1287" s="1" t="s">
        <v>5067</v>
      </c>
    </row>
    <row r="1288" spans="1:2" x14ac:dyDescent="0.25">
      <c r="A1288" s="25">
        <v>31900309</v>
      </c>
      <c r="B1288" s="1" t="s">
        <v>5068</v>
      </c>
    </row>
    <row r="1289" spans="1:2" x14ac:dyDescent="0.25">
      <c r="A1289" s="25">
        <v>31900307</v>
      </c>
      <c r="B1289" s="1" t="s">
        <v>5069</v>
      </c>
    </row>
    <row r="1290" spans="1:2" x14ac:dyDescent="0.25">
      <c r="A1290" s="25">
        <v>31909162</v>
      </c>
      <c r="B1290" s="1" t="s">
        <v>5070</v>
      </c>
    </row>
    <row r="1291" spans="1:2" x14ac:dyDescent="0.25">
      <c r="A1291" s="25">
        <v>31909163</v>
      </c>
      <c r="B1291" s="1" t="s">
        <v>5071</v>
      </c>
    </row>
    <row r="1292" spans="1:2" x14ac:dyDescent="0.25">
      <c r="A1292" s="25">
        <v>31900308</v>
      </c>
      <c r="B1292" s="1" t="s">
        <v>5072</v>
      </c>
    </row>
    <row r="1293" spans="1:2" x14ac:dyDescent="0.25">
      <c r="A1293" s="25">
        <v>33908601</v>
      </c>
      <c r="B1293" s="1" t="s">
        <v>5073</v>
      </c>
    </row>
    <row r="1294" spans="1:2" x14ac:dyDescent="0.25">
      <c r="A1294" s="25">
        <v>33509295</v>
      </c>
      <c r="B1294" s="1" t="s">
        <v>5062</v>
      </c>
    </row>
    <row r="1295" spans="1:2" x14ac:dyDescent="0.25">
      <c r="A1295" s="25">
        <v>31901157</v>
      </c>
      <c r="B1295" s="1" t="s">
        <v>5074</v>
      </c>
    </row>
    <row r="1296" spans="1:2" x14ac:dyDescent="0.25">
      <c r="A1296" s="25">
        <v>31909170</v>
      </c>
      <c r="B1296" s="1" t="s">
        <v>5075</v>
      </c>
    </row>
    <row r="1297" spans="1:2" x14ac:dyDescent="0.25">
      <c r="A1297" s="32">
        <v>44909251</v>
      </c>
      <c r="B1297" s="1" t="s">
        <v>1755</v>
      </c>
    </row>
    <row r="1298" spans="1:2" x14ac:dyDescent="0.25">
      <c r="A1298" s="29"/>
      <c r="B1298" s="30" t="s">
        <v>1756</v>
      </c>
    </row>
    <row r="1299" spans="1:2" x14ac:dyDescent="0.25">
      <c r="A1299" s="25">
        <v>44909252</v>
      </c>
      <c r="B1299" s="1" t="s">
        <v>1692</v>
      </c>
    </row>
    <row r="1300" spans="1:2" x14ac:dyDescent="0.25">
      <c r="A1300" s="29">
        <v>44909261</v>
      </c>
      <c r="B1300" s="30" t="s">
        <v>1757</v>
      </c>
    </row>
    <row r="1301" spans="1:2" x14ac:dyDescent="0.25">
      <c r="A1301" s="25">
        <v>44909291</v>
      </c>
      <c r="B1301" s="1" t="s">
        <v>1192</v>
      </c>
    </row>
    <row r="1302" spans="1:2" x14ac:dyDescent="0.25">
      <c r="A1302" s="31">
        <v>44909293</v>
      </c>
      <c r="B1302" s="30" t="s">
        <v>1196</v>
      </c>
    </row>
    <row r="1303" spans="1:2" x14ac:dyDescent="0.25">
      <c r="A1303" s="25"/>
      <c r="B1303" s="1" t="s">
        <v>1693</v>
      </c>
    </row>
    <row r="1304" spans="1:2" x14ac:dyDescent="0.25">
      <c r="A1304" s="31">
        <v>44909301</v>
      </c>
      <c r="B1304" s="30" t="s">
        <v>1694</v>
      </c>
    </row>
    <row r="1305" spans="1:2" x14ac:dyDescent="0.25">
      <c r="A1305" s="25"/>
      <c r="B1305" s="1" t="s">
        <v>1695</v>
      </c>
    </row>
    <row r="1306" spans="1:2" x14ac:dyDescent="0.25">
      <c r="A1306" s="31">
        <v>44909302</v>
      </c>
      <c r="B1306" s="30" t="s">
        <v>1260</v>
      </c>
    </row>
    <row r="1307" spans="1:2" x14ac:dyDescent="0.25">
      <c r="A1307" s="25"/>
      <c r="B1307" s="1" t="s">
        <v>1696</v>
      </c>
    </row>
    <row r="1308" spans="1:2" x14ac:dyDescent="0.25">
      <c r="A1308" s="31">
        <v>44909308</v>
      </c>
      <c r="B1308" s="30" t="s">
        <v>1701</v>
      </c>
    </row>
    <row r="1309" spans="1:2" x14ac:dyDescent="0.25">
      <c r="A1309" s="25"/>
      <c r="B1309" s="1" t="s">
        <v>1702</v>
      </c>
    </row>
    <row r="1310" spans="1:2" x14ac:dyDescent="0.25">
      <c r="A1310" s="29">
        <v>44909309</v>
      </c>
      <c r="B1310" s="30" t="s">
        <v>1758</v>
      </c>
    </row>
    <row r="1311" spans="1:2" x14ac:dyDescent="0.25">
      <c r="A1311" s="32">
        <v>44909311</v>
      </c>
      <c r="B1311" s="1" t="s">
        <v>1759</v>
      </c>
    </row>
    <row r="1312" spans="1:2" x14ac:dyDescent="0.25">
      <c r="A1312" s="29"/>
      <c r="B1312" s="30" t="s">
        <v>1760</v>
      </c>
    </row>
    <row r="1313" spans="1:2" x14ac:dyDescent="0.25">
      <c r="A1313" s="32">
        <v>44909399</v>
      </c>
      <c r="B1313" s="1" t="s">
        <v>1761</v>
      </c>
    </row>
    <row r="1314" spans="1:2" x14ac:dyDescent="0.25">
      <c r="A1314" s="29"/>
      <c r="B1314" s="30" t="s">
        <v>1762</v>
      </c>
    </row>
    <row r="1315" spans="1:2" x14ac:dyDescent="0.25">
      <c r="A1315" s="32">
        <v>44915242</v>
      </c>
      <c r="B1315" s="1" t="s">
        <v>1744</v>
      </c>
    </row>
    <row r="1316" spans="1:2" x14ac:dyDescent="0.25">
      <c r="A1316" s="29"/>
      <c r="B1316" s="30" t="s">
        <v>1745</v>
      </c>
    </row>
    <row r="1317" spans="1:2" x14ac:dyDescent="0.25">
      <c r="A1317" s="25">
        <v>44919252</v>
      </c>
      <c r="B1317" s="1" t="s">
        <v>1692</v>
      </c>
    </row>
    <row r="1318" spans="1:2" x14ac:dyDescent="0.25">
      <c r="A1318" s="31">
        <v>44919309</v>
      </c>
      <c r="B1318" s="30" t="s">
        <v>1758</v>
      </c>
    </row>
    <row r="1319" spans="1:2" x14ac:dyDescent="0.25">
      <c r="A1319" s="25"/>
      <c r="B1319" s="1" t="s">
        <v>1763</v>
      </c>
    </row>
    <row r="1320" spans="1:2" x14ac:dyDescent="0.25">
      <c r="A1320" s="31">
        <v>45906101</v>
      </c>
      <c r="B1320" s="30" t="s">
        <v>1752</v>
      </c>
    </row>
    <row r="1321" spans="1:2" x14ac:dyDescent="0.25">
      <c r="A1321" s="25"/>
      <c r="B1321" s="1" t="s">
        <v>1764</v>
      </c>
    </row>
    <row r="1322" spans="1:2" x14ac:dyDescent="0.25">
      <c r="A1322" s="29">
        <v>45906103</v>
      </c>
      <c r="B1322" s="30" t="s">
        <v>1753</v>
      </c>
    </row>
    <row r="1323" spans="1:2" x14ac:dyDescent="0.25">
      <c r="A1323" s="25">
        <v>45906192</v>
      </c>
      <c r="B1323" s="1" t="s">
        <v>1765</v>
      </c>
    </row>
    <row r="1324" spans="1:2" x14ac:dyDescent="0.25">
      <c r="A1324" s="29">
        <v>45906199</v>
      </c>
      <c r="B1324" s="30" t="s">
        <v>1754</v>
      </c>
    </row>
    <row r="1325" spans="1:2" x14ac:dyDescent="0.25">
      <c r="A1325" s="25">
        <v>45906201</v>
      </c>
      <c r="B1325" s="1" t="s">
        <v>1766</v>
      </c>
    </row>
    <row r="1326" spans="1:2" x14ac:dyDescent="0.25">
      <c r="A1326" s="29">
        <v>45906299</v>
      </c>
      <c r="B1326" s="30" t="s">
        <v>1767</v>
      </c>
    </row>
    <row r="1327" spans="1:2" x14ac:dyDescent="0.25">
      <c r="A1327" s="32">
        <v>45906501</v>
      </c>
      <c r="B1327" s="1" t="s">
        <v>1768</v>
      </c>
    </row>
    <row r="1328" spans="1:2" x14ac:dyDescent="0.25">
      <c r="A1328" s="29"/>
      <c r="B1328" s="30" t="s">
        <v>1769</v>
      </c>
    </row>
    <row r="1329" spans="1:2" x14ac:dyDescent="0.25">
      <c r="A1329" s="25">
        <v>45906502</v>
      </c>
      <c r="B1329" s="1" t="s">
        <v>1770</v>
      </c>
    </row>
    <row r="1330" spans="1:2" x14ac:dyDescent="0.25">
      <c r="A1330" s="31">
        <v>45906602</v>
      </c>
      <c r="B1330" s="30" t="s">
        <v>1771</v>
      </c>
    </row>
    <row r="1331" spans="1:2" x14ac:dyDescent="0.25">
      <c r="A1331" s="25"/>
      <c r="B1331" s="1" t="s">
        <v>1772</v>
      </c>
    </row>
    <row r="1332" spans="1:2" x14ac:dyDescent="0.25">
      <c r="A1332" s="29">
        <v>45906604</v>
      </c>
      <c r="B1332" s="30" t="s">
        <v>1773</v>
      </c>
    </row>
    <row r="1333" spans="1:2" x14ac:dyDescent="0.25">
      <c r="A1333" s="32">
        <v>45906606</v>
      </c>
      <c r="B1333" s="1" t="s">
        <v>1774</v>
      </c>
    </row>
    <row r="1334" spans="1:2" x14ac:dyDescent="0.25">
      <c r="A1334" s="29"/>
      <c r="B1334" s="30" t="s">
        <v>1775</v>
      </c>
    </row>
    <row r="1335" spans="1:2" x14ac:dyDescent="0.25">
      <c r="A1335" s="25">
        <v>45906607</v>
      </c>
      <c r="B1335" s="1" t="s">
        <v>1776</v>
      </c>
    </row>
    <row r="1336" spans="1:2" x14ac:dyDescent="0.25">
      <c r="A1336" s="29">
        <v>45906608</v>
      </c>
      <c r="B1336" s="30" t="s">
        <v>1777</v>
      </c>
    </row>
    <row r="1337" spans="1:2" x14ac:dyDescent="0.25">
      <c r="A1337" s="25">
        <v>45906699</v>
      </c>
      <c r="B1337" s="1" t="s">
        <v>1778</v>
      </c>
    </row>
    <row r="1338" spans="1:2" x14ac:dyDescent="0.25">
      <c r="A1338" s="29">
        <v>45916502</v>
      </c>
      <c r="B1338" s="30" t="s">
        <v>1770</v>
      </c>
    </row>
    <row r="1339" spans="1:2" x14ac:dyDescent="0.25">
      <c r="A1339" s="25">
        <v>46907101</v>
      </c>
      <c r="B1339" s="1" t="s">
        <v>1779</v>
      </c>
    </row>
    <row r="1340" spans="1:2" x14ac:dyDescent="0.25">
      <c r="A1340" s="29">
        <v>46907102</v>
      </c>
      <c r="B1340" s="30" t="s">
        <v>1780</v>
      </c>
    </row>
    <row r="1341" spans="1:2" x14ac:dyDescent="0.25">
      <c r="A1341" s="25">
        <v>46907103</v>
      </c>
      <c r="B1341" s="1" t="s">
        <v>1781</v>
      </c>
    </row>
    <row r="1342" spans="1:2" x14ac:dyDescent="0.25">
      <c r="A1342" s="31">
        <v>46907104</v>
      </c>
      <c r="B1342" s="30" t="s">
        <v>1782</v>
      </c>
    </row>
    <row r="1343" spans="1:2" x14ac:dyDescent="0.25">
      <c r="A1343" s="25"/>
      <c r="B1343" s="1" t="s">
        <v>1783</v>
      </c>
    </row>
    <row r="1344" spans="1:2" x14ac:dyDescent="0.25">
      <c r="A1344" s="29">
        <v>46907105</v>
      </c>
      <c r="B1344" s="30" t="s">
        <v>1784</v>
      </c>
    </row>
    <row r="1345" spans="1:2" x14ac:dyDescent="0.25">
      <c r="A1345" s="32">
        <v>46907106</v>
      </c>
      <c r="B1345" s="1" t="s">
        <v>1785</v>
      </c>
    </row>
    <row r="1346" spans="1:2" x14ac:dyDescent="0.25">
      <c r="A1346" s="29"/>
      <c r="B1346" s="30" t="s">
        <v>1786</v>
      </c>
    </row>
    <row r="1347" spans="1:2" x14ac:dyDescent="0.25">
      <c r="A1347" s="32">
        <v>46907108</v>
      </c>
      <c r="B1347" s="1" t="s">
        <v>1787</v>
      </c>
    </row>
    <row r="1348" spans="1:2" x14ac:dyDescent="0.25">
      <c r="A1348" s="29"/>
      <c r="B1348" s="30" t="s">
        <v>1788</v>
      </c>
    </row>
    <row r="1349" spans="1:2" x14ac:dyDescent="0.25">
      <c r="A1349" s="25" t="s">
        <v>1789</v>
      </c>
      <c r="B1349" s="1" t="s">
        <v>1790</v>
      </c>
    </row>
    <row r="1350" spans="1:2" x14ac:dyDescent="0.25">
      <c r="A1350" s="29">
        <v>44903103</v>
      </c>
      <c r="B1350" s="30" t="s">
        <v>1412</v>
      </c>
    </row>
    <row r="1351" spans="1:2" x14ac:dyDescent="0.25">
      <c r="A1351" s="25">
        <v>45909311</v>
      </c>
      <c r="B1351" s="1" t="s">
        <v>1759</v>
      </c>
    </row>
    <row r="1352" spans="1:2" x14ac:dyDescent="0.25">
      <c r="A1352" s="29">
        <v>33953009</v>
      </c>
      <c r="B1352" s="30" t="s">
        <v>799</v>
      </c>
    </row>
    <row r="1353" spans="1:2" x14ac:dyDescent="0.25">
      <c r="A1353" s="32">
        <v>44919302</v>
      </c>
      <c r="B1353" s="1" t="s">
        <v>1260</v>
      </c>
    </row>
    <row r="1354" spans="1:2" x14ac:dyDescent="0.25">
      <c r="A1354" s="29"/>
      <c r="B1354" s="30" t="s">
        <v>1696</v>
      </c>
    </row>
    <row r="1355" spans="1:2" x14ac:dyDescent="0.25">
      <c r="A1355" s="25">
        <v>31901244</v>
      </c>
      <c r="B1355" s="1" t="s">
        <v>1055</v>
      </c>
    </row>
    <row r="1356" spans="1:2" x14ac:dyDescent="0.25">
      <c r="A1356" s="29">
        <v>31909408</v>
      </c>
      <c r="B1356" s="30" t="s">
        <v>1791</v>
      </c>
    </row>
    <row r="1357" spans="1:2" x14ac:dyDescent="0.25">
      <c r="A1357" s="25">
        <v>31901130</v>
      </c>
      <c r="B1357" s="1" t="s">
        <v>1792</v>
      </c>
    </row>
    <row r="1358" spans="1:2" x14ac:dyDescent="0.25">
      <c r="A1358" s="29">
        <v>32902204</v>
      </c>
      <c r="B1358" s="30" t="s">
        <v>1793</v>
      </c>
    </row>
    <row r="1359" spans="1:2" x14ac:dyDescent="0.25">
      <c r="A1359" s="25">
        <v>33909232</v>
      </c>
      <c r="B1359" s="1" t="s">
        <v>1794</v>
      </c>
    </row>
    <row r="1360" spans="1:2" x14ac:dyDescent="0.25">
      <c r="A1360" s="29">
        <v>31901247</v>
      </c>
      <c r="B1360" s="30" t="s">
        <v>1795</v>
      </c>
    </row>
    <row r="1361" spans="1:2" x14ac:dyDescent="0.25">
      <c r="A1361" s="25">
        <v>33913965</v>
      </c>
      <c r="B1361" s="1" t="s">
        <v>1628</v>
      </c>
    </row>
    <row r="1362" spans="1:2" x14ac:dyDescent="0.25">
      <c r="A1362" s="29">
        <v>44906191</v>
      </c>
      <c r="B1362" s="30" t="s">
        <v>1723</v>
      </c>
    </row>
    <row r="1363" spans="1:2" x14ac:dyDescent="0.25">
      <c r="A1363" s="25">
        <v>44905289</v>
      </c>
      <c r="B1363" s="1" t="s">
        <v>1796</v>
      </c>
    </row>
    <row r="1364" spans="1:2" x14ac:dyDescent="0.25">
      <c r="A1364" s="29">
        <v>33903989</v>
      </c>
      <c r="B1364" s="30" t="s">
        <v>1797</v>
      </c>
    </row>
    <row r="1365" spans="1:2" x14ac:dyDescent="0.25">
      <c r="A1365" s="25">
        <v>33903204</v>
      </c>
      <c r="B1365" s="1" t="s">
        <v>1798</v>
      </c>
    </row>
    <row r="1366" spans="1:2" x14ac:dyDescent="0.25">
      <c r="A1366" s="29">
        <v>44903030</v>
      </c>
      <c r="B1366" s="30" t="s">
        <v>1367</v>
      </c>
    </row>
    <row r="1367" spans="1:2" x14ac:dyDescent="0.25">
      <c r="A1367" s="25">
        <v>33919301</v>
      </c>
      <c r="B1367" s="1" t="s">
        <v>1695</v>
      </c>
    </row>
    <row r="1368" spans="1:2" x14ac:dyDescent="0.25">
      <c r="A1368" s="29">
        <v>31909130</v>
      </c>
      <c r="B1368" s="30" t="s">
        <v>1799</v>
      </c>
    </row>
    <row r="1369" spans="1:2" x14ac:dyDescent="0.25">
      <c r="A1369" s="25">
        <v>33419241</v>
      </c>
      <c r="B1369" s="1" t="s">
        <v>1800</v>
      </c>
    </row>
    <row r="1370" spans="1:2" x14ac:dyDescent="0.25">
      <c r="A1370" s="29">
        <v>31901149</v>
      </c>
      <c r="B1370" s="30" t="s">
        <v>1801</v>
      </c>
    </row>
    <row r="1371" spans="1:2" x14ac:dyDescent="0.25">
      <c r="A1371" s="25">
        <v>44909234</v>
      </c>
      <c r="B1371" s="1" t="s">
        <v>1685</v>
      </c>
    </row>
    <row r="1372" spans="1:2" x14ac:dyDescent="0.25">
      <c r="A1372" s="31">
        <v>33913918</v>
      </c>
      <c r="B1372" s="30" t="s">
        <v>1566</v>
      </c>
    </row>
    <row r="1373" spans="1:2" x14ac:dyDescent="0.25">
      <c r="A1373" s="25"/>
      <c r="B1373" s="1" t="s">
        <v>1802</v>
      </c>
    </row>
    <row r="1374" spans="1:2" x14ac:dyDescent="0.25">
      <c r="A1374" s="29">
        <v>31909256</v>
      </c>
      <c r="B1374" s="30" t="s">
        <v>1803</v>
      </c>
    </row>
    <row r="1375" spans="1:2" x14ac:dyDescent="0.25">
      <c r="A1375" s="25">
        <v>31900510</v>
      </c>
      <c r="B1375" s="1" t="s">
        <v>1804</v>
      </c>
    </row>
    <row r="1376" spans="1:2" x14ac:dyDescent="0.25">
      <c r="A1376" s="29">
        <v>33909254</v>
      </c>
      <c r="B1376" s="30" t="s">
        <v>1805</v>
      </c>
    </row>
    <row r="1377" spans="1:2" x14ac:dyDescent="0.25">
      <c r="A1377" s="25">
        <v>33919302</v>
      </c>
      <c r="B1377" s="1" t="s">
        <v>1696</v>
      </c>
    </row>
    <row r="1378" spans="1:2" x14ac:dyDescent="0.25">
      <c r="A1378" s="29">
        <v>33909256</v>
      </c>
      <c r="B1378" s="30" t="s">
        <v>1803</v>
      </c>
    </row>
    <row r="1379" spans="1:2" x14ac:dyDescent="0.25">
      <c r="A1379" s="25">
        <v>31909205</v>
      </c>
      <c r="B1379" s="1" t="s">
        <v>1682</v>
      </c>
    </row>
    <row r="1380" spans="1:2" x14ac:dyDescent="0.25">
      <c r="A1380" s="29">
        <v>31909254</v>
      </c>
      <c r="B1380" s="30" t="s">
        <v>1805</v>
      </c>
    </row>
    <row r="1381" spans="1:2" x14ac:dyDescent="0.25">
      <c r="A1381" s="25">
        <v>31901337</v>
      </c>
      <c r="B1381" s="1" t="s">
        <v>1235</v>
      </c>
    </row>
    <row r="1382" spans="1:2" x14ac:dyDescent="0.25">
      <c r="A1382" s="29">
        <v>44902002</v>
      </c>
      <c r="B1382" s="30" t="s">
        <v>1806</v>
      </c>
    </row>
    <row r="1383" spans="1:2" x14ac:dyDescent="0.25">
      <c r="A1383" s="25">
        <v>33900817</v>
      </c>
      <c r="B1383" s="1" t="s">
        <v>1807</v>
      </c>
    </row>
    <row r="1384" spans="1:2" x14ac:dyDescent="0.25">
      <c r="A1384" s="29">
        <v>33905901</v>
      </c>
      <c r="B1384" s="30" t="s">
        <v>1112</v>
      </c>
    </row>
    <row r="1385" spans="1:2" x14ac:dyDescent="0.25">
      <c r="A1385" s="25">
        <v>31901150</v>
      </c>
      <c r="B1385" s="1" t="s">
        <v>1808</v>
      </c>
    </row>
    <row r="1386" spans="1:2" x14ac:dyDescent="0.25">
      <c r="A1386" s="29">
        <v>33905902</v>
      </c>
      <c r="B1386" s="30" t="s">
        <v>1809</v>
      </c>
    </row>
    <row r="1387" spans="1:2" x14ac:dyDescent="0.25">
      <c r="A1387" s="25">
        <v>33909259</v>
      </c>
      <c r="B1387" s="1" t="s">
        <v>1112</v>
      </c>
    </row>
    <row r="1388" spans="1:2" x14ac:dyDescent="0.25">
      <c r="A1388" s="29">
        <v>33903203</v>
      </c>
      <c r="B1388" s="30" t="s">
        <v>1810</v>
      </c>
    </row>
    <row r="1389" spans="1:2" x14ac:dyDescent="0.25">
      <c r="A1389" s="25">
        <v>44903919</v>
      </c>
      <c r="B1389" s="1" t="s">
        <v>1486</v>
      </c>
    </row>
    <row r="1390" spans="1:2" x14ac:dyDescent="0.25">
      <c r="A1390" s="29">
        <v>44903039</v>
      </c>
      <c r="B1390" s="30" t="s">
        <v>1380</v>
      </c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C3:I181"/>
  <sheetViews>
    <sheetView workbookViewId="0">
      <selection activeCell="F5" sqref="F5"/>
    </sheetView>
  </sheetViews>
  <sheetFormatPr defaultRowHeight="12.75" x14ac:dyDescent="0.25"/>
  <cols>
    <col min="1" max="3" width="9.140625" style="2"/>
    <col min="4" max="4" width="47.140625" style="2" customWidth="1"/>
    <col min="5" max="5" width="22.85546875" style="2" bestFit="1" customWidth="1"/>
    <col min="6" max="6" width="20.140625" style="2" customWidth="1"/>
    <col min="7" max="16384" width="9.140625" style="2"/>
  </cols>
  <sheetData>
    <row r="3" spans="3:9" ht="12.75" customHeight="1" x14ac:dyDescent="0.25">
      <c r="C3" s="37" t="s">
        <v>3702</v>
      </c>
      <c r="D3" s="37" t="s">
        <v>3701</v>
      </c>
      <c r="E3" s="37" t="s">
        <v>3700</v>
      </c>
      <c r="F3" s="37" t="s">
        <v>3699</v>
      </c>
      <c r="G3" s="36" t="s">
        <v>3698</v>
      </c>
      <c r="H3" s="35" t="s">
        <v>3697</v>
      </c>
    </row>
    <row r="4" spans="3:9" ht="12.75" customHeight="1" x14ac:dyDescent="0.25">
      <c r="C4" s="48" t="str">
        <f>'2022'!B14</f>
        <v>001</v>
      </c>
      <c r="D4" s="48" t="str">
        <f>'2022'!C14</f>
        <v>Estagiários 33903607</v>
      </c>
      <c r="E4" s="48">
        <f>'2022'!D14</f>
        <v>0</v>
      </c>
      <c r="F4" s="48" t="str">
        <f>'2022'!E14</f>
        <v>33.90.36.07</v>
      </c>
      <c r="G4" s="48" t="str">
        <f>'2022'!F14</f>
        <v>00247</v>
      </c>
    </row>
    <row r="5" spans="3:9" ht="12.75" customHeight="1" x14ac:dyDescent="0.25">
      <c r="C5" s="48" t="str">
        <f>'2022'!B15</f>
        <v>002</v>
      </c>
      <c r="D5" s="48" t="str">
        <f>'2022'!C15</f>
        <v>Aluguel de Imóveis 33903910</v>
      </c>
      <c r="E5" s="48">
        <f>'2022'!D15</f>
        <v>0</v>
      </c>
      <c r="F5" s="48" t="str">
        <f>'2022'!E15</f>
        <v>33.90.39.10</v>
      </c>
      <c r="G5" s="48" t="str">
        <f>'2022'!F15</f>
        <v>00249</v>
      </c>
    </row>
    <row r="6" spans="3:9" ht="12.75" customHeight="1" x14ac:dyDescent="0.25">
      <c r="C6" s="48" t="str">
        <f>'2022'!B16</f>
        <v>003</v>
      </c>
      <c r="D6" s="48" t="str">
        <f>'2022'!C16</f>
        <v>Aluguel de Imóveis II 33903615</v>
      </c>
      <c r="E6" s="48">
        <f>'2022'!D16</f>
        <v>0</v>
      </c>
      <c r="F6" s="48" t="str">
        <f>'2022'!E16</f>
        <v>33.90.36.15</v>
      </c>
      <c r="G6" s="48" t="str">
        <f>'2022'!F16</f>
        <v>00250</v>
      </c>
    </row>
    <row r="7" spans="3:9" ht="12.75" customHeight="1" x14ac:dyDescent="0.25">
      <c r="C7" s="48" t="str">
        <f>'2022'!B17</f>
        <v>004</v>
      </c>
      <c r="D7" s="48" t="str">
        <f>'2022'!C17</f>
        <v>Diárias Civil 339014</v>
      </c>
      <c r="E7" s="48">
        <f>'2022'!D17</f>
        <v>0</v>
      </c>
      <c r="F7" s="48" t="str">
        <f>'2022'!E17</f>
        <v>33.90.14.00</v>
      </c>
      <c r="G7" s="48" t="str">
        <f>'2022'!F17</f>
        <v>00076</v>
      </c>
    </row>
    <row r="8" spans="3:9" ht="12.75" customHeight="1" x14ac:dyDescent="0.25">
      <c r="C8" s="48" t="str">
        <f>'2022'!B18</f>
        <v>005</v>
      </c>
      <c r="D8" s="48" t="str">
        <f>'2022'!C18</f>
        <v>Diárias Militar 339015</v>
      </c>
      <c r="E8" s="48">
        <f>'2022'!D18</f>
        <v>0</v>
      </c>
      <c r="F8" s="48" t="str">
        <f>'2022'!E18</f>
        <v>33.90.15.00</v>
      </c>
      <c r="G8" s="48" t="str">
        <f>'2022'!F18</f>
        <v>00077</v>
      </c>
    </row>
    <row r="9" spans="3:9" ht="12.75" customHeight="1" x14ac:dyDescent="0.25">
      <c r="C9" s="48" t="str">
        <f>'2022'!B19</f>
        <v>006</v>
      </c>
      <c r="D9" s="48" t="str">
        <f>'2022'!C19</f>
        <v>Demais Custeios</v>
      </c>
      <c r="E9" s="48">
        <f>'2022'!D19</f>
        <v>0</v>
      </c>
      <c r="F9" s="48" t="str">
        <f>'2022'!E19</f>
        <v>33.00.00.00</v>
      </c>
      <c r="G9" s="48" t="str">
        <f>'2022'!F19</f>
        <v>00288</v>
      </c>
    </row>
    <row r="10" spans="3:9" ht="12.75" customHeight="1" x14ac:dyDescent="0.25">
      <c r="C10" s="48" t="str">
        <f>'2022'!B20</f>
        <v>007</v>
      </c>
      <c r="D10" s="48" t="str">
        <f>'2022'!C20</f>
        <v>Consultoria em Obras 319034</v>
      </c>
      <c r="E10" s="48">
        <f>'2022'!D20</f>
        <v>0</v>
      </c>
      <c r="F10" s="48" t="str">
        <f>'2022'!E20</f>
        <v>31.90.34.00</v>
      </c>
      <c r="G10" s="48" t="str">
        <f>'2022'!F20</f>
        <v>00294</v>
      </c>
    </row>
    <row r="11" spans="3:9" ht="12.75" customHeight="1" x14ac:dyDescent="0.25">
      <c r="C11" s="48" t="str">
        <f>'2022'!B21</f>
        <v>008</v>
      </c>
      <c r="D11" s="48" t="str">
        <f>'2022'!C21</f>
        <v>Convênios e Subvenções Modalidade 40 - Despesas de capital</v>
      </c>
      <c r="E11" s="48">
        <f>'2022'!D21</f>
        <v>0</v>
      </c>
      <c r="F11" s="48" t="str">
        <f>'2022'!E21</f>
        <v>00.40.00.00</v>
      </c>
      <c r="G11" s="48" t="str">
        <f>'2022'!F21</f>
        <v>00270</v>
      </c>
    </row>
    <row r="12" spans="3:9" ht="12.75" customHeight="1" x14ac:dyDescent="0.25">
      <c r="C12" s="48" t="str">
        <f>'2022'!B22</f>
        <v>009</v>
      </c>
      <c r="D12" s="48" t="str">
        <f>'2022'!C22</f>
        <v>Convênios e Subvenções Modalidade 50 - Despesas de capital</v>
      </c>
      <c r="E12" s="48">
        <f>'2022'!D22</f>
        <v>0</v>
      </c>
      <c r="F12" s="48" t="str">
        <f>'2022'!E22</f>
        <v>00.50.00.00</v>
      </c>
      <c r="G12" s="48" t="str">
        <f>'2022'!F22</f>
        <v>00273</v>
      </c>
    </row>
    <row r="13" spans="3:9" ht="12.75" customHeight="1" x14ac:dyDescent="0.25">
      <c r="C13" s="48" t="str">
        <f>'2022'!B23</f>
        <v>010</v>
      </c>
      <c r="D13" s="48" t="str">
        <f>'2022'!C23</f>
        <v>Outros Investimentos 44000000</v>
      </c>
      <c r="E13" s="48">
        <f>'2022'!D23</f>
        <v>0</v>
      </c>
      <c r="F13" s="48" t="str">
        <f>'2022'!E23</f>
        <v>44.00.00.00</v>
      </c>
      <c r="G13" s="48" t="str">
        <f>'2022'!F23</f>
        <v>00290</v>
      </c>
    </row>
    <row r="14" spans="3:9" ht="12.75" customHeight="1" x14ac:dyDescent="0.25">
      <c r="C14" s="48" t="str">
        <f>'2022'!B24</f>
        <v>011</v>
      </c>
      <c r="D14" s="48" t="str">
        <f>'2022'!C24</f>
        <v>Excluido</v>
      </c>
      <c r="E14" s="48">
        <f>'2022'!D24</f>
        <v>0</v>
      </c>
      <c r="F14" s="48" t="str">
        <f>'2022'!E24</f>
        <v>45.90.00.00</v>
      </c>
      <c r="G14" s="48" t="str">
        <f>'2022'!F24</f>
        <v>00209</v>
      </c>
      <c r="I14" s="2" t="s">
        <v>3706</v>
      </c>
    </row>
    <row r="15" spans="3:9" ht="12.75" customHeight="1" x14ac:dyDescent="0.25">
      <c r="C15" s="48" t="str">
        <f>'2022'!B25</f>
        <v>012</v>
      </c>
      <c r="D15" s="48" t="str">
        <f>'2022'!C25</f>
        <v>Programa de Alimentação do Trabalhador (Vale Alimentação) 339046</v>
      </c>
      <c r="E15" s="48">
        <f>'2022'!D25</f>
        <v>0</v>
      </c>
      <c r="F15" s="48" t="str">
        <f>'2022'!E25</f>
        <v>33.90.46.00</v>
      </c>
      <c r="G15" s="48" t="str">
        <f>'2022'!F25</f>
        <v>00253</v>
      </c>
    </row>
    <row r="16" spans="3:9" ht="12.75" customHeight="1" x14ac:dyDescent="0.25">
      <c r="C16" s="48" t="str">
        <f>'2022'!B26</f>
        <v>013</v>
      </c>
      <c r="D16" s="48" t="str">
        <f>'2022'!C26</f>
        <v>Obras</v>
      </c>
      <c r="E16" s="48">
        <f>'2022'!D26</f>
        <v>0</v>
      </c>
      <c r="F16" s="48" t="str">
        <f>'2022'!E26</f>
        <v>44.90.51.00</v>
      </c>
      <c r="G16" s="48" t="str">
        <f>'2022'!F26</f>
        <v>00259</v>
      </c>
    </row>
    <row r="17" spans="3:9" ht="12.75" customHeight="1" x14ac:dyDescent="0.25">
      <c r="C17" s="48" t="str">
        <f>'2022'!B27</f>
        <v>014</v>
      </c>
      <c r="D17" s="48" t="str">
        <f>'2022'!C27</f>
        <v>Material Permanente 449052</v>
      </c>
      <c r="E17" s="48">
        <f>'2022'!D27</f>
        <v>0</v>
      </c>
      <c r="F17" s="48" t="str">
        <f>'2022'!E27</f>
        <v>44.90.52.00</v>
      </c>
      <c r="G17" s="48" t="str">
        <f>'2022'!F27</f>
        <v>00261</v>
      </c>
    </row>
    <row r="18" spans="3:9" ht="12.75" customHeight="1" x14ac:dyDescent="0.25">
      <c r="C18" s="48" t="str">
        <f>'2022'!B28</f>
        <v>015</v>
      </c>
      <c r="D18" s="48" t="str">
        <f>'2022'!C28</f>
        <v>Vale Transporte 33903972</v>
      </c>
      <c r="E18" s="48">
        <f>'2022'!D28</f>
        <v>0</v>
      </c>
      <c r="F18" s="48" t="str">
        <f>'2022'!E28</f>
        <v>33.90.39.72</v>
      </c>
      <c r="G18" s="48" t="str">
        <f>'2022'!F28</f>
        <v>00248</v>
      </c>
    </row>
    <row r="19" spans="3:9" ht="12.75" customHeight="1" x14ac:dyDescent="0.25">
      <c r="C19" s="48" t="str">
        <f>'2022'!B29</f>
        <v>016</v>
      </c>
      <c r="D19" s="48" t="str">
        <f>'2022'!C29</f>
        <v>Subvenções 33504302</v>
      </c>
      <c r="E19" s="48">
        <f>'2022'!D29</f>
        <v>0</v>
      </c>
      <c r="F19" s="48" t="str">
        <f>'2022'!E29</f>
        <v>33.50.43.02</v>
      </c>
      <c r="G19" s="48" t="str">
        <f>'2022'!F29</f>
        <v>00210</v>
      </c>
      <c r="I19" s="2" t="s">
        <v>3706</v>
      </c>
    </row>
    <row r="20" spans="3:9" ht="12.75" customHeight="1" x14ac:dyDescent="0.25">
      <c r="C20" s="48" t="str">
        <f>'2022'!B30</f>
        <v>017</v>
      </c>
      <c r="D20" s="48" t="str">
        <f>'2022'!C30</f>
        <v>Transporte Escolar por Convênio</v>
      </c>
      <c r="E20" s="48">
        <f>'2022'!D30</f>
        <v>0</v>
      </c>
      <c r="F20" s="48" t="str">
        <f>'2022'!E30</f>
        <v>33.40.39.26</v>
      </c>
      <c r="G20" s="48" t="str">
        <f>'2022'!F30</f>
        <v>00291</v>
      </c>
    </row>
    <row r="21" spans="3:9" ht="12.75" customHeight="1" x14ac:dyDescent="0.25">
      <c r="C21" s="48" t="str">
        <f>'2022'!B31</f>
        <v>018</v>
      </c>
      <c r="D21" s="48" t="str">
        <f>'2022'!C31</f>
        <v>Transporte Escolar Modalidade 33903926</v>
      </c>
      <c r="E21" s="48">
        <f>'2022'!D31</f>
        <v>0</v>
      </c>
      <c r="F21" s="48" t="str">
        <f>'2022'!E31</f>
        <v>33.90.39.26</v>
      </c>
      <c r="G21" s="48" t="str">
        <f>'2022'!F31</f>
        <v>00211</v>
      </c>
      <c r="I21" s="2" t="s">
        <v>3706</v>
      </c>
    </row>
    <row r="22" spans="3:9" ht="12.75" customHeight="1" x14ac:dyDescent="0.25">
      <c r="C22" s="48" t="str">
        <f>'2022'!B32</f>
        <v>019</v>
      </c>
      <c r="D22" s="48" t="str">
        <f>'2022'!C32</f>
        <v>Despesas de Exercícios Anteriores XXXX92XX</v>
      </c>
      <c r="E22" s="48">
        <f>'2022'!D32</f>
        <v>0</v>
      </c>
      <c r="F22" s="48" t="str">
        <f>'2022'!E32</f>
        <v>00.00.92.00</v>
      </c>
      <c r="G22" s="48" t="str">
        <f>'2022'!F32</f>
        <v>00293</v>
      </c>
    </row>
    <row r="23" spans="3:9" ht="12.75" customHeight="1" x14ac:dyDescent="0.25">
      <c r="C23" s="48" t="str">
        <f>'2022'!B33</f>
        <v>020</v>
      </c>
      <c r="D23" s="48" t="str">
        <f>'2022'!C33</f>
        <v>Excluído</v>
      </c>
      <c r="E23" s="48">
        <f>'2022'!D33</f>
        <v>0</v>
      </c>
      <c r="F23" s="48" t="str">
        <f>'2022'!E33</f>
        <v>00.91.00.00</v>
      </c>
      <c r="G23" s="48" t="str">
        <f>'2022'!F33</f>
        <v>00213</v>
      </c>
      <c r="I23" s="2" t="s">
        <v>3706</v>
      </c>
    </row>
    <row r="24" spans="3:9" ht="12.75" customHeight="1" x14ac:dyDescent="0.25">
      <c r="C24" s="48" t="str">
        <f>'2022'!B34</f>
        <v>021</v>
      </c>
      <c r="D24" s="48" t="str">
        <f>'2022'!C34</f>
        <v>Sentenças Judiciais</v>
      </c>
      <c r="E24" s="48">
        <f>'2022'!D34</f>
        <v>0</v>
      </c>
      <c r="F24" s="48" t="str">
        <f>'2022'!E34</f>
        <v>00.00.91.00</v>
      </c>
      <c r="G24" s="48" t="str">
        <f>'2022'!F34</f>
        <v>00292</v>
      </c>
    </row>
    <row r="25" spans="3:9" ht="12.75" customHeight="1" x14ac:dyDescent="0.25">
      <c r="C25" s="48" t="str">
        <f>'2022'!B35</f>
        <v>024</v>
      </c>
      <c r="D25" s="48" t="str">
        <f>'2022'!C35</f>
        <v>Inversões Financeiras</v>
      </c>
      <c r="E25" s="48">
        <f>'2022'!D35</f>
        <v>0</v>
      </c>
      <c r="F25" s="48" t="str">
        <f>'2022'!E35</f>
        <v>45.00.00.00</v>
      </c>
      <c r="G25" s="48" t="str">
        <f>'2022'!F35</f>
        <v>00282</v>
      </c>
    </row>
    <row r="26" spans="3:9" ht="12.75" customHeight="1" x14ac:dyDescent="0.25">
      <c r="C26" s="48" t="str">
        <f>'2022'!B36</f>
        <v>025</v>
      </c>
      <c r="D26" s="48" t="str">
        <f>'2022'!C36</f>
        <v>Juros e Encargos da Dívida</v>
      </c>
      <c r="E26" s="48">
        <f>'2022'!D36</f>
        <v>0</v>
      </c>
      <c r="F26" s="48" t="str">
        <f>'2022'!E36</f>
        <v>32.00.00.00</v>
      </c>
      <c r="G26" s="48" t="str">
        <f>'2022'!F36</f>
        <v>00285</v>
      </c>
    </row>
    <row r="27" spans="3:9" ht="12.75" customHeight="1" x14ac:dyDescent="0.25">
      <c r="C27" s="48" t="str">
        <f>'2022'!B37</f>
        <v>026</v>
      </c>
      <c r="D27" s="48" t="str">
        <f>'2022'!C37</f>
        <v>Amortização da Dívida</v>
      </c>
      <c r="E27" s="48">
        <f>'2022'!D37</f>
        <v>0</v>
      </c>
      <c r="F27" s="48" t="str">
        <f>'2022'!E37</f>
        <v>46.00.00.00</v>
      </c>
      <c r="G27" s="48" t="str">
        <f>'2022'!F37</f>
        <v>00286</v>
      </c>
    </row>
    <row r="28" spans="3:9" ht="12.75" customHeight="1" x14ac:dyDescent="0.25">
      <c r="C28" s="48" t="str">
        <f>'2022'!B38</f>
        <v>027</v>
      </c>
      <c r="D28" s="48" t="str">
        <f>'2022'!C38</f>
        <v>Reserva de Contingência</v>
      </c>
      <c r="E28" s="48">
        <f>'2022'!D38</f>
        <v>0</v>
      </c>
      <c r="F28" s="48" t="str">
        <f>'2022'!E38</f>
        <v>99.00.00.00</v>
      </c>
      <c r="G28" s="48" t="str">
        <f>'2022'!F38</f>
        <v>00295</v>
      </c>
    </row>
    <row r="29" spans="3:9" ht="12.75" customHeight="1" x14ac:dyDescent="0.25">
      <c r="C29" s="48" t="str">
        <f>'2022'!B39</f>
        <v>028</v>
      </c>
      <c r="D29" s="48" t="str">
        <f>'2022'!C39</f>
        <v>Pessoal e Encargos Sociais</v>
      </c>
      <c r="E29" s="48">
        <f>'2022'!D39</f>
        <v>0</v>
      </c>
      <c r="F29" s="48" t="str">
        <f>'2022'!E39</f>
        <v>31.00.00.00</v>
      </c>
      <c r="G29" s="48" t="str">
        <f>'2022'!F39</f>
        <v>00277</v>
      </c>
    </row>
    <row r="30" spans="3:9" ht="12.75" customHeight="1" x14ac:dyDescent="0.25">
      <c r="C30" s="48" t="str">
        <f>'2022'!B40</f>
        <v>041</v>
      </c>
      <c r="D30" s="48" t="str">
        <f>'2022'!C40</f>
        <v>Despesas Centralizadas</v>
      </c>
      <c r="E30" s="48">
        <f>'2022'!D40</f>
        <v>0</v>
      </c>
      <c r="F30" s="48">
        <f>'2022'!E40</f>
        <v>0</v>
      </c>
      <c r="G30" s="48" t="str">
        <f>'2022'!F40</f>
        <v>00000</v>
      </c>
      <c r="I30" s="2" t="s">
        <v>3706</v>
      </c>
    </row>
    <row r="31" spans="3:9" ht="12.75" customHeight="1" x14ac:dyDescent="0.25">
      <c r="C31" s="48" t="str">
        <f>'2022'!B41</f>
        <v>061</v>
      </c>
      <c r="D31" s="48" t="str">
        <f>'2022'!C41</f>
        <v>Vale Alimentação 33903940</v>
      </c>
      <c r="E31" s="48">
        <f>'2022'!D41</f>
        <v>0</v>
      </c>
      <c r="F31" s="48" t="str">
        <f>'2022'!E41</f>
        <v>33.90.39.40</v>
      </c>
      <c r="G31" s="48" t="str">
        <f>'2022'!F41</f>
        <v>00044</v>
      </c>
    </row>
    <row r="32" spans="3:9" ht="12.75" customHeight="1" x14ac:dyDescent="0.25">
      <c r="C32" s="48" t="str">
        <f>'2022'!B42</f>
        <v>081</v>
      </c>
      <c r="D32" s="48" t="str">
        <f>'2022'!C42</f>
        <v>Modalidade 20</v>
      </c>
      <c r="E32" s="48">
        <f>'2022'!D42</f>
        <v>0</v>
      </c>
      <c r="F32" s="48" t="str">
        <f>'2022'!E42</f>
        <v>00.20.00.00</v>
      </c>
      <c r="G32" s="48" t="str">
        <f>'2022'!F42</f>
        <v>00296</v>
      </c>
    </row>
    <row r="33" spans="3:9" ht="12.75" customHeight="1" x14ac:dyDescent="0.25">
      <c r="C33" s="48" t="str">
        <f>'2022'!B43</f>
        <v>082</v>
      </c>
      <c r="D33" s="48" t="str">
        <f>'2022'!C43</f>
        <v>Contratos a Pesquisadores - XXXX20XX</v>
      </c>
      <c r="E33" s="48">
        <f>'2022'!D43</f>
        <v>0</v>
      </c>
      <c r="F33" s="48" t="str">
        <f>'2022'!E43</f>
        <v>00.00.20.00</v>
      </c>
      <c r="G33" s="48" t="str">
        <f>'2022'!F43</f>
        <v>00262</v>
      </c>
    </row>
    <row r="34" spans="3:9" ht="12.75" customHeight="1" x14ac:dyDescent="0.25">
      <c r="C34" s="48" t="str">
        <f>'2022'!B44</f>
        <v>083</v>
      </c>
      <c r="D34" s="48" t="str">
        <f>'2022'!C44</f>
        <v>Restos a Pagar</v>
      </c>
      <c r="E34" s="48">
        <f>'2022'!D44</f>
        <v>0</v>
      </c>
      <c r="F34" s="48">
        <f>'2022'!E44</f>
        <v>0</v>
      </c>
      <c r="G34" s="48" t="str">
        <f>'2022'!F44</f>
        <v>00000</v>
      </c>
    </row>
    <row r="35" spans="3:9" ht="12.75" customHeight="1" x14ac:dyDescent="0.25">
      <c r="C35" s="48" t="str">
        <f>'2022'!B45</f>
        <v>085</v>
      </c>
      <c r="D35" s="48" t="str">
        <f>'2022'!C45</f>
        <v>Transporte Escolar - Inativado</v>
      </c>
      <c r="E35" s="48" t="str">
        <f>'2022'!D45</f>
        <v>00.000.0000.0092.000000</v>
      </c>
      <c r="F35" s="48">
        <f>'2022'!E45</f>
        <v>0</v>
      </c>
      <c r="G35" s="48" t="str">
        <f>'2022'!F45</f>
        <v>00003</v>
      </c>
      <c r="I35" s="2" t="s">
        <v>3706</v>
      </c>
    </row>
    <row r="36" spans="3:9" ht="12.75" customHeight="1" x14ac:dyDescent="0.25">
      <c r="C36" s="48" t="str">
        <f>'2022'!B46</f>
        <v>087</v>
      </c>
      <c r="D36" s="48" t="str">
        <f>'2022'!C46</f>
        <v>Transporte Escolar - Educação Especial</v>
      </c>
      <c r="E36" s="48" t="str">
        <f>'2022'!D46</f>
        <v>00.000.0000.0570.000000</v>
      </c>
      <c r="F36" s="48">
        <f>'2022'!E46</f>
        <v>0</v>
      </c>
      <c r="G36" s="48" t="str">
        <f>'2022'!F46</f>
        <v>00028</v>
      </c>
      <c r="I36" s="2" t="s">
        <v>3706</v>
      </c>
    </row>
    <row r="37" spans="3:9" ht="12.75" customHeight="1" x14ac:dyDescent="0.25">
      <c r="C37" s="48" t="str">
        <f>'2022'!B47</f>
        <v>089</v>
      </c>
      <c r="D37" s="48" t="str">
        <f>'2022'!C47</f>
        <v>Reserva de Contingência - Fdo Previdenciário</v>
      </c>
      <c r="E37" s="48">
        <f>'2022'!D47</f>
        <v>0</v>
      </c>
      <c r="F37" s="48" t="str">
        <f>'2022'!E47</f>
        <v>00.99.00.00</v>
      </c>
      <c r="G37" s="48" t="str">
        <f>'2022'!F47</f>
        <v>00203</v>
      </c>
      <c r="I37" s="2" t="s">
        <v>3706</v>
      </c>
    </row>
    <row r="38" spans="3:9" ht="12.75" customHeight="1" x14ac:dyDescent="0.25">
      <c r="C38" s="48" t="str">
        <f>'2022'!B48</f>
        <v>090</v>
      </c>
      <c r="D38" s="48" t="str">
        <f>'2022'!C48</f>
        <v>Encargos com Inativos - MPSC</v>
      </c>
      <c r="E38" s="48" t="str">
        <f>'2022'!D48</f>
        <v>00.000.0000.0412.000000</v>
      </c>
      <c r="F38" s="48">
        <f>'2022'!E48</f>
        <v>0</v>
      </c>
      <c r="G38" s="48" t="str">
        <f>'2022'!F48</f>
        <v>00038</v>
      </c>
      <c r="I38" s="2" t="s">
        <v>3706</v>
      </c>
    </row>
    <row r="39" spans="3:9" ht="12.75" customHeight="1" x14ac:dyDescent="0.25">
      <c r="C39" s="48" t="str">
        <f>'2022'!B49</f>
        <v>091</v>
      </c>
      <c r="D39" s="48" t="str">
        <f>'2022'!C49</f>
        <v>Encargos com Inativos - Poder Legislativo</v>
      </c>
      <c r="E39" s="48" t="str">
        <f>'2022'!D49</f>
        <v>00.000.0000.0415.000000</v>
      </c>
      <c r="F39" s="48">
        <f>'2022'!E49</f>
        <v>0</v>
      </c>
      <c r="G39" s="48" t="str">
        <f>'2022'!F49</f>
        <v>00018</v>
      </c>
      <c r="I39" s="2" t="s">
        <v>3706</v>
      </c>
    </row>
    <row r="40" spans="3:9" ht="12.75" customHeight="1" x14ac:dyDescent="0.25">
      <c r="C40" s="48" t="str">
        <f>'2022'!B50</f>
        <v>092</v>
      </c>
      <c r="D40" s="48" t="str">
        <f>'2022'!C50</f>
        <v>Encargos com Inativos - Poder Judiciário</v>
      </c>
      <c r="E40" s="48" t="str">
        <f>'2022'!D50</f>
        <v>00.000.0000.0423.000000</v>
      </c>
      <c r="F40" s="48">
        <f>'2022'!E50</f>
        <v>0</v>
      </c>
      <c r="G40" s="48" t="str">
        <f>'2022'!F50</f>
        <v>00020</v>
      </c>
      <c r="I40" s="2" t="s">
        <v>3706</v>
      </c>
    </row>
    <row r="41" spans="3:9" ht="12.75" customHeight="1" x14ac:dyDescent="0.25">
      <c r="C41" s="48" t="str">
        <f>'2022'!B51</f>
        <v>093</v>
      </c>
      <c r="D41" s="48" t="str">
        <f>'2022'!C51</f>
        <v>Encargos com Inativos - Poder Executivo</v>
      </c>
      <c r="E41" s="48" t="str">
        <f>'2022'!D51</f>
        <v>00.000.0000.0141.000000</v>
      </c>
      <c r="F41" s="48">
        <f>'2022'!E51</f>
        <v>0</v>
      </c>
      <c r="G41" s="48" t="str">
        <f>'2022'!F51</f>
        <v>00204</v>
      </c>
      <c r="I41" s="2" t="s">
        <v>3706</v>
      </c>
    </row>
    <row r="42" spans="3:9" ht="12.75" customHeight="1" x14ac:dyDescent="0.25">
      <c r="C42" s="48" t="str">
        <f>'2022'!B52</f>
        <v>094</v>
      </c>
      <c r="D42" s="48" t="str">
        <f>'2022'!C52</f>
        <v>Encargos com Inativos - Poder Judiciário - Exerc. Anteriores</v>
      </c>
      <c r="E42" s="48" t="str">
        <f>'2022'!D52</f>
        <v>00.000.0000.0423.000000</v>
      </c>
      <c r="F42" s="48" t="str">
        <f>'2022'!E52</f>
        <v>00.00.92.00</v>
      </c>
      <c r="G42" s="48" t="str">
        <f>'2022'!F52</f>
        <v>00205</v>
      </c>
      <c r="I42" s="2" t="s">
        <v>3706</v>
      </c>
    </row>
    <row r="43" spans="3:9" ht="12.75" customHeight="1" x14ac:dyDescent="0.25">
      <c r="C43" s="48" t="str">
        <f>'2022'!B53</f>
        <v>095</v>
      </c>
      <c r="D43" s="48" t="str">
        <f>'2022'!C53</f>
        <v>Encargos com Inativos - MPSC - Exerc. Anteriores</v>
      </c>
      <c r="E43" s="48" t="str">
        <f>'2022'!D53</f>
        <v>00.000.0000.0412.000000</v>
      </c>
      <c r="F43" s="48" t="str">
        <f>'2022'!E53</f>
        <v>00.00.92.00</v>
      </c>
      <c r="G43" s="48" t="str">
        <f>'2022'!F53</f>
        <v>00206</v>
      </c>
      <c r="I43" s="2" t="s">
        <v>3706</v>
      </c>
    </row>
    <row r="44" spans="3:9" ht="12.75" customHeight="1" x14ac:dyDescent="0.25">
      <c r="C44" s="48" t="str">
        <f>'2022'!B54</f>
        <v>096</v>
      </c>
      <c r="D44" s="48" t="str">
        <f>'2022'!C54</f>
        <v>Encargos com Inativos - Poder Legislativo - Exerc. Anteriores</v>
      </c>
      <c r="E44" s="48" t="str">
        <f>'2022'!D54</f>
        <v>00.000.0000.0415.000000</v>
      </c>
      <c r="F44" s="48" t="str">
        <f>'2022'!E54</f>
        <v>00.00.92.00</v>
      </c>
      <c r="G44" s="48" t="str">
        <f>'2022'!F54</f>
        <v>00207</v>
      </c>
      <c r="I44" s="2" t="s">
        <v>3706</v>
      </c>
    </row>
    <row r="45" spans="3:9" ht="12.75" customHeight="1" x14ac:dyDescent="0.25">
      <c r="C45" s="48" t="str">
        <f>'2022'!B55</f>
        <v>097</v>
      </c>
      <c r="D45" s="48" t="str">
        <f>'2022'!C55</f>
        <v>Encargos com Inativos - Poder Executivo - Exerc. Anteriores</v>
      </c>
      <c r="E45" s="48" t="str">
        <f>'2022'!D55</f>
        <v>00.000.0000.0141.000000</v>
      </c>
      <c r="F45" s="48" t="str">
        <f>'2022'!E55</f>
        <v>00.00.92.00</v>
      </c>
      <c r="G45" s="48" t="str">
        <f>'2022'!F55</f>
        <v>00208</v>
      </c>
      <c r="I45" s="2" t="s">
        <v>3706</v>
      </c>
    </row>
    <row r="46" spans="3:9" ht="12.75" customHeight="1" x14ac:dyDescent="0.25">
      <c r="C46" s="48" t="str">
        <f>'2022'!B56</f>
        <v>098</v>
      </c>
      <c r="D46" s="48" t="str">
        <f>'2022'!C56</f>
        <v>Convênios e Subvenções Modalidade 60</v>
      </c>
      <c r="E46" s="48">
        <f>'2022'!D56</f>
        <v>0</v>
      </c>
      <c r="F46" s="48" t="str">
        <f>'2022'!E56</f>
        <v>00.60.00.00</v>
      </c>
      <c r="G46" s="48" t="str">
        <f>'2022'!F56</f>
        <v>00274</v>
      </c>
    </row>
    <row r="47" spans="3:9" ht="12.75" customHeight="1" x14ac:dyDescent="0.25">
      <c r="C47" s="48" t="str">
        <f>'2022'!B57</f>
        <v>099</v>
      </c>
      <c r="D47" s="48" t="str">
        <f>'2022'!C57</f>
        <v>Aluguel de Imóveis Armazenagem - 33903909</v>
      </c>
      <c r="E47" s="48">
        <f>'2022'!D57</f>
        <v>0</v>
      </c>
      <c r="F47" s="48" t="str">
        <f>'2022'!E57</f>
        <v>33.90.39.09</v>
      </c>
      <c r="G47" s="48" t="str">
        <f>'2022'!F57</f>
        <v>00284</v>
      </c>
    </row>
    <row r="48" spans="3:9" ht="12.75" customHeight="1" x14ac:dyDescent="0.25">
      <c r="C48" s="48" t="str">
        <f>'2022'!B58</f>
        <v>100</v>
      </c>
      <c r="D48" s="48" t="str">
        <f>'2022'!C58</f>
        <v>Folha Pagamento Importação</v>
      </c>
      <c r="E48" s="48">
        <f>'2022'!D58</f>
        <v>0</v>
      </c>
      <c r="F48" s="48">
        <f>'2022'!E58</f>
        <v>0</v>
      </c>
      <c r="G48" s="48" t="str">
        <f>'2022'!F58</f>
        <v>00000</v>
      </c>
    </row>
    <row r="49" spans="3:9" ht="12.75" customHeight="1" x14ac:dyDescent="0.25">
      <c r="C49" s="48" t="str">
        <f>'2022'!B59</f>
        <v>101</v>
      </c>
      <c r="D49" s="48" t="str">
        <f>'2022'!C59</f>
        <v>*** Excluido *****</v>
      </c>
      <c r="E49" s="48">
        <f>'2022'!D59</f>
        <v>0</v>
      </c>
      <c r="F49" s="48" t="str">
        <f>'2022'!E59</f>
        <v>00.00.96.00</v>
      </c>
      <c r="G49" s="48" t="str">
        <f>'2022'!F59</f>
        <v>00231</v>
      </c>
      <c r="I49" s="2" t="s">
        <v>3706</v>
      </c>
    </row>
    <row r="50" spans="3:9" ht="12.75" customHeight="1" x14ac:dyDescent="0.25">
      <c r="C50" s="48" t="str">
        <f>'2022'!B60</f>
        <v>102</v>
      </c>
      <c r="D50" s="48" t="str">
        <f>'2022'!C60</f>
        <v>Ressarcimento de Pessoal Requisitado</v>
      </c>
      <c r="E50" s="48">
        <f>'2022'!D60</f>
        <v>0</v>
      </c>
      <c r="F50" s="48" t="str">
        <f>'2022'!E60</f>
        <v>00.00.96.00</v>
      </c>
      <c r="G50" s="48" t="str">
        <f>'2022'!F60</f>
        <v>00036</v>
      </c>
    </row>
    <row r="51" spans="3:9" ht="12.75" customHeight="1" x14ac:dyDescent="0.25">
      <c r="C51" s="48" t="str">
        <f>'2022'!B61</f>
        <v>103</v>
      </c>
      <c r="D51" s="48" t="str">
        <f>'2022'!C61</f>
        <v>Ressarcimento de Pessoal Requisitado - Exercício Anterior</v>
      </c>
      <c r="E51" s="48">
        <f>'2022'!D61</f>
        <v>0</v>
      </c>
      <c r="F51" s="48" t="str">
        <f>'2022'!E61</f>
        <v>31.90.92.96</v>
      </c>
      <c r="G51" s="48" t="str">
        <f>'2022'!F61</f>
        <v>00035</v>
      </c>
    </row>
    <row r="52" spans="3:9" ht="12.75" customHeight="1" x14ac:dyDescent="0.25">
      <c r="C52" s="48" t="str">
        <f>'2022'!B62</f>
        <v>105</v>
      </c>
      <c r="D52" s="48" t="str">
        <f>'2022'!C62</f>
        <v>Terceiriz. Merenda - Alimentação Escolar (Ação 89)</v>
      </c>
      <c r="E52" s="48" t="str">
        <f>'2022'!D62</f>
        <v>00.000.0000.0089.000000</v>
      </c>
      <c r="F52" s="48">
        <f>'2022'!E62</f>
        <v>0</v>
      </c>
      <c r="G52" s="48" t="str">
        <f>'2022'!F62</f>
        <v>00096</v>
      </c>
      <c r="I52" s="2" t="s">
        <v>3706</v>
      </c>
    </row>
    <row r="53" spans="3:9" ht="12.75" customHeight="1" x14ac:dyDescent="0.25">
      <c r="C53" s="48" t="str">
        <f>'2022'!B63</f>
        <v>106</v>
      </c>
      <c r="D53" s="48" t="str">
        <f>'2022'!C63</f>
        <v>Transferencia de Recursos entre Bancos para Contrapartida</v>
      </c>
      <c r="E53" s="48">
        <f>'2022'!D63</f>
        <v>0</v>
      </c>
      <c r="F53" s="48" t="str">
        <f>'2022'!E63</f>
        <v>30.00.00.00</v>
      </c>
      <c r="G53" s="48" t="str">
        <f>'2022'!F63</f>
        <v>00212</v>
      </c>
      <c r="I53" s="2" t="s">
        <v>3706</v>
      </c>
    </row>
    <row r="54" spans="3:9" ht="12.75" customHeight="1" x14ac:dyDescent="0.25">
      <c r="C54" s="48" t="str">
        <f>'2022'!B64</f>
        <v>107</v>
      </c>
      <c r="D54" s="48" t="str">
        <f>'2022'!C64</f>
        <v>Locação de Mão de Obra</v>
      </c>
      <c r="E54" s="48">
        <f>'2022'!D64</f>
        <v>0</v>
      </c>
      <c r="F54" s="48" t="str">
        <f>'2022'!E64</f>
        <v>00.00.37.00</v>
      </c>
      <c r="G54" s="48" t="str">
        <f>'2022'!F64</f>
        <v>00263</v>
      </c>
    </row>
    <row r="55" spans="3:9" ht="12.75" customHeight="1" x14ac:dyDescent="0.25">
      <c r="C55" s="48" t="str">
        <f>'2022'!B65</f>
        <v>108</v>
      </c>
      <c r="D55" s="48" t="str">
        <f>'2022'!C65</f>
        <v>Serviços Terceirizados - Despesas de Exercícios Anteriores</v>
      </c>
      <c r="E55" s="48">
        <f>'2022'!D65</f>
        <v>0</v>
      </c>
      <c r="F55" s="48" t="str">
        <f>'2022'!E65</f>
        <v>33.90.92.37</v>
      </c>
      <c r="G55" s="48" t="str">
        <f>'2022'!F65</f>
        <v>00264</v>
      </c>
    </row>
    <row r="56" spans="3:9" ht="12.75" customHeight="1" x14ac:dyDescent="0.25">
      <c r="C56" s="48" t="str">
        <f>'2022'!B66</f>
        <v>109</v>
      </c>
      <c r="D56" s="48" t="str">
        <f>'2022'!C66</f>
        <v>Depósitos Recursais - 31906703</v>
      </c>
      <c r="E56" s="48">
        <f>'2022'!D66</f>
        <v>0</v>
      </c>
      <c r="F56" s="48" t="str">
        <f>'2022'!E66</f>
        <v>31.90.67.03</v>
      </c>
      <c r="G56" s="48" t="str">
        <f>'2022'!F66</f>
        <v>00037</v>
      </c>
    </row>
    <row r="57" spans="3:9" ht="12.75" customHeight="1" x14ac:dyDescent="0.25">
      <c r="C57" s="48" t="str">
        <f>'2022'!B67</f>
        <v>110</v>
      </c>
      <c r="D57" s="48" t="str">
        <f>'2022'!C67</f>
        <v>Custas Processuais - 33903966</v>
      </c>
      <c r="E57" s="48">
        <f>'2022'!D67</f>
        <v>0</v>
      </c>
      <c r="F57" s="48" t="str">
        <f>'2022'!E67</f>
        <v>33.90.39.66</v>
      </c>
      <c r="G57" s="48" t="str">
        <f>'2022'!F67</f>
        <v>00245</v>
      </c>
    </row>
    <row r="58" spans="3:9" ht="12.75" customHeight="1" x14ac:dyDescent="0.25">
      <c r="C58" s="48" t="str">
        <f>'2022'!B68</f>
        <v>112</v>
      </c>
      <c r="D58" s="48" t="str">
        <f>'2022'!C68</f>
        <v>Depósitos Recursais INATIVOS - 3.3.90.67.03</v>
      </c>
      <c r="E58" s="48">
        <f>'2022'!D68</f>
        <v>0</v>
      </c>
      <c r="F58" s="48" t="str">
        <f>'2022'!E68</f>
        <v>33.90.67.03</v>
      </c>
      <c r="G58" s="48" t="str">
        <f>'2022'!F68</f>
        <v>00246</v>
      </c>
    </row>
    <row r="59" spans="3:9" ht="12.75" customHeight="1" x14ac:dyDescent="0.25">
      <c r="C59" s="48" t="str">
        <f>'2022'!B69</f>
        <v>114</v>
      </c>
      <c r="D59" s="48" t="str">
        <f>'2022'!C69</f>
        <v>Art. 170 - Despesas de Exercícios Anteriores</v>
      </c>
      <c r="E59" s="48">
        <f>'2022'!D69</f>
        <v>0</v>
      </c>
      <c r="F59" s="48" t="str">
        <f>'2022'!E69</f>
        <v>00.00.92.00</v>
      </c>
      <c r="G59" s="48" t="str">
        <f>'2022'!F69</f>
        <v>00098</v>
      </c>
      <c r="I59" s="2" t="s">
        <v>3706</v>
      </c>
    </row>
    <row r="60" spans="3:9" ht="12.75" customHeight="1" x14ac:dyDescent="0.25">
      <c r="C60" s="48" t="str">
        <f>'2022'!B70</f>
        <v>116</v>
      </c>
      <c r="D60" s="48" t="str">
        <f>'2022'!C70</f>
        <v>PROESD</v>
      </c>
      <c r="E60" s="48" t="str">
        <f>'2022'!D70</f>
        <v>00.000.0000.0000.009785</v>
      </c>
      <c r="F60" s="48">
        <f>'2022'!E70</f>
        <v>0</v>
      </c>
      <c r="G60" s="48" t="str">
        <f>'2022'!F70</f>
        <v>00074</v>
      </c>
    </row>
    <row r="61" spans="3:9" ht="12.75" customHeight="1" x14ac:dyDescent="0.25">
      <c r="C61" s="48" t="str">
        <f>'2022'!B71</f>
        <v>121</v>
      </c>
      <c r="D61" s="48" t="str">
        <f>'2022'!C71</f>
        <v>Transporte Escolar por Delegação 33423926</v>
      </c>
      <c r="E61" s="48">
        <f>'2022'!D71</f>
        <v>0</v>
      </c>
      <c r="F61" s="48" t="str">
        <f>'2022'!E71</f>
        <v>33.42.39.26</v>
      </c>
      <c r="G61" s="48" t="str">
        <f>'2022'!F71</f>
        <v>00216</v>
      </c>
      <c r="I61" s="2" t="s">
        <v>3706</v>
      </c>
    </row>
    <row r="62" spans="3:9" ht="12.75" customHeight="1" x14ac:dyDescent="0.25">
      <c r="C62" s="48" t="str">
        <f>'2022'!B72</f>
        <v>122</v>
      </c>
      <c r="D62" s="48" t="str">
        <f>'2022'!C72</f>
        <v>Modalidade 22 - Execução Delegada à União</v>
      </c>
      <c r="E62" s="48">
        <f>'2022'!D72</f>
        <v>0</v>
      </c>
      <c r="F62" s="48" t="str">
        <f>'2022'!E72</f>
        <v>00.22.00.00</v>
      </c>
      <c r="G62" s="48" t="str">
        <f>'2022'!F72</f>
        <v>00275</v>
      </c>
    </row>
    <row r="63" spans="3:9" ht="12.75" customHeight="1" x14ac:dyDescent="0.25">
      <c r="C63" s="48" t="str">
        <f>'2022'!B73</f>
        <v>123</v>
      </c>
      <c r="D63" s="48" t="str">
        <f>'2022'!C73</f>
        <v>RPV: Encargos Sentença de Pequeno Valor (Subação 8036)</v>
      </c>
      <c r="E63" s="48" t="str">
        <f>'2022'!D73</f>
        <v>00.000.0000.0000.008036</v>
      </c>
      <c r="F63" s="48">
        <f>'2022'!E73</f>
        <v>0</v>
      </c>
      <c r="G63" s="48" t="str">
        <f>'2022'!F73</f>
        <v>00217</v>
      </c>
      <c r="I63" s="2" t="s">
        <v>3706</v>
      </c>
    </row>
    <row r="64" spans="3:9" ht="12.75" customHeight="1" x14ac:dyDescent="0.25">
      <c r="C64" s="48" t="str">
        <f>'2022'!B74</f>
        <v>125</v>
      </c>
      <c r="D64" s="48" t="str">
        <f>'2022'!C74</f>
        <v>Microbacias 3 - FATMA (Subação 10738)</v>
      </c>
      <c r="E64" s="48" t="str">
        <f>'2022'!D74</f>
        <v>00.000.0000.0000.010738</v>
      </c>
      <c r="F64" s="48">
        <f>'2022'!E74</f>
        <v>0</v>
      </c>
      <c r="G64" s="48" t="str">
        <f>'2022'!F74</f>
        <v>00218</v>
      </c>
      <c r="I64" s="2" t="s">
        <v>3706</v>
      </c>
    </row>
    <row r="65" spans="3:9" ht="12.75" customHeight="1" x14ac:dyDescent="0.25">
      <c r="C65" s="48" t="str">
        <f>'2022'!B75</f>
        <v>126</v>
      </c>
      <c r="D65" s="48" t="str">
        <f>'2022'!C75</f>
        <v>Programa SC Rural - SEINFRA (Subação 8577)</v>
      </c>
      <c r="E65" s="48" t="str">
        <f>'2022'!D75</f>
        <v>00.000.0000.0000.008577</v>
      </c>
      <c r="F65" s="48">
        <f>'2022'!E75</f>
        <v>0</v>
      </c>
      <c r="G65" s="48" t="str">
        <f>'2022'!F75</f>
        <v>00219</v>
      </c>
      <c r="I65" s="2" t="s">
        <v>3706</v>
      </c>
    </row>
    <row r="66" spans="3:9" ht="12.75" customHeight="1" x14ac:dyDescent="0.25">
      <c r="C66" s="48" t="str">
        <f>'2022'!B76</f>
        <v>127</v>
      </c>
      <c r="D66" s="48" t="str">
        <f>'2022'!C76</f>
        <v>RPV: Encargos Sentença de Peq. Valor (Subação 8036)</v>
      </c>
      <c r="E66" s="48" t="str">
        <f>'2022'!D76</f>
        <v>00.000.0000.0000.008036</v>
      </c>
      <c r="F66" s="48" t="str">
        <f>'2022'!E76</f>
        <v>00.00.91.00</v>
      </c>
      <c r="G66" s="48" t="str">
        <f>'2022'!F76</f>
        <v>00039</v>
      </c>
    </row>
    <row r="67" spans="3:9" ht="12.75" customHeight="1" x14ac:dyDescent="0.25">
      <c r="C67" s="48" t="str">
        <f>'2022'!B77</f>
        <v>128</v>
      </c>
      <c r="D67" s="48" t="str">
        <f>'2022'!C77</f>
        <v>PIS/PASEP 33904712</v>
      </c>
      <c r="E67" s="48">
        <f>'2022'!D77</f>
        <v>0</v>
      </c>
      <c r="F67" s="48" t="str">
        <f>'2022'!E77</f>
        <v>33.90.47.12</v>
      </c>
      <c r="G67" s="48" t="str">
        <f>'2022'!F77</f>
        <v>00046</v>
      </c>
    </row>
    <row r="68" spans="3:9" ht="12.75" customHeight="1" x14ac:dyDescent="0.25">
      <c r="C68" s="48" t="str">
        <f>'2022'!B78</f>
        <v>129</v>
      </c>
      <c r="D68" s="48" t="str">
        <f>'2022'!C78</f>
        <v>Substituição mão de obra - 339034</v>
      </c>
      <c r="E68" s="48">
        <f>'2022'!D78</f>
        <v>0</v>
      </c>
      <c r="F68" s="48" t="str">
        <f>'2022'!E78</f>
        <v>33.90.34.00</v>
      </c>
      <c r="G68" s="48" t="str">
        <f>'2022'!F78</f>
        <v>00258</v>
      </c>
    </row>
    <row r="69" spans="3:9" ht="12.75" customHeight="1" x14ac:dyDescent="0.25">
      <c r="C69" s="48" t="str">
        <f>'2022'!B79</f>
        <v>130</v>
      </c>
      <c r="D69" s="48" t="str">
        <f>'2022'!C79</f>
        <v>Encargos com Inativos-Poder Judiciário</v>
      </c>
      <c r="E69" s="48" t="str">
        <f>'2022'!D79</f>
        <v>00.000.0000.0000.009342</v>
      </c>
      <c r="F69" s="48">
        <f>'2022'!E79</f>
        <v>0</v>
      </c>
      <c r="G69" s="48" t="str">
        <f>'2022'!F79</f>
        <v>00088</v>
      </c>
    </row>
    <row r="70" spans="3:9" ht="12.75" customHeight="1" x14ac:dyDescent="0.25">
      <c r="C70" s="48" t="str">
        <f>'2022'!B80</f>
        <v>131</v>
      </c>
      <c r="D70" s="48" t="str">
        <f>'2022'!C80</f>
        <v>Encargos com Inativos-Poder Judiciário-Extrajudiciais</v>
      </c>
      <c r="E70" s="48" t="str">
        <f>'2022'!D80</f>
        <v>00.000.0000.0000.009380</v>
      </c>
      <c r="F70" s="48">
        <f>'2022'!E80</f>
        <v>0</v>
      </c>
      <c r="G70" s="48" t="str">
        <f>'2022'!F80</f>
        <v>00084</v>
      </c>
    </row>
    <row r="71" spans="3:9" ht="12.75" customHeight="1" x14ac:dyDescent="0.25">
      <c r="C71" s="48" t="str">
        <f>'2022'!B81</f>
        <v>132</v>
      </c>
      <c r="D71" s="48" t="str">
        <f>'2022'!C81</f>
        <v>Encargos com Inativos-TCE</v>
      </c>
      <c r="E71" s="48" t="str">
        <f>'2022'!D81</f>
        <v>00.000.0000.0000.009359</v>
      </c>
      <c r="F71" s="48">
        <f>'2022'!E81</f>
        <v>0</v>
      </c>
      <c r="G71" s="48" t="str">
        <f>'2022'!F81</f>
        <v>00086</v>
      </c>
    </row>
    <row r="72" spans="3:9" ht="12.75" customHeight="1" x14ac:dyDescent="0.25">
      <c r="C72" s="48" t="str">
        <f>'2022'!B82</f>
        <v>133</v>
      </c>
      <c r="D72" s="48" t="str">
        <f>'2022'!C82</f>
        <v>Encargos com Inativos-TCE-Exerc.Anteriores</v>
      </c>
      <c r="E72" s="48" t="str">
        <f>'2022'!D82</f>
        <v>00.000.0000.0000.009359</v>
      </c>
      <c r="F72" s="48" t="str">
        <f>'2022'!E82</f>
        <v>00.00.92.00</v>
      </c>
      <c r="G72" s="48" t="str">
        <f>'2022'!F82</f>
        <v>00220</v>
      </c>
      <c r="I72" s="2" t="s">
        <v>3706</v>
      </c>
    </row>
    <row r="73" spans="3:9" ht="12.75" customHeight="1" x14ac:dyDescent="0.25">
      <c r="C73" s="48" t="str">
        <f>'2022'!B83</f>
        <v>134</v>
      </c>
      <c r="D73" s="48" t="str">
        <f>'2022'!C83</f>
        <v>Encargos com Inativos-ALESC</v>
      </c>
      <c r="E73" s="48" t="str">
        <f>'2022'!D83</f>
        <v>00.000.0000.0000.009358</v>
      </c>
      <c r="F73" s="48">
        <f>'2022'!E83</f>
        <v>0</v>
      </c>
      <c r="G73" s="48" t="str">
        <f>'2022'!F83</f>
        <v>00085</v>
      </c>
    </row>
    <row r="74" spans="3:9" ht="12.75" customHeight="1" x14ac:dyDescent="0.25">
      <c r="C74" s="48" t="str">
        <f>'2022'!B84</f>
        <v>135</v>
      </c>
      <c r="D74" s="48" t="str">
        <f>'2022'!C84</f>
        <v>Encargos com Inativos-ALESC-Exerc.Anteriores</v>
      </c>
      <c r="E74" s="48" t="str">
        <f>'2022'!D84</f>
        <v>00.000.0000.0000.009358</v>
      </c>
      <c r="F74" s="48" t="str">
        <f>'2022'!E84</f>
        <v>00.00.92.00</v>
      </c>
      <c r="G74" s="48" t="str">
        <f>'2022'!F84</f>
        <v>00221</v>
      </c>
      <c r="I74" s="2" t="s">
        <v>3706</v>
      </c>
    </row>
    <row r="75" spans="3:9" ht="12.75" customHeight="1" x14ac:dyDescent="0.25">
      <c r="C75" s="48" t="str">
        <f>'2022'!B85</f>
        <v>136</v>
      </c>
      <c r="D75" s="48" t="str">
        <f>'2022'!C85</f>
        <v>Encargos com Inativos-MPSC</v>
      </c>
      <c r="E75" s="48" t="str">
        <f>'2022'!D85</f>
        <v>00.000.0000.0000.009343</v>
      </c>
      <c r="F75" s="48">
        <f>'2022'!E85</f>
        <v>0</v>
      </c>
      <c r="G75" s="48" t="str">
        <f>'2022'!F85</f>
        <v>00087</v>
      </c>
    </row>
    <row r="76" spans="3:9" ht="12.75" customHeight="1" x14ac:dyDescent="0.25">
      <c r="C76" s="48" t="str">
        <f>'2022'!B86</f>
        <v>137</v>
      </c>
      <c r="D76" s="48" t="str">
        <f>'2022'!C86</f>
        <v>Encargos com Inativos-MPSC-Exerc.Anteriores</v>
      </c>
      <c r="E76" s="48" t="str">
        <f>'2022'!D86</f>
        <v>00.000.0000.0000.009343</v>
      </c>
      <c r="F76" s="48" t="str">
        <f>'2022'!E86</f>
        <v>00.00.92.00</v>
      </c>
      <c r="G76" s="48" t="str">
        <f>'2022'!F86</f>
        <v>00222</v>
      </c>
      <c r="I76" s="2" t="s">
        <v>3706</v>
      </c>
    </row>
    <row r="77" spans="3:9" ht="12.75" customHeight="1" x14ac:dyDescent="0.25">
      <c r="C77" s="48" t="str">
        <f>'2022'!B87</f>
        <v>138</v>
      </c>
      <c r="D77" s="48" t="str">
        <f>'2022'!C87</f>
        <v>Encargos com Inativos-Poder Judiciário-Exerc.Anteriores</v>
      </c>
      <c r="E77" s="48" t="str">
        <f>'2022'!D87</f>
        <v>00.000.0000.0000.009342</v>
      </c>
      <c r="F77" s="48" t="str">
        <f>'2022'!E87</f>
        <v>00.00.92.00</v>
      </c>
      <c r="G77" s="48" t="str">
        <f>'2022'!F87</f>
        <v>00223</v>
      </c>
      <c r="I77" s="2" t="s">
        <v>3706</v>
      </c>
    </row>
    <row r="78" spans="3:9" ht="12.75" customHeight="1" x14ac:dyDescent="0.25">
      <c r="C78" s="48" t="str">
        <f>'2022'!B88</f>
        <v>139</v>
      </c>
      <c r="D78" s="48" t="str">
        <f>'2022'!C88</f>
        <v>Programa JURO ZERO - FDR</v>
      </c>
      <c r="E78" s="48" t="str">
        <f>'2022'!D88</f>
        <v>00.000.0000.0000.011418</v>
      </c>
      <c r="F78" s="48" t="str">
        <f>'2022'!E88</f>
        <v>33.90.48.00</v>
      </c>
      <c r="G78" s="48" t="str">
        <f>'2022'!F88</f>
        <v>00082</v>
      </c>
    </row>
    <row r="79" spans="3:9" ht="12.75" customHeight="1" x14ac:dyDescent="0.25">
      <c r="C79" s="48" t="str">
        <f>'2022'!B89</f>
        <v>140</v>
      </c>
      <c r="D79" s="48" t="str">
        <f>'2022'!C89</f>
        <v>Art. 170-Modalidade 50</v>
      </c>
      <c r="E79" s="48" t="str">
        <f>'2022'!D89</f>
        <v>00.000.0000.0000.006302</v>
      </c>
      <c r="F79" s="48" t="str">
        <f>'2022'!E89</f>
        <v>00.50.00.00</v>
      </c>
      <c r="G79" s="48" t="str">
        <f>'2022'!F89</f>
        <v>00225</v>
      </c>
      <c r="I79" s="2" t="s">
        <v>3706</v>
      </c>
    </row>
    <row r="80" spans="3:9" ht="12.75" customHeight="1" x14ac:dyDescent="0.25">
      <c r="C80" s="48" t="str">
        <f>'2022'!B90</f>
        <v>141</v>
      </c>
      <c r="D80" s="48" t="str">
        <f>'2022'!C90</f>
        <v>Art. 170-Modalidade 60</v>
      </c>
      <c r="E80" s="48" t="str">
        <f>'2022'!D90</f>
        <v>00.000.0000.0000.006302</v>
      </c>
      <c r="F80" s="48" t="str">
        <f>'2022'!E90</f>
        <v>00.60.00.00</v>
      </c>
      <c r="G80" s="48" t="str">
        <f>'2022'!F90</f>
        <v>00224</v>
      </c>
      <c r="I80" s="2" t="s">
        <v>3706</v>
      </c>
    </row>
    <row r="81" spans="3:9" ht="12.75" customHeight="1" x14ac:dyDescent="0.25">
      <c r="C81" s="48" t="str">
        <f>'2022'!B91</f>
        <v>142</v>
      </c>
      <c r="D81" s="48" t="str">
        <f>'2022'!C91</f>
        <v>Rede de Governo 33913960 Correios</v>
      </c>
      <c r="E81" s="48">
        <f>'2022'!D91</f>
        <v>0</v>
      </c>
      <c r="F81" s="48" t="str">
        <f>'2022'!E91</f>
        <v>33.91.39.60</v>
      </c>
      <c r="G81" s="48" t="str">
        <f>'2022'!F91</f>
        <v>00090</v>
      </c>
    </row>
    <row r="82" spans="3:9" ht="12.75" customHeight="1" x14ac:dyDescent="0.25">
      <c r="C82" s="48" t="str">
        <f>'2022'!B92</f>
        <v>143</v>
      </c>
      <c r="D82" s="48" t="str">
        <f>'2022'!C92</f>
        <v>Serviços Técnicos Profissionais 33914004 - GVE</v>
      </c>
      <c r="E82" s="48">
        <f>'2022'!D92</f>
        <v>0</v>
      </c>
      <c r="F82" s="48" t="str">
        <f>'2022'!E92</f>
        <v>33.91.40.04</v>
      </c>
      <c r="G82" s="48" t="str">
        <f>'2022'!F92</f>
        <v>00092</v>
      </c>
    </row>
    <row r="83" spans="3:9" ht="12.75" customHeight="1" x14ac:dyDescent="0.25">
      <c r="C83" s="48" t="str">
        <f>'2022'!B93</f>
        <v>144</v>
      </c>
      <c r="D83" s="48" t="str">
        <f>'2022'!C93</f>
        <v>Rede Lógica - Telefonia Fixa 33914002</v>
      </c>
      <c r="E83" s="48">
        <f>'2022'!D93</f>
        <v>0</v>
      </c>
      <c r="F83" s="48" t="str">
        <f>'2022'!E93</f>
        <v>33.91.40.02</v>
      </c>
      <c r="G83" s="48" t="str">
        <f>'2022'!F93</f>
        <v>00091</v>
      </c>
    </row>
    <row r="84" spans="3:9" ht="12.75" customHeight="1" x14ac:dyDescent="0.25">
      <c r="C84" s="48" t="str">
        <f>'2022'!B94</f>
        <v>145</v>
      </c>
      <c r="D84" s="48" t="str">
        <f>'2022'!C94</f>
        <v>Auxílio transporte 339049</v>
      </c>
      <c r="E84" s="48">
        <f>'2022'!D94</f>
        <v>0</v>
      </c>
      <c r="F84" s="48" t="str">
        <f>'2022'!E94</f>
        <v>33.90.49.00</v>
      </c>
      <c r="G84" s="48" t="str">
        <f>'2022'!F94</f>
        <v>00033</v>
      </c>
    </row>
    <row r="85" spans="3:9" ht="12.75" customHeight="1" x14ac:dyDescent="0.25">
      <c r="C85" s="48" t="str">
        <f>'2022'!B95</f>
        <v>147</v>
      </c>
      <c r="D85" s="48" t="str">
        <f>'2022'!C95</f>
        <v>Art. 170 - Modalidade 40</v>
      </c>
      <c r="E85" s="48" t="str">
        <f>'2022'!D95</f>
        <v>00.000.0000.0000.006302</v>
      </c>
      <c r="F85" s="48" t="str">
        <f>'2022'!E95</f>
        <v>00.40.00.00</v>
      </c>
      <c r="G85" s="48" t="str">
        <f>'2022'!F95</f>
        <v>00227</v>
      </c>
      <c r="I85" s="2" t="s">
        <v>3706</v>
      </c>
    </row>
    <row r="86" spans="3:9" ht="12.75" customHeight="1" x14ac:dyDescent="0.25">
      <c r="C86" s="48" t="str">
        <f>'2022'!B96</f>
        <v>148</v>
      </c>
      <c r="D86" s="48" t="str">
        <f>'2022'!C96</f>
        <v>PROESD - Modalidade 50</v>
      </c>
      <c r="E86" s="48" t="str">
        <f>'2022'!D96</f>
        <v>00.000.0000.0000.009785</v>
      </c>
      <c r="F86" s="48" t="str">
        <f>'2022'!E96</f>
        <v>00.50.00.00</v>
      </c>
      <c r="G86" s="48" t="str">
        <f>'2022'!F96</f>
        <v>00125</v>
      </c>
      <c r="I86" s="2" t="s">
        <v>3706</v>
      </c>
    </row>
    <row r="87" spans="3:9" ht="12.75" customHeight="1" x14ac:dyDescent="0.25">
      <c r="C87" s="48" t="str">
        <f>'2022'!B97</f>
        <v>149</v>
      </c>
      <c r="D87" s="48" t="str">
        <f>'2022'!C97</f>
        <v>PROESD - Modalidade 40</v>
      </c>
      <c r="E87" s="48" t="str">
        <f>'2022'!D97</f>
        <v>00.000.0000.0000.009785</v>
      </c>
      <c r="F87" s="48" t="str">
        <f>'2022'!E97</f>
        <v>00.40.00.00</v>
      </c>
      <c r="G87" s="48" t="str">
        <f>'2022'!F97</f>
        <v>00122</v>
      </c>
      <c r="I87" s="2" t="s">
        <v>3706</v>
      </c>
    </row>
    <row r="88" spans="3:9" ht="12.75" customHeight="1" x14ac:dyDescent="0.25">
      <c r="C88" s="48" t="str">
        <f>'2022'!B98</f>
        <v>151</v>
      </c>
      <c r="D88" s="48" t="str">
        <f>'2022'!C98</f>
        <v>TESTE</v>
      </c>
      <c r="E88" s="48">
        <f>'2022'!D98</f>
        <v>0</v>
      </c>
      <c r="F88" s="48" t="str">
        <f>'2022'!E98</f>
        <v>40.40.00.00</v>
      </c>
      <c r="G88" s="48" t="str">
        <f>'2022'!F98</f>
        <v>00189</v>
      </c>
      <c r="I88" s="2" t="s">
        <v>3706</v>
      </c>
    </row>
    <row r="89" spans="3:9" ht="12.75" customHeight="1" x14ac:dyDescent="0.25">
      <c r="C89" s="48" t="str">
        <f>'2022'!B99</f>
        <v>152</v>
      </c>
      <c r="D89" s="48" t="str">
        <f>'2022'!C99</f>
        <v>Convênios e Subvenções com Organizações Sociais</v>
      </c>
      <c r="E89" s="48" t="str">
        <f>'2022'!D99</f>
        <v>00.000.0000.0518.000000</v>
      </c>
      <c r="F89" s="48" t="str">
        <f>'2022'!E99</f>
        <v>00.50.00.00</v>
      </c>
      <c r="G89" s="48" t="str">
        <f>'2022'!F99</f>
        <v>00008</v>
      </c>
      <c r="I89" s="2" t="s">
        <v>3706</v>
      </c>
    </row>
    <row r="90" spans="3:9" ht="12.75" customHeight="1" x14ac:dyDescent="0.25">
      <c r="C90" s="48" t="str">
        <f>'2022'!B100</f>
        <v>153</v>
      </c>
      <c r="D90" s="48" t="str">
        <f>'2022'!C100</f>
        <v>Convênios e Subvenções com Organizações Sociais - Exercícios anteriores</v>
      </c>
      <c r="E90" s="48" t="str">
        <f>'2022'!D100</f>
        <v>00.000.0000.0518.000000</v>
      </c>
      <c r="F90" s="48" t="str">
        <f>'2022'!E100</f>
        <v>00.50.92.00</v>
      </c>
      <c r="G90" s="48" t="str">
        <f>'2022'!F100</f>
        <v>00190</v>
      </c>
      <c r="I90" s="2" t="s">
        <v>3706</v>
      </c>
    </row>
    <row r="91" spans="3:9" ht="12.75" customHeight="1" x14ac:dyDescent="0.25">
      <c r="C91" s="48" t="str">
        <f>'2022'!B101</f>
        <v>154</v>
      </c>
      <c r="D91" s="48" t="str">
        <f>'2022'!C101</f>
        <v>Art. 170</v>
      </c>
      <c r="E91" s="48" t="str">
        <f>'2022'!D101</f>
        <v>00.000.0000.0000.006302</v>
      </c>
      <c r="F91" s="48">
        <f>'2022'!E101</f>
        <v>0</v>
      </c>
      <c r="G91" s="48" t="str">
        <f>'2022'!F101</f>
        <v>00071</v>
      </c>
    </row>
    <row r="92" spans="3:9" ht="12.75" customHeight="1" x14ac:dyDescent="0.25">
      <c r="C92" s="48" t="str">
        <f>'2022'!B102</f>
        <v>155</v>
      </c>
      <c r="D92" s="48" t="str">
        <f>'2022'!C102</f>
        <v>Gestão compartilhada do Sistema Prisional</v>
      </c>
      <c r="E92" s="48">
        <f>'2022'!D102</f>
        <v>0</v>
      </c>
      <c r="F92" s="48">
        <f>'2022'!E102</f>
        <v>0</v>
      </c>
      <c r="G92" s="48" t="str">
        <f>'2022'!F102</f>
        <v>00006</v>
      </c>
      <c r="I92" s="2" t="s">
        <v>3706</v>
      </c>
    </row>
    <row r="93" spans="3:9" ht="12.75" customHeight="1" x14ac:dyDescent="0.25">
      <c r="C93" s="48" t="str">
        <f>'2022'!B103</f>
        <v>156</v>
      </c>
      <c r="D93" s="48" t="str">
        <f>'2022'!C103</f>
        <v>Ass. médico Hospitalar - Plano de Saúde</v>
      </c>
      <c r="E93" s="48" t="str">
        <f>'2022'!D103</f>
        <v>00.000.0000.0000.003626</v>
      </c>
      <c r="F93" s="48">
        <f>'2022'!E103</f>
        <v>0</v>
      </c>
      <c r="G93" s="48" t="str">
        <f>'2022'!F103</f>
        <v>00083</v>
      </c>
    </row>
    <row r="94" spans="3:9" ht="12.75" customHeight="1" x14ac:dyDescent="0.25">
      <c r="C94" s="48" t="str">
        <f>'2022'!B104</f>
        <v>157</v>
      </c>
      <c r="D94" s="48" t="str">
        <f>'2022'!C104</f>
        <v>Manutenção e gestão - Plano de Saúde</v>
      </c>
      <c r="E94" s="48" t="str">
        <f>'2022'!D104</f>
        <v>00.000.0000.0000.003609</v>
      </c>
      <c r="F94" s="48">
        <f>'2022'!E104</f>
        <v>0</v>
      </c>
      <c r="G94" s="48" t="str">
        <f>'2022'!F104</f>
        <v>00081</v>
      </c>
    </row>
    <row r="95" spans="3:9" ht="12.75" customHeight="1" x14ac:dyDescent="0.25">
      <c r="C95" s="48" t="str">
        <f>'2022'!B105</f>
        <v>158</v>
      </c>
      <c r="D95" s="48" t="str">
        <f>'2022'!C105</f>
        <v>Consultorias</v>
      </c>
      <c r="E95" s="48">
        <f>'2022'!D105</f>
        <v>0</v>
      </c>
      <c r="F95" s="48" t="str">
        <f>'2022'!E105</f>
        <v>33.90.35.00</v>
      </c>
      <c r="G95" s="48" t="str">
        <f>'2022'!F105</f>
        <v>00047</v>
      </c>
    </row>
    <row r="96" spans="3:9" ht="12.75" customHeight="1" x14ac:dyDescent="0.25">
      <c r="C96" s="48" t="str">
        <f>'2022'!B106</f>
        <v>159</v>
      </c>
      <c r="D96" s="48" t="str">
        <f>'2022'!C106</f>
        <v>Publicidade e Propaganda</v>
      </c>
      <c r="E96" s="48">
        <f>'2022'!D106</f>
        <v>0</v>
      </c>
      <c r="F96" s="48" t="str">
        <f>'2022'!E106</f>
        <v>33.90.39.88</v>
      </c>
      <c r="G96" s="48" t="str">
        <f>'2022'!F106</f>
        <v>00243</v>
      </c>
    </row>
    <row r="97" spans="3:7" ht="12.75" customHeight="1" x14ac:dyDescent="0.25">
      <c r="C97" s="48" t="str">
        <f>'2022'!B107</f>
        <v>160</v>
      </c>
      <c r="D97" s="48" t="str">
        <f>'2022'!C107</f>
        <v>Material de Consumo</v>
      </c>
      <c r="E97" s="48">
        <f>'2022'!D107</f>
        <v>0</v>
      </c>
      <c r="F97" s="48" t="str">
        <f>'2022'!E107</f>
        <v>33.90.30.00</v>
      </c>
      <c r="G97" s="48" t="str">
        <f>'2022'!F107</f>
        <v>00257</v>
      </c>
    </row>
    <row r="98" spans="3:7" ht="12.75" customHeight="1" x14ac:dyDescent="0.25">
      <c r="C98" s="48" t="str">
        <f>'2022'!B108</f>
        <v>161</v>
      </c>
      <c r="D98" s="48" t="str">
        <f>'2022'!C108</f>
        <v>Combustíveis e Lubrificantes</v>
      </c>
      <c r="E98" s="48">
        <f>'2022'!D108</f>
        <v>0</v>
      </c>
      <c r="F98" s="48" t="str">
        <f>'2022'!E108</f>
        <v>33.90.30.01</v>
      </c>
      <c r="G98" s="48" t="str">
        <f>'2022'!F108</f>
        <v>00198</v>
      </c>
    </row>
    <row r="99" spans="3:7" ht="12.75" customHeight="1" x14ac:dyDescent="0.25">
      <c r="C99" s="48" t="str">
        <f>'2022'!B109</f>
        <v>162</v>
      </c>
      <c r="D99" s="48" t="str">
        <f>'2022'!C109</f>
        <v>Material Farmacológico</v>
      </c>
      <c r="E99" s="48">
        <f>'2022'!D109</f>
        <v>0</v>
      </c>
      <c r="F99" s="48" t="str">
        <f>'2022'!E109</f>
        <v>33.90.30.09</v>
      </c>
      <c r="G99" s="48" t="str">
        <f>'2022'!F109</f>
        <v>00251</v>
      </c>
    </row>
    <row r="100" spans="3:7" ht="12.75" customHeight="1" x14ac:dyDescent="0.25">
      <c r="C100" s="48" t="str">
        <f>'2022'!B110</f>
        <v>163</v>
      </c>
      <c r="D100" s="48" t="str">
        <f>'2022'!C110</f>
        <v>Material Hospitalar</v>
      </c>
      <c r="E100" s="48">
        <f>'2022'!D110</f>
        <v>0</v>
      </c>
      <c r="F100" s="48" t="str">
        <f>'2022'!E110</f>
        <v>33.90.30.36</v>
      </c>
      <c r="G100" s="48" t="str">
        <f>'2022'!F110</f>
        <v>00252</v>
      </c>
    </row>
    <row r="101" spans="3:7" ht="12.75" customHeight="1" x14ac:dyDescent="0.25">
      <c r="C101" s="48" t="str">
        <f>'2022'!B111</f>
        <v>164</v>
      </c>
      <c r="D101" s="48" t="str">
        <f>'2022'!C111</f>
        <v>Serviços Médico / Hospitalar</v>
      </c>
      <c r="E101" s="48">
        <f>'2022'!D111</f>
        <v>0</v>
      </c>
      <c r="F101" s="48" t="str">
        <f>'2022'!E111</f>
        <v>33.90.39.50</v>
      </c>
      <c r="G101" s="48" t="str">
        <f>'2022'!F111</f>
        <v>00244</v>
      </c>
    </row>
    <row r="102" spans="3:7" ht="12.75" customHeight="1" x14ac:dyDescent="0.25">
      <c r="C102" s="48" t="str">
        <f>'2022'!B112</f>
        <v>165</v>
      </c>
      <c r="D102" s="48" t="str">
        <f>'2022'!C112</f>
        <v>Serviços de T.I. - CIASC</v>
      </c>
      <c r="E102" s="48">
        <f>'2022'!D112</f>
        <v>0</v>
      </c>
      <c r="F102" s="48" t="str">
        <f>'2022'!E112</f>
        <v>33.90.40.32</v>
      </c>
      <c r="G102" s="48" t="str">
        <f>'2022'!F112</f>
        <v>00094</v>
      </c>
    </row>
    <row r="103" spans="3:7" ht="12.75" customHeight="1" x14ac:dyDescent="0.25">
      <c r="C103" s="48" t="str">
        <f>'2022'!B113</f>
        <v>166</v>
      </c>
      <c r="D103" s="48" t="str">
        <f>'2022'!C113</f>
        <v>Manutenção de Software</v>
      </c>
      <c r="E103" s="48">
        <f>'2022'!D113</f>
        <v>0</v>
      </c>
      <c r="F103" s="48" t="str">
        <f>'2022'!E113</f>
        <v>33.90.40.08</v>
      </c>
      <c r="G103" s="48" t="str">
        <f>'2022'!F113</f>
        <v>00199</v>
      </c>
    </row>
    <row r="104" spans="3:7" ht="12.75" customHeight="1" x14ac:dyDescent="0.25">
      <c r="C104" s="48" t="str">
        <f>'2022'!B114</f>
        <v>167</v>
      </c>
      <c r="D104" s="48" t="str">
        <f>'2022'!C114</f>
        <v>Serv. de Processamento de Dados</v>
      </c>
      <c r="E104" s="48">
        <f>'2022'!D114</f>
        <v>0</v>
      </c>
      <c r="F104" s="48" t="str">
        <f>'2022'!E114</f>
        <v>33.90.40.57</v>
      </c>
      <c r="G104" s="48" t="str">
        <f>'2022'!F114</f>
        <v>00201</v>
      </c>
    </row>
    <row r="105" spans="3:7" ht="12.75" customHeight="1" x14ac:dyDescent="0.25">
      <c r="C105" s="48" t="str">
        <f>'2022'!B115</f>
        <v>168</v>
      </c>
      <c r="D105" s="48" t="str">
        <f>'2022'!C115</f>
        <v>Locação de Máq. e Equipamentos</v>
      </c>
      <c r="E105" s="48">
        <f>'2022'!D115</f>
        <v>0</v>
      </c>
      <c r="F105" s="48" t="str">
        <f>'2022'!E115</f>
        <v>33.90.39.12</v>
      </c>
      <c r="G105" s="48" t="str">
        <f>'2022'!F115</f>
        <v>00228</v>
      </c>
    </row>
    <row r="106" spans="3:7" ht="12.75" customHeight="1" x14ac:dyDescent="0.25">
      <c r="C106" s="48" t="str">
        <f>'2022'!B116</f>
        <v>169</v>
      </c>
      <c r="D106" s="48" t="str">
        <f>'2022'!C116</f>
        <v>Reforma e Man. de Bens Imóveis</v>
      </c>
      <c r="E106" s="48">
        <f>'2022'!D116</f>
        <v>0</v>
      </c>
      <c r="F106" s="48" t="str">
        <f>'2022'!E116</f>
        <v>33.90.39.16</v>
      </c>
      <c r="G106" s="48" t="str">
        <f>'2022'!F116</f>
        <v>00229</v>
      </c>
    </row>
    <row r="107" spans="3:7" ht="12.75" customHeight="1" x14ac:dyDescent="0.25">
      <c r="C107" s="48" t="str">
        <f>'2022'!B117</f>
        <v>170</v>
      </c>
      <c r="D107" s="48" t="str">
        <f>'2022'!C117</f>
        <v>Man. Cons. de Máq. e Equipamentos</v>
      </c>
      <c r="E107" s="48">
        <f>'2022'!D117</f>
        <v>0</v>
      </c>
      <c r="F107" s="48" t="str">
        <f>'2022'!E117</f>
        <v>33.90.39.17</v>
      </c>
      <c r="G107" s="48" t="str">
        <f>'2022'!F117</f>
        <v>00230</v>
      </c>
    </row>
    <row r="108" spans="3:7" ht="12.75" customHeight="1" x14ac:dyDescent="0.25">
      <c r="C108" s="48" t="str">
        <f>'2022'!B118</f>
        <v>171</v>
      </c>
      <c r="D108" s="48" t="str">
        <f>'2022'!C118</f>
        <v>Material para Manutenção de Veículos</v>
      </c>
      <c r="E108" s="48">
        <f>'2022'!D118</f>
        <v>0</v>
      </c>
      <c r="F108" s="48" t="str">
        <f>'2022'!E118</f>
        <v>33.90.30.39</v>
      </c>
      <c r="G108" s="48" t="str">
        <f>'2022'!F118</f>
        <v>00241</v>
      </c>
    </row>
    <row r="109" spans="3:7" ht="12.75" customHeight="1" x14ac:dyDescent="0.25">
      <c r="C109" s="48" t="str">
        <f>'2022'!B119</f>
        <v>172</v>
      </c>
      <c r="D109" s="48" t="str">
        <f>'2022'!C119</f>
        <v>Locação de Veículos</v>
      </c>
      <c r="E109" s="48">
        <f>'2022'!D119</f>
        <v>0</v>
      </c>
      <c r="F109" s="48" t="str">
        <f>'2022'!E119</f>
        <v>33.90.39.27</v>
      </c>
      <c r="G109" s="48" t="str">
        <f>'2022'!F119</f>
        <v>00242</v>
      </c>
    </row>
    <row r="110" spans="3:7" ht="12.75" customHeight="1" x14ac:dyDescent="0.25">
      <c r="C110" s="48" t="str">
        <f>'2022'!B120</f>
        <v>173</v>
      </c>
      <c r="D110" s="48" t="str">
        <f>'2022'!C120</f>
        <v>Outros custeios - PF</v>
      </c>
      <c r="E110" s="48">
        <f>'2022'!D120</f>
        <v>0</v>
      </c>
      <c r="F110" s="48" t="str">
        <f>'2022'!E120</f>
        <v>33.90.36.00</v>
      </c>
      <c r="G110" s="48" t="str">
        <f>'2022'!F120</f>
        <v>00255</v>
      </c>
    </row>
    <row r="111" spans="3:7" ht="12.75" customHeight="1" x14ac:dyDescent="0.25">
      <c r="C111" s="48" t="str">
        <f>'2022'!B121</f>
        <v>174</v>
      </c>
      <c r="D111" s="48" t="str">
        <f>'2022'!C121</f>
        <v>Outros custeios - PJ</v>
      </c>
      <c r="E111" s="48">
        <f>'2022'!D121</f>
        <v>0</v>
      </c>
      <c r="F111" s="48" t="str">
        <f>'2022'!E121</f>
        <v>33.90.39.00</v>
      </c>
      <c r="G111" s="48" t="str">
        <f>'2022'!F121</f>
        <v>00256</v>
      </c>
    </row>
    <row r="112" spans="3:7" ht="12.75" customHeight="1" x14ac:dyDescent="0.25">
      <c r="C112" s="48" t="str">
        <f>'2022'!B122</f>
        <v>175</v>
      </c>
      <c r="D112" s="48" t="str">
        <f>'2022'!C122</f>
        <v>Monitoramento e Vigilância</v>
      </c>
      <c r="E112" s="48">
        <f>'2022'!D122</f>
        <v>0</v>
      </c>
      <c r="F112" s="48" t="str">
        <f>'2022'!E122</f>
        <v>33.90.39.77</v>
      </c>
      <c r="G112" s="48" t="str">
        <f>'2022'!F122</f>
        <v>00232</v>
      </c>
    </row>
    <row r="113" spans="3:9" ht="12.75" customHeight="1" x14ac:dyDescent="0.25">
      <c r="C113" s="48" t="str">
        <f>'2022'!B123</f>
        <v>176</v>
      </c>
      <c r="D113" s="48" t="str">
        <f>'2022'!C123</f>
        <v>Limpeza e Conservação</v>
      </c>
      <c r="E113" s="48">
        <f>'2022'!D123</f>
        <v>0</v>
      </c>
      <c r="F113" s="48" t="str">
        <f>'2022'!E123</f>
        <v>33.90.39.78</v>
      </c>
      <c r="G113" s="48" t="str">
        <f>'2022'!F123</f>
        <v>00233</v>
      </c>
    </row>
    <row r="114" spans="3:9" ht="12.75" customHeight="1" x14ac:dyDescent="0.25">
      <c r="C114" s="48" t="str">
        <f>'2022'!B124</f>
        <v>177</v>
      </c>
      <c r="D114" s="48" t="str">
        <f>'2022'!C124</f>
        <v>Serv. de Apoio Adm. Téc. Operacional</v>
      </c>
      <c r="E114" s="48">
        <f>'2022'!D124</f>
        <v>0</v>
      </c>
      <c r="F114" s="48" t="str">
        <f>'2022'!E124</f>
        <v>33.90.39.79</v>
      </c>
      <c r="G114" s="48" t="str">
        <f>'2022'!F124</f>
        <v>00235</v>
      </c>
    </row>
    <row r="115" spans="3:9" ht="12.75" customHeight="1" x14ac:dyDescent="0.25">
      <c r="C115" s="48" t="str">
        <f>'2022'!B125</f>
        <v>178</v>
      </c>
      <c r="D115" s="48" t="str">
        <f>'2022'!C125</f>
        <v>Serv. de Água e Esgoto</v>
      </c>
      <c r="E115" s="48">
        <f>'2022'!D125</f>
        <v>0</v>
      </c>
      <c r="F115" s="48" t="str">
        <f>'2022'!E125</f>
        <v>33.90.39.44</v>
      </c>
      <c r="G115" s="48" t="str">
        <f>'2022'!F125</f>
        <v>00236</v>
      </c>
    </row>
    <row r="116" spans="3:9" ht="12.75" customHeight="1" x14ac:dyDescent="0.25">
      <c r="C116" s="48" t="str">
        <f>'2022'!B126</f>
        <v>179</v>
      </c>
      <c r="D116" s="48" t="str">
        <f>'2022'!C126</f>
        <v>Serv. de Energia Elétrica</v>
      </c>
      <c r="E116" s="48">
        <f>'2022'!D126</f>
        <v>0</v>
      </c>
      <c r="F116" s="48" t="str">
        <f>'2022'!E126</f>
        <v>33.90.39.43</v>
      </c>
      <c r="G116" s="48" t="str">
        <f>'2022'!F126</f>
        <v>00237</v>
      </c>
    </row>
    <row r="117" spans="3:9" ht="12.75" customHeight="1" x14ac:dyDescent="0.25">
      <c r="C117" s="48" t="str">
        <f>'2022'!B127</f>
        <v>180</v>
      </c>
      <c r="D117" s="48" t="str">
        <f>'2022'!C127</f>
        <v>Serv. de Telefonia Fixa</v>
      </c>
      <c r="E117" s="48">
        <f>'2022'!D127</f>
        <v>0</v>
      </c>
      <c r="F117" s="48" t="str">
        <f>'2022'!E127</f>
        <v>33.90.39.58</v>
      </c>
      <c r="G117" s="48" t="str">
        <f>'2022'!F127</f>
        <v>00238</v>
      </c>
    </row>
    <row r="118" spans="3:9" ht="12.75" customHeight="1" x14ac:dyDescent="0.25">
      <c r="C118" s="48" t="str">
        <f>'2022'!B128</f>
        <v>181</v>
      </c>
      <c r="D118" s="48" t="str">
        <f>'2022'!C128</f>
        <v>Serv. de Telefonia Móvel</v>
      </c>
      <c r="E118" s="48">
        <f>'2022'!D128</f>
        <v>0</v>
      </c>
      <c r="F118" s="48" t="str">
        <f>'2022'!E128</f>
        <v>33.90.39.64</v>
      </c>
      <c r="G118" s="48" t="str">
        <f>'2022'!F128</f>
        <v>00239</v>
      </c>
    </row>
    <row r="119" spans="3:9" ht="12.75" customHeight="1" x14ac:dyDescent="0.25">
      <c r="C119" s="48" t="str">
        <f>'2022'!B129</f>
        <v>182</v>
      </c>
      <c r="D119" s="48" t="str">
        <f>'2022'!C129</f>
        <v>Serv. de Comunicação em Geral</v>
      </c>
      <c r="E119" s="48">
        <f>'2022'!D129</f>
        <v>0</v>
      </c>
      <c r="F119" s="48" t="str">
        <f>'2022'!E129</f>
        <v>33.90.39.47</v>
      </c>
      <c r="G119" s="48" t="str">
        <f>'2022'!F129</f>
        <v>00240</v>
      </c>
    </row>
    <row r="120" spans="3:9" ht="12.75" customHeight="1" x14ac:dyDescent="0.25">
      <c r="C120" s="48" t="str">
        <f>'2022'!B130</f>
        <v>183</v>
      </c>
      <c r="D120" s="48" t="str">
        <f>'2022'!C130</f>
        <v>Passagens</v>
      </c>
      <c r="E120" s="48">
        <f>'2022'!D130</f>
        <v>0</v>
      </c>
      <c r="F120" s="48" t="str">
        <f>'2022'!E130</f>
        <v>33.90.33.00</v>
      </c>
      <c r="G120" s="48" t="str">
        <f>'2022'!F130</f>
        <v>00254</v>
      </c>
    </row>
    <row r="121" spans="3:9" ht="12.75" customHeight="1" x14ac:dyDescent="0.25">
      <c r="C121" s="48" t="str">
        <f>'2022'!B131</f>
        <v>184</v>
      </c>
      <c r="D121" s="48" t="str">
        <f>'2022'!C131</f>
        <v>Serv. Méd. Hospitalar - PF</v>
      </c>
      <c r="E121" s="48" t="str">
        <f>'2022'!D131</f>
        <v>10.000.0000.0000.000000</v>
      </c>
      <c r="F121" s="48" t="str">
        <f>'2022'!E131</f>
        <v>00.00.36.00</v>
      </c>
      <c r="G121" s="48" t="str">
        <f>'2022'!F131</f>
        <v>00150</v>
      </c>
    </row>
    <row r="122" spans="3:9" ht="12.75" customHeight="1" x14ac:dyDescent="0.25">
      <c r="C122" s="48" t="str">
        <f>'2022'!B132</f>
        <v>185</v>
      </c>
      <c r="D122" s="48" t="str">
        <f>'2022'!C132</f>
        <v>Serv. Méd. Hospitalar - PJ</v>
      </c>
      <c r="E122" s="48" t="str">
        <f>'2022'!D132</f>
        <v>10.000.0000.0000.000000</v>
      </c>
      <c r="F122" s="48" t="str">
        <f>'2022'!E132</f>
        <v>00.00.39.00</v>
      </c>
      <c r="G122" s="48" t="str">
        <f>'2022'!F132</f>
        <v>00272</v>
      </c>
    </row>
    <row r="123" spans="3:9" ht="12.75" customHeight="1" x14ac:dyDescent="0.25">
      <c r="C123" s="48" t="str">
        <f>'2022'!B133</f>
        <v>186</v>
      </c>
      <c r="D123" s="48" t="str">
        <f>'2022'!C133</f>
        <v>Serv. Méd. Hospitalar - Mat. de Consumo</v>
      </c>
      <c r="E123" s="48" t="str">
        <f>'2022'!D133</f>
        <v>10.000.0000.0000.000000</v>
      </c>
      <c r="F123" s="48" t="str">
        <f>'2022'!E133</f>
        <v>00.00.30.00</v>
      </c>
      <c r="G123" s="48" t="str">
        <f>'2022'!F133</f>
        <v>00151</v>
      </c>
    </row>
    <row r="124" spans="3:9" ht="12.75" customHeight="1" x14ac:dyDescent="0.25">
      <c r="C124" s="48" t="str">
        <f>'2022'!B134</f>
        <v>187</v>
      </c>
      <c r="D124" s="48" t="str">
        <f>'2022'!C134</f>
        <v>Convênios e subvenções Modalidade 40 - despesas correntes</v>
      </c>
      <c r="E124" s="48">
        <f>'2022'!D134</f>
        <v>0</v>
      </c>
      <c r="F124" s="48" t="str">
        <f>'2022'!E134</f>
        <v>30.40.00.00</v>
      </c>
      <c r="G124" s="48" t="str">
        <f>'2022'!F134</f>
        <v>00268</v>
      </c>
    </row>
    <row r="125" spans="3:9" ht="12.75" customHeight="1" x14ac:dyDescent="0.25">
      <c r="C125" s="48" t="str">
        <f>'2022'!B135</f>
        <v>188</v>
      </c>
      <c r="D125" s="48" t="str">
        <f>'2022'!C135</f>
        <v>Convênios e Subvenções Modalidade 50 - despesas correntes</v>
      </c>
      <c r="E125" s="48">
        <f>'2022'!D135</f>
        <v>0</v>
      </c>
      <c r="F125" s="48" t="str">
        <f>'2022'!E135</f>
        <v>30.50.00.00</v>
      </c>
      <c r="G125" s="48" t="str">
        <f>'2022'!F135</f>
        <v>00269</v>
      </c>
    </row>
    <row r="126" spans="3:9" ht="12.75" customHeight="1" x14ac:dyDescent="0.25">
      <c r="C126" s="48" t="str">
        <f>'2022'!B136</f>
        <v>189</v>
      </c>
      <c r="D126" s="48" t="str">
        <f>'2022'!C136</f>
        <v>Convênios e subvenções Modalidade 40 -  despesas de capital</v>
      </c>
      <c r="E126" s="48">
        <f>'2022'!D136</f>
        <v>0</v>
      </c>
      <c r="F126" s="48" t="str">
        <f>'2022'!E136</f>
        <v>40.40.00.00</v>
      </c>
      <c r="G126" s="48" t="str">
        <f>'2022'!F136</f>
        <v>00128</v>
      </c>
      <c r="I126" s="2" t="s">
        <v>3706</v>
      </c>
    </row>
    <row r="127" spans="3:9" ht="12.75" customHeight="1" x14ac:dyDescent="0.25">
      <c r="C127" s="48" t="str">
        <f>'2022'!B137</f>
        <v>190</v>
      </c>
      <c r="D127" s="48" t="str">
        <f>'2022'!C137</f>
        <v>Convênios e Subvenções Modalidade 50 -  despesas de capital</v>
      </c>
      <c r="E127" s="48">
        <f>'2022'!D137</f>
        <v>0</v>
      </c>
      <c r="F127" s="48" t="str">
        <f>'2022'!E137</f>
        <v>40.50.00.00</v>
      </c>
      <c r="G127" s="48" t="str">
        <f>'2022'!F137</f>
        <v>00127</v>
      </c>
      <c r="I127" s="2" t="s">
        <v>3706</v>
      </c>
    </row>
    <row r="128" spans="3:9" ht="12.75" customHeight="1" x14ac:dyDescent="0.25">
      <c r="C128" s="48" t="str">
        <f>'2022'!B138</f>
        <v>191</v>
      </c>
      <c r="D128" s="48" t="str">
        <f>'2022'!C138</f>
        <v>Santa Renda</v>
      </c>
      <c r="E128" s="48" t="str">
        <f>'2022'!D138</f>
        <v>00.000.0000.0000.012483</v>
      </c>
      <c r="F128" s="48">
        <f>'2022'!E138</f>
        <v>0</v>
      </c>
      <c r="G128" s="48" t="str">
        <f>'2022'!F138</f>
        <v>00070</v>
      </c>
    </row>
    <row r="129" spans="3:9" ht="12.75" customHeight="1" x14ac:dyDescent="0.25">
      <c r="C129" s="48" t="str">
        <f>'2022'!B139</f>
        <v>192</v>
      </c>
      <c r="D129" s="48" t="str">
        <f>'2022'!C139</f>
        <v>Municípios - Fundo a Fundo da Saúde</v>
      </c>
      <c r="E129" s="48" t="str">
        <f>'2022'!D139</f>
        <v>10.000.0000.0000.000000</v>
      </c>
      <c r="F129" s="48" t="str">
        <f>'2022'!E139</f>
        <v>00.41.00.00</v>
      </c>
      <c r="G129" s="48" t="str">
        <f>'2022'!F139</f>
        <v>00191</v>
      </c>
    </row>
    <row r="130" spans="3:9" ht="12.75" customHeight="1" x14ac:dyDescent="0.25">
      <c r="C130" s="48" t="str">
        <f>'2022'!B140</f>
        <v>193</v>
      </c>
      <c r="D130" s="48" t="str">
        <f>'2022'!C140</f>
        <v>Municípios - Demais Repasses Fundo a Fundo</v>
      </c>
      <c r="E130" s="48">
        <f>'2022'!D140</f>
        <v>0</v>
      </c>
      <c r="F130" s="48" t="str">
        <f>'2022'!E140</f>
        <v>00.41.00.00</v>
      </c>
      <c r="G130" s="48" t="str">
        <f>'2022'!F140</f>
        <v>00267</v>
      </c>
    </row>
    <row r="131" spans="3:9" ht="12.75" customHeight="1" x14ac:dyDescent="0.25">
      <c r="C131" s="48" t="str">
        <f>'2022'!B141</f>
        <v>194</v>
      </c>
      <c r="D131" s="48" t="str">
        <f>'2022'!C141</f>
        <v>Programa SC Rural - SEINFRA (subação 10749)</v>
      </c>
      <c r="E131" s="48" t="str">
        <f>'2022'!D141</f>
        <v>00.000.0000.0000.010749</v>
      </c>
      <c r="F131" s="48">
        <f>'2022'!E141</f>
        <v>0</v>
      </c>
      <c r="G131" s="48" t="str">
        <f>'2022'!F141</f>
        <v>00161</v>
      </c>
      <c r="I131" s="2" t="s">
        <v>3706</v>
      </c>
    </row>
    <row r="132" spans="3:9" ht="12.75" customHeight="1" x14ac:dyDescent="0.25">
      <c r="C132" s="48" t="str">
        <f>'2022'!B142</f>
        <v>195</v>
      </c>
      <c r="D132" s="48" t="str">
        <f>'2022'!C142</f>
        <v>Despesas de Exercícios Anteriores XXXX92XX - Despesas de capital</v>
      </c>
      <c r="E132" s="48">
        <f>'2022'!D142</f>
        <v>0</v>
      </c>
      <c r="F132" s="48" t="str">
        <f>'2022'!E142</f>
        <v>44.00.92.00</v>
      </c>
      <c r="G132" s="48" t="str">
        <f>'2022'!F142</f>
        <v>00276</v>
      </c>
    </row>
    <row r="133" spans="3:9" ht="12.75" customHeight="1" x14ac:dyDescent="0.25">
      <c r="C133" s="48" t="str">
        <f>'2022'!B143</f>
        <v>196</v>
      </c>
      <c r="D133" s="48" t="str">
        <f>'2022'!C143</f>
        <v>Despesas de Exercícios Anteriores XXXX92XX - Despesas correntes</v>
      </c>
      <c r="E133" s="48">
        <f>'2022'!D143</f>
        <v>0</v>
      </c>
      <c r="F133" s="48" t="str">
        <f>'2022'!E143</f>
        <v>33.00.92.00</v>
      </c>
      <c r="G133" s="48" t="str">
        <f>'2022'!F143</f>
        <v>00055</v>
      </c>
    </row>
    <row r="134" spans="3:9" ht="12.75" customHeight="1" x14ac:dyDescent="0.25">
      <c r="C134" s="48" t="str">
        <f>'2022'!B144</f>
        <v>197</v>
      </c>
      <c r="D134" s="48" t="str">
        <f>'2022'!C144</f>
        <v>Despesas de Exercícios Anteriores XXXX92XX - Despesas com pessoal</v>
      </c>
      <c r="E134" s="48">
        <f>'2022'!D144</f>
        <v>0</v>
      </c>
      <c r="F134" s="48" t="str">
        <f>'2022'!E144</f>
        <v>31.00.92.00</v>
      </c>
      <c r="G134" s="48" t="str">
        <f>'2022'!F144</f>
        <v>00045</v>
      </c>
    </row>
    <row r="135" spans="3:9" ht="12.75" customHeight="1" x14ac:dyDescent="0.25">
      <c r="C135" s="48" t="str">
        <f>'2022'!B145</f>
        <v>198</v>
      </c>
      <c r="D135" s="48" t="str">
        <f>'2022'!C145</f>
        <v>Sentenças Judiciais - Despesas de capital</v>
      </c>
      <c r="E135" s="48">
        <f>'2022'!D145</f>
        <v>0</v>
      </c>
      <c r="F135" s="48" t="str">
        <f>'2022'!E145</f>
        <v>44.00.91.00</v>
      </c>
      <c r="G135" s="48" t="str">
        <f>'2022'!F145</f>
        <v>00265</v>
      </c>
    </row>
    <row r="136" spans="3:9" ht="12.75" customHeight="1" x14ac:dyDescent="0.25">
      <c r="C136" s="48" t="str">
        <f>'2022'!B146</f>
        <v>199</v>
      </c>
      <c r="D136" s="48" t="str">
        <f>'2022'!C146</f>
        <v>Sentenças Judiciais - Despesas com pessoal</v>
      </c>
      <c r="E136" s="48">
        <f>'2022'!D146</f>
        <v>0</v>
      </c>
      <c r="F136" s="48" t="str">
        <f>'2022'!E146</f>
        <v>31.00.91.00</v>
      </c>
      <c r="G136" s="48" t="str">
        <f>'2022'!F146</f>
        <v>00043</v>
      </c>
    </row>
    <row r="137" spans="3:9" ht="12.75" customHeight="1" x14ac:dyDescent="0.25">
      <c r="C137" s="48" t="str">
        <f>'2022'!B147</f>
        <v>200</v>
      </c>
      <c r="D137" s="48" t="str">
        <f>'2022'!C147</f>
        <v>Sentenças Judiciais - Despesas correntes</v>
      </c>
      <c r="E137" s="48">
        <f>'2022'!D147</f>
        <v>0</v>
      </c>
      <c r="F137" s="48" t="str">
        <f>'2022'!E147</f>
        <v>33.00.91.00</v>
      </c>
      <c r="G137" s="48" t="str">
        <f>'2022'!F147</f>
        <v>00266</v>
      </c>
    </row>
    <row r="138" spans="3:9" ht="12.75" customHeight="1" x14ac:dyDescent="0.25">
      <c r="C138" s="48" t="str">
        <f>'2022'!B148</f>
        <v>201</v>
      </c>
      <c r="D138" s="48" t="str">
        <f>'2022'!C148</f>
        <v>Art 170 - Bolsas de pesquisa</v>
      </c>
      <c r="E138" s="48" t="str">
        <f>'2022'!D148</f>
        <v>00.000.0000.0000.012882</v>
      </c>
      <c r="F138" s="48">
        <f>'2022'!E148</f>
        <v>0</v>
      </c>
      <c r="G138" s="48" t="str">
        <f>'2022'!F148</f>
        <v>00072</v>
      </c>
    </row>
    <row r="139" spans="3:9" x14ac:dyDescent="0.25">
      <c r="C139" s="48" t="str">
        <f>'2022'!B149</f>
        <v>202</v>
      </c>
      <c r="D139" s="48" t="str">
        <f>'2022'!C149</f>
        <v>Gestão compartilhada dos Sistemas Prisional e Sócio-Educativo</v>
      </c>
      <c r="E139" s="48" t="str">
        <f>'2022'!D149</f>
        <v>00.000.0000.0000.011042</v>
      </c>
      <c r="F139" s="48">
        <f>'2022'!E149</f>
        <v>0</v>
      </c>
      <c r="G139" s="48" t="str">
        <f>'2022'!F149</f>
        <v>00065</v>
      </c>
    </row>
    <row r="140" spans="3:9" x14ac:dyDescent="0.25">
      <c r="C140" s="48" t="str">
        <f>'2022'!B150</f>
        <v>203</v>
      </c>
      <c r="D140" s="48" t="str">
        <f>'2022'!C150</f>
        <v>Transporte Escolar</v>
      </c>
      <c r="E140" s="48" t="str">
        <f>'2022'!D150</f>
        <v>00.000.0000.0103.000000</v>
      </c>
      <c r="F140" s="48">
        <f>'2022'!E150</f>
        <v>0</v>
      </c>
      <c r="G140" s="48" t="str">
        <f>'2022'!F150</f>
        <v>00069</v>
      </c>
    </row>
    <row r="141" spans="3:9" x14ac:dyDescent="0.25">
      <c r="C141" s="48" t="str">
        <f>'2022'!B151</f>
        <v>204</v>
      </c>
      <c r="D141" s="48" t="str">
        <f>'2022'!C151</f>
        <v>Merendeiras</v>
      </c>
      <c r="E141" s="48" t="str">
        <f>'2022'!D151</f>
        <v>00.000.0000.0000.011507</v>
      </c>
      <c r="F141" s="48">
        <f>'2022'!E151</f>
        <v>0</v>
      </c>
      <c r="G141" s="48" t="str">
        <f>'2022'!F151</f>
        <v>00058</v>
      </c>
    </row>
    <row r="142" spans="3:9" x14ac:dyDescent="0.25">
      <c r="C142" s="48" t="str">
        <f>'2022'!B152</f>
        <v>205</v>
      </c>
      <c r="D142" s="48" t="str">
        <f>'2022'!C152</f>
        <v>Terceiriz. Merenda</v>
      </c>
      <c r="E142" s="48" t="str">
        <f>'2022'!D152</f>
        <v>00.000.0000.0000.010206</v>
      </c>
      <c r="F142" s="48">
        <f>'2022'!E152</f>
        <v>0</v>
      </c>
      <c r="G142" s="48" t="str">
        <f>'2022'!F152</f>
        <v>00064</v>
      </c>
    </row>
    <row r="143" spans="3:9" x14ac:dyDescent="0.25">
      <c r="C143" s="48" t="str">
        <f>'2022'!B153</f>
        <v>206</v>
      </c>
      <c r="D143" s="48" t="str">
        <f>'2022'!C153</f>
        <v>Convênios e Subvenções com OS</v>
      </c>
      <c r="E143" s="48" t="str">
        <f>'2022'!D153</f>
        <v>00.000.0000.0000.011441</v>
      </c>
      <c r="F143" s="48">
        <f>'2022'!E153</f>
        <v>0</v>
      </c>
      <c r="G143" s="48" t="str">
        <f>'2022'!F153</f>
        <v>00066</v>
      </c>
    </row>
    <row r="144" spans="3:9" x14ac:dyDescent="0.25">
      <c r="C144" s="48" t="str">
        <f>'2022'!B154</f>
        <v>207</v>
      </c>
      <c r="D144" s="48" t="str">
        <f>'2022'!C154</f>
        <v>Inativado</v>
      </c>
      <c r="E144" s="48" t="str">
        <f>'2022'!D154</f>
        <v>00.000.0810.0000.000000</v>
      </c>
      <c r="F144" s="48">
        <f>'2022'!E154</f>
        <v>0</v>
      </c>
      <c r="G144" s="48" t="str">
        <f>'2022'!F154</f>
        <v>00234</v>
      </c>
      <c r="I144" s="2" t="s">
        <v>3706</v>
      </c>
    </row>
    <row r="145" spans="3:7" x14ac:dyDescent="0.25">
      <c r="C145" s="48" t="str">
        <f>'2022'!B155</f>
        <v>208</v>
      </c>
      <c r="D145" s="48" t="str">
        <f>'2022'!C155</f>
        <v>Transporte escolar - Despesas de exercícios anteriores.</v>
      </c>
      <c r="E145" s="48" t="str">
        <f>'2022'!D155</f>
        <v>00.000.0000.0103.000000</v>
      </c>
      <c r="F145" s="48" t="str">
        <f>'2022'!E155</f>
        <v>00.00.92.00</v>
      </c>
      <c r="G145" s="48" t="str">
        <f>'2022'!F155</f>
        <v>00068</v>
      </c>
    </row>
    <row r="146" spans="3:7" x14ac:dyDescent="0.25">
      <c r="C146" s="48" t="str">
        <f>'2022'!B156</f>
        <v>209</v>
      </c>
      <c r="D146" s="48" t="str">
        <f>'2022'!C156</f>
        <v>Operação Veraneio - Subação 6666 - Polícia Civil</v>
      </c>
      <c r="E146" s="48" t="str">
        <f>'2022'!D156</f>
        <v>00.000.0000.0000.006666</v>
      </c>
      <c r="F146" s="48">
        <f>'2022'!E156</f>
        <v>0</v>
      </c>
      <c r="G146" s="48" t="str">
        <f>'2022'!F156</f>
        <v>00057</v>
      </c>
    </row>
    <row r="147" spans="3:7" x14ac:dyDescent="0.25">
      <c r="C147" s="48" t="str">
        <f>'2022'!B157</f>
        <v>210</v>
      </c>
      <c r="D147" s="48" t="str">
        <f>'2022'!C157</f>
        <v>Operação Veraneio - Subação 11814 - Polícia Militar</v>
      </c>
      <c r="E147" s="48" t="str">
        <f>'2022'!D157</f>
        <v>00.000.0000.0000.011814</v>
      </c>
      <c r="F147" s="48">
        <f>'2022'!E157</f>
        <v>0</v>
      </c>
      <c r="G147" s="48" t="str">
        <f>'2022'!F157</f>
        <v>00052</v>
      </c>
    </row>
    <row r="148" spans="3:7" x14ac:dyDescent="0.25">
      <c r="C148" s="48" t="str">
        <f>'2022'!B158</f>
        <v>211</v>
      </c>
      <c r="D148" s="48" t="str">
        <f>'2022'!C158</f>
        <v>Operação Veraneio - Subação 11910 - Corpo de Bombeiros Militar</v>
      </c>
      <c r="E148" s="48" t="str">
        <f>'2022'!D158</f>
        <v>00.000.0000.0000.011910</v>
      </c>
      <c r="F148" s="48">
        <f>'2022'!E158</f>
        <v>0</v>
      </c>
      <c r="G148" s="48" t="str">
        <f>'2022'!F158</f>
        <v>00051</v>
      </c>
    </row>
    <row r="149" spans="3:7" x14ac:dyDescent="0.25">
      <c r="C149" s="48" t="str">
        <f>'2022'!B159</f>
        <v>212</v>
      </c>
      <c r="D149" s="48" t="str">
        <f>'2022'!C159</f>
        <v>Auxilio Funeral</v>
      </c>
      <c r="E149" s="48">
        <f>'2022'!D159</f>
        <v>0</v>
      </c>
      <c r="F149" s="48" t="str">
        <f>'2022'!E159</f>
        <v>33.90.8.06</v>
      </c>
      <c r="G149" s="48" t="str">
        <f>'2022'!F159</f>
        <v>00027</v>
      </c>
    </row>
    <row r="150" spans="3:7" x14ac:dyDescent="0.25">
      <c r="C150" s="48" t="str">
        <f>'2022'!B160</f>
        <v>213</v>
      </c>
      <c r="D150" s="48" t="str">
        <f>'2022'!C160</f>
        <v>Estagiários - Novas oportunidades na Educação Básica</v>
      </c>
      <c r="E150" s="48" t="str">
        <f>'2022'!D160</f>
        <v>00.000.0000.0000.014120</v>
      </c>
      <c r="F150" s="48" t="str">
        <f>'2022'!E160</f>
        <v>33.90.36.07</v>
      </c>
      <c r="G150" s="48" t="str">
        <f>'2022'!F160</f>
        <v>00062</v>
      </c>
    </row>
    <row r="151" spans="3:7" x14ac:dyDescent="0.25">
      <c r="C151" s="48" t="str">
        <f>'2022'!B161</f>
        <v>214</v>
      </c>
      <c r="D151" s="48" t="str">
        <f>'2022'!C161</f>
        <v>Manutenção das escolas - Ação 104</v>
      </c>
      <c r="E151" s="48" t="str">
        <f>'2022'!D161</f>
        <v>00.000.0000.0104.000000</v>
      </c>
      <c r="F151" s="48" t="str">
        <f>'2022'!E161</f>
        <v>33.90.39.17</v>
      </c>
      <c r="G151" s="48" t="str">
        <f>'2022'!F161</f>
        <v>00061</v>
      </c>
    </row>
    <row r="152" spans="3:7" x14ac:dyDescent="0.25">
      <c r="C152" s="48" t="str">
        <f>'2022'!B162</f>
        <v>215</v>
      </c>
      <c r="D152" s="48" t="str">
        <f>'2022'!C162</f>
        <v>Novas oportunidades na Educação Básica - Despesas exceto estagiários</v>
      </c>
      <c r="E152" s="48" t="str">
        <f>'2022'!D162</f>
        <v>00.000.0000.0000.014120</v>
      </c>
      <c r="F152" s="48">
        <f>'2022'!E162</f>
        <v>0</v>
      </c>
      <c r="G152" s="48" t="str">
        <f>'2022'!F162</f>
        <v>00063</v>
      </c>
    </row>
    <row r="153" spans="3:7" x14ac:dyDescent="0.25">
      <c r="C153" s="48" t="str">
        <f>'2022'!B163</f>
        <v>216</v>
      </c>
      <c r="D153" s="48" t="str">
        <f>'2022'!C163</f>
        <v>SGP-e 33914001 Protocolo Eletronico</v>
      </c>
      <c r="E153" s="48">
        <f>'2022'!D163</f>
        <v>0</v>
      </c>
      <c r="F153" s="48" t="str">
        <f>'2022'!E163</f>
        <v>33.91.40.01</v>
      </c>
      <c r="G153" s="48" t="str">
        <f>'2022'!F163</f>
        <v>00093</v>
      </c>
    </row>
    <row r="154" spans="3:7" x14ac:dyDescent="0.25">
      <c r="C154" s="48" t="str">
        <f>'2022'!B164</f>
        <v>217</v>
      </c>
      <c r="D154" s="48" t="str">
        <f>'2022'!C164</f>
        <v>Rede Lógica - Infraestrutura 33914003</v>
      </c>
      <c r="E154" s="48">
        <f>'2022'!D164</f>
        <v>0</v>
      </c>
      <c r="F154" s="48" t="str">
        <f>'2022'!E164</f>
        <v>33.91.40.03</v>
      </c>
      <c r="G154" s="48" t="str">
        <f>'2022'!F164</f>
        <v>00089</v>
      </c>
    </row>
    <row r="155" spans="3:7" x14ac:dyDescent="0.25">
      <c r="C155" s="48" t="str">
        <f>'2022'!B165</f>
        <v>218</v>
      </c>
      <c r="D155" s="48" t="str">
        <f>'2022'!C165</f>
        <v>Gestão das atividades aéreas - PC</v>
      </c>
      <c r="E155" s="48" t="str">
        <f>'2022'!D165</f>
        <v>00.000.0000.0000.013133</v>
      </c>
      <c r="F155" s="48">
        <f>'2022'!E165</f>
        <v>0</v>
      </c>
      <c r="G155" s="48" t="str">
        <f>'2022'!F165</f>
        <v>00056</v>
      </c>
    </row>
    <row r="156" spans="3:7" x14ac:dyDescent="0.25">
      <c r="C156" s="48" t="str">
        <f>'2022'!B166</f>
        <v>219</v>
      </c>
      <c r="D156" s="48" t="str">
        <f>'2022'!C166</f>
        <v>Gestão das atividades aéreas - PM</v>
      </c>
      <c r="E156" s="48" t="str">
        <f>'2022'!D166</f>
        <v>00.000.0000.0000.013132</v>
      </c>
      <c r="F156" s="48">
        <f>'2022'!E166</f>
        <v>0</v>
      </c>
      <c r="G156" s="48" t="str">
        <f>'2022'!F166</f>
        <v>00054</v>
      </c>
    </row>
    <row r="157" spans="3:7" x14ac:dyDescent="0.25">
      <c r="C157" s="48" t="str">
        <f>'2022'!B167</f>
        <v>220</v>
      </c>
      <c r="D157" s="48" t="str">
        <f>'2022'!C167</f>
        <v>Gestão da alimentação - PM</v>
      </c>
      <c r="E157" s="48" t="str">
        <f>'2022'!D167</f>
        <v>00.000.0000.0000.011809</v>
      </c>
      <c r="F157" s="48">
        <f>'2022'!E167</f>
        <v>0</v>
      </c>
      <c r="G157" s="48" t="str">
        <f>'2022'!F167</f>
        <v>00278</v>
      </c>
    </row>
    <row r="158" spans="3:7" x14ac:dyDescent="0.25">
      <c r="C158" s="48" t="str">
        <f>'2022'!B168</f>
        <v>221</v>
      </c>
      <c r="D158" s="48" t="str">
        <f>'2022'!C168</f>
        <v>Fornecimento de alimentação</v>
      </c>
      <c r="E158" s="48">
        <f>'2022'!D168</f>
        <v>0</v>
      </c>
      <c r="F158" s="48" t="str">
        <f>'2022'!E168</f>
        <v>33.90.39.41</v>
      </c>
      <c r="G158" s="48" t="str">
        <f>'2022'!F168</f>
        <v>00195</v>
      </c>
    </row>
    <row r="159" spans="3:7" x14ac:dyDescent="0.25">
      <c r="C159" s="48" t="str">
        <f>'2022'!B169</f>
        <v>222</v>
      </c>
      <c r="D159" s="48" t="str">
        <f>'2022'!C169</f>
        <v>Gêneros de Alimentação</v>
      </c>
      <c r="E159" s="48">
        <f>'2022'!D169</f>
        <v>0</v>
      </c>
      <c r="F159" s="48" t="str">
        <f>'2022'!E169</f>
        <v>33.90.30.07</v>
      </c>
      <c r="G159" s="48" t="str">
        <f>'2022'!F169</f>
        <v>00193</v>
      </c>
    </row>
    <row r="160" spans="3:7" x14ac:dyDescent="0.25">
      <c r="C160" s="48" t="str">
        <f>'2022'!B170</f>
        <v>223</v>
      </c>
      <c r="D160" s="48" t="str">
        <f>'2022'!C170</f>
        <v>Modalidade 95 - Saúde</v>
      </c>
      <c r="E160" s="48">
        <f>'2022'!D170</f>
        <v>0</v>
      </c>
      <c r="F160" s="48" t="str">
        <f>'2022'!E170</f>
        <v>00.95.00.00</v>
      </c>
      <c r="G160" s="48" t="str">
        <f>'2022'!F170</f>
        <v>00050</v>
      </c>
    </row>
    <row r="161" spans="3:7" x14ac:dyDescent="0.25">
      <c r="C161" s="48" t="str">
        <f>'2022'!B171</f>
        <v>224</v>
      </c>
      <c r="D161" s="48" t="str">
        <f>'2022'!C171</f>
        <v>Explosivos e Munições</v>
      </c>
      <c r="E161" s="48">
        <f>'2022'!D171</f>
        <v>0</v>
      </c>
      <c r="F161" s="48" t="str">
        <f>'2022'!E171</f>
        <v>33.90.30.05</v>
      </c>
      <c r="G161" s="48" t="str">
        <f>'2022'!F171</f>
        <v>00153</v>
      </c>
    </row>
    <row r="162" spans="3:7" x14ac:dyDescent="0.25">
      <c r="C162" s="48" t="str">
        <f>'2022'!B172</f>
        <v>225</v>
      </c>
      <c r="D162" s="48" t="str">
        <f>'2022'!C172</f>
        <v>Material de Proteção e Segurança</v>
      </c>
      <c r="E162" s="48">
        <f>'2022'!D172</f>
        <v>0</v>
      </c>
      <c r="F162" s="48" t="str">
        <f>'2022'!E172</f>
        <v>33.90.30.28</v>
      </c>
      <c r="G162" s="48" t="str">
        <f>'2022'!F172</f>
        <v>00192</v>
      </c>
    </row>
    <row r="163" spans="3:7" x14ac:dyDescent="0.25">
      <c r="C163" s="48" t="str">
        <f>'2022'!B173</f>
        <v>226</v>
      </c>
      <c r="D163" s="48" t="str">
        <f>'2022'!C173</f>
        <v>Ações de socorro e Assistência Humanitária</v>
      </c>
      <c r="E163" s="48" t="str">
        <f>'2022'!D173</f>
        <v>00.000.0000.0000.011900</v>
      </c>
      <c r="F163" s="48">
        <f>'2022'!E173</f>
        <v>0</v>
      </c>
      <c r="G163" s="48" t="str">
        <f>'2022'!F173</f>
        <v>00053</v>
      </c>
    </row>
    <row r="164" spans="3:7" x14ac:dyDescent="0.25">
      <c r="C164" s="48" t="str">
        <f>'2022'!B174</f>
        <v>227</v>
      </c>
      <c r="D164" s="48" t="str">
        <f>'2022'!C174</f>
        <v>Eventos SANTUR</v>
      </c>
      <c r="E164" s="48" t="str">
        <f>'2022'!D174</f>
        <v>00.000.0000.0455.000000</v>
      </c>
      <c r="F164" s="48">
        <f>'2022'!E174</f>
        <v>0</v>
      </c>
      <c r="G164" s="48" t="str">
        <f>'2022'!F174</f>
        <v>00079</v>
      </c>
    </row>
    <row r="165" spans="3:7" x14ac:dyDescent="0.25">
      <c r="C165" s="48" t="str">
        <f>'2022'!B175</f>
        <v>228</v>
      </c>
      <c r="D165" s="48" t="str">
        <f>'2022'!C175</f>
        <v>Indenizações / Restituições</v>
      </c>
      <c r="E165" s="48">
        <f>'2022'!D175</f>
        <v>0</v>
      </c>
      <c r="F165" s="48" t="str">
        <f>'2022'!E175</f>
        <v>00.00.93.00</v>
      </c>
      <c r="G165" s="48" t="str">
        <f>'2022'!F175</f>
        <v>00060</v>
      </c>
    </row>
    <row r="166" spans="3:7" x14ac:dyDescent="0.25">
      <c r="C166" s="48" t="str">
        <f>'2022'!B176</f>
        <v>229</v>
      </c>
      <c r="D166" s="48" t="str">
        <f>'2022'!C176</f>
        <v>Folha de Pagamento - Restos</v>
      </c>
      <c r="E166" s="48">
        <f>'2022'!D176</f>
        <v>0</v>
      </c>
      <c r="F166" s="48">
        <f>'2022'!E176</f>
        <v>0</v>
      </c>
      <c r="G166" s="48" t="str">
        <f>'2022'!F176</f>
        <v>00297</v>
      </c>
    </row>
    <row r="167" spans="3:7" x14ac:dyDescent="0.25">
      <c r="C167" s="48" t="str">
        <f>'2022'!B177</f>
        <v>230</v>
      </c>
      <c r="D167" s="48" t="str">
        <f>'2022'!C177</f>
        <v>DEPÓSITOS P/ RECURSOS</v>
      </c>
      <c r="E167" s="48">
        <f>'2022'!D177</f>
        <v>0</v>
      </c>
      <c r="F167" s="48" t="str">
        <f>'2022'!E177</f>
        <v>33.90.67.02</v>
      </c>
      <c r="G167" s="48" t="str">
        <f>'2022'!F177</f>
        <v>00049</v>
      </c>
    </row>
    <row r="168" spans="3:7" x14ac:dyDescent="0.25">
      <c r="C168" s="48" t="str">
        <f>'2022'!B178</f>
        <v>231</v>
      </c>
      <c r="D168" s="48" t="str">
        <f>'2022'!C178</f>
        <v>Inativados</v>
      </c>
      <c r="E168" s="48" t="str">
        <f>'2022'!D178</f>
        <v>00.000.0000.0000.014118</v>
      </c>
      <c r="F168" s="48">
        <f>'2022'!E178</f>
        <v>0</v>
      </c>
      <c r="G168" s="48" t="str">
        <f>'2022'!F178</f>
        <v>00299</v>
      </c>
    </row>
    <row r="169" spans="3:7" x14ac:dyDescent="0.25">
      <c r="C169" s="48" t="str">
        <f>'2022'!B179</f>
        <v>232</v>
      </c>
      <c r="D169" s="48" t="str">
        <f>'2022'!C179</f>
        <v>Encargos com Precatórios</v>
      </c>
      <c r="E169" s="48" t="str">
        <f>'2022'!D179</f>
        <v>00.000.0000.0160.000000</v>
      </c>
      <c r="F169" s="48">
        <f>'2022'!E179</f>
        <v>0</v>
      </c>
      <c r="G169" s="48" t="str">
        <f>'2022'!F179</f>
        <v>00040</v>
      </c>
    </row>
    <row r="170" spans="3:7" x14ac:dyDescent="0.25">
      <c r="C170" s="48" t="str">
        <f>'2022'!B180</f>
        <v>233</v>
      </c>
      <c r="D170" s="48" t="str">
        <f>'2022'!C180</f>
        <v>Realização de eventos - Desporto educacional inativado</v>
      </c>
      <c r="E170" s="48" t="str">
        <f>'2022'!D180</f>
        <v>00.000.0000.0000.014201</v>
      </c>
      <c r="F170" s="48">
        <f>'2022'!E180</f>
        <v>0</v>
      </c>
      <c r="G170" s="48" t="str">
        <f>'2022'!F180</f>
        <v>00067</v>
      </c>
    </row>
    <row r="171" spans="3:7" x14ac:dyDescent="0.25">
      <c r="C171" s="48" t="str">
        <f>'2022'!B181</f>
        <v>234</v>
      </c>
      <c r="D171" s="48" t="str">
        <f>'2022'!C181</f>
        <v>Realização de eventos de esporte e lazer</v>
      </c>
      <c r="E171" s="48" t="str">
        <f>'2022'!D181</f>
        <v>00.000.0000.0000.011138</v>
      </c>
      <c r="F171" s="48">
        <f>'2022'!E181</f>
        <v>0</v>
      </c>
      <c r="G171" s="48" t="str">
        <f>'2022'!F181</f>
        <v>00073</v>
      </c>
    </row>
    <row r="172" spans="3:7" x14ac:dyDescent="0.25">
      <c r="C172" s="48" t="str">
        <f>'2022'!B182</f>
        <v>235</v>
      </c>
      <c r="D172" s="48" t="str">
        <f>'2022'!C182</f>
        <v>Eventos Culturais - FCC</v>
      </c>
      <c r="E172" s="48" t="str">
        <f>'2022'!D182</f>
        <v>00.000.0000.0000.010734</v>
      </c>
      <c r="F172" s="48">
        <f>'2022'!E182</f>
        <v>0</v>
      </c>
      <c r="G172" s="48" t="str">
        <f>'2022'!F182</f>
        <v>00080</v>
      </c>
    </row>
    <row r="173" spans="3:7" x14ac:dyDescent="0.25">
      <c r="C173" s="48" t="str">
        <f>'2022'!B183</f>
        <v>236</v>
      </c>
      <c r="D173" s="48" t="str">
        <f>'2022'!C183</f>
        <v>Combustíveis e Lubrificantes - SEA</v>
      </c>
      <c r="E173" s="48" t="str">
        <f>'2022'!D183</f>
        <v>00.000.0000.0000.002899</v>
      </c>
      <c r="F173" s="48" t="str">
        <f>'2022'!E183</f>
        <v>33.90.30.01</v>
      </c>
      <c r="G173" s="48" t="str">
        <f>'2022'!F183</f>
        <v>00194</v>
      </c>
    </row>
    <row r="174" spans="3:7" x14ac:dyDescent="0.25">
      <c r="C174" s="48" t="str">
        <f>'2022'!B184</f>
        <v>237</v>
      </c>
      <c r="D174" s="48" t="str">
        <f>'2022'!C184</f>
        <v>Emendas Impositivas - SAÚDE</v>
      </c>
      <c r="E174" s="48" t="str">
        <f>'2022'!D184</f>
        <v>00.000.0000.0000.014240</v>
      </c>
      <c r="F174" s="48">
        <f>'2022'!E184</f>
        <v>0</v>
      </c>
      <c r="G174" s="48" t="str">
        <f>'2022'!F184</f>
        <v>00013</v>
      </c>
    </row>
    <row r="175" spans="3:7" x14ac:dyDescent="0.25">
      <c r="C175" s="48" t="str">
        <f>'2022'!B185</f>
        <v>238</v>
      </c>
      <c r="D175" s="48" t="str">
        <f>'2022'!C185</f>
        <v>Emendas Impositivas - EDUCAÇÃO</v>
      </c>
      <c r="E175" s="48" t="str">
        <f>'2022'!D185</f>
        <v>00.000.0000.0000.014227</v>
      </c>
      <c r="F175" s="48">
        <f>'2022'!E185</f>
        <v>0</v>
      </c>
      <c r="G175" s="48" t="str">
        <f>'2022'!F185</f>
        <v>00010</v>
      </c>
    </row>
    <row r="176" spans="3:7" x14ac:dyDescent="0.25">
      <c r="C176" s="48" t="str">
        <f>'2022'!B186</f>
        <v>239</v>
      </c>
      <c r="D176" s="48" t="str">
        <f>'2022'!C186</f>
        <v>Emendas Parlamentares - FUNDAM</v>
      </c>
      <c r="E176" s="48" t="str">
        <f>'2022'!D186</f>
        <v>00.000.0000.0000.014203</v>
      </c>
      <c r="F176" s="48">
        <f>'2022'!E186</f>
        <v>0</v>
      </c>
      <c r="G176" s="48" t="str">
        <f>'2022'!F186</f>
        <v>00011</v>
      </c>
    </row>
    <row r="177" spans="3:7" x14ac:dyDescent="0.25">
      <c r="C177" s="48" t="str">
        <f>'2022'!B187</f>
        <v>240</v>
      </c>
      <c r="D177" s="48" t="str">
        <f>'2022'!C187</f>
        <v>Folha - Descentralização</v>
      </c>
      <c r="E177" s="48" t="str">
        <f>'2022'!D187</f>
        <v>00.000.0000.0949.000000</v>
      </c>
      <c r="F177" s="48">
        <f>'2022'!E187</f>
        <v>0</v>
      </c>
      <c r="G177" s="48" t="str">
        <f>'2022'!F187</f>
        <v>00048</v>
      </c>
    </row>
    <row r="178" spans="3:7" x14ac:dyDescent="0.25">
      <c r="C178" s="48" t="str">
        <f>'2022'!B188</f>
        <v>241</v>
      </c>
      <c r="D178" s="48" t="str">
        <f>'2022'!C188</f>
        <v>Consórcios com Municípios</v>
      </c>
      <c r="E178" s="48">
        <f>'2022'!D188</f>
        <v>0</v>
      </c>
      <c r="F178" s="48" t="str">
        <f>'2022'!E188</f>
        <v>00.72.00.00</v>
      </c>
      <c r="G178" s="48" t="str">
        <f>'2022'!F188</f>
        <v>00016</v>
      </c>
    </row>
    <row r="179" spans="3:7" x14ac:dyDescent="0.25">
      <c r="C179" s="48" t="str">
        <f>'2022'!B189</f>
        <v>242</v>
      </c>
      <c r="D179" s="48" t="str">
        <f>'2022'!C189</f>
        <v>Serviços de T.I. - CIASC (Capital)</v>
      </c>
      <c r="E179" s="48">
        <f>'2022'!D189</f>
        <v>0</v>
      </c>
      <c r="F179" s="48" t="str">
        <f>'2022'!E189</f>
        <v>44.90.40.32</v>
      </c>
      <c r="G179" s="48" t="str">
        <f>'2022'!F189</f>
        <v>00289</v>
      </c>
    </row>
    <row r="180" spans="3:7" x14ac:dyDescent="0.25">
      <c r="C180" s="48" t="str">
        <f>'2022'!B190</f>
        <v>243</v>
      </c>
      <c r="D180" s="48" t="str">
        <f>'2022'!C190</f>
        <v>Manutenção da Polícia Rodoviária Estadual</v>
      </c>
      <c r="E180" s="48" t="str">
        <f>'2022'!D190</f>
        <v>00.000.0000.0000.014446</v>
      </c>
      <c r="F180" s="48">
        <f>'2022'!E190</f>
        <v>0</v>
      </c>
      <c r="G180" s="48" t="str">
        <f>'2022'!F190</f>
        <v>00017</v>
      </c>
    </row>
    <row r="181" spans="3:7" x14ac:dyDescent="0.25">
      <c r="C181" s="48" t="str">
        <f>'2022'!B191</f>
        <v>244</v>
      </c>
      <c r="D181" s="48" t="str">
        <f>'2022'!C191</f>
        <v>RPV : Educação</v>
      </c>
      <c r="E181" s="48" t="str">
        <f>'2022'!D191</f>
        <v>00.000.0000.0000.014845</v>
      </c>
      <c r="F181" s="48">
        <f>'2022'!E191</f>
        <v>0</v>
      </c>
      <c r="G181" s="48" t="str">
        <f>'2022'!F191</f>
        <v>00041</v>
      </c>
    </row>
  </sheetData>
  <sheetProtection formatCells="0" formatColumns="0" formatRows="0" insertColumns="0" insertRows="0" insertHyperlinks="0" deleteColumns="0" deleteRows="0" sort="0" autoFilter="0" pivotTables="0"/>
  <autoFilter ref="C3:G138">
    <sortState ref="C4:G138">
      <sortCondition ref="G3:G138"/>
    </sortState>
  </autoFilter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B1:M197"/>
  <sheetViews>
    <sheetView showGridLines="0" workbookViewId="0">
      <selection activeCell="F5" sqref="F5"/>
    </sheetView>
  </sheetViews>
  <sheetFormatPr defaultRowHeight="12.75" customHeight="1" x14ac:dyDescent="0.25"/>
  <cols>
    <col min="1" max="1" width="18.28515625" style="38" customWidth="1"/>
    <col min="2" max="2" width="6" style="38" customWidth="1"/>
    <col min="3" max="3" width="73.85546875" style="38" customWidth="1"/>
    <col min="4" max="4" width="22.42578125" style="38" customWidth="1"/>
    <col min="5" max="5" width="16.5703125" style="38" customWidth="1"/>
    <col min="6" max="6" width="9.5703125" style="38" customWidth="1"/>
    <col min="7" max="7" width="2.42578125" style="38" customWidth="1"/>
    <col min="8" max="8" width="2.28515625" style="38" customWidth="1"/>
    <col min="9" max="253" width="6.85546875" style="38" customWidth="1"/>
    <col min="254" max="16384" width="9.140625" style="38"/>
  </cols>
  <sheetData>
    <row r="1" spans="2:10" ht="12" customHeight="1" x14ac:dyDescent="0.25"/>
    <row r="2" spans="2:10" ht="13.5" customHeight="1" x14ac:dyDescent="0.25">
      <c r="B2" s="51" t="s">
        <v>3811</v>
      </c>
      <c r="C2" s="51"/>
      <c r="D2" s="52" t="s">
        <v>3810</v>
      </c>
      <c r="E2" s="52"/>
      <c r="F2" s="52"/>
      <c r="G2" s="52"/>
      <c r="H2" s="52"/>
      <c r="I2" s="52"/>
      <c r="J2" s="52"/>
    </row>
    <row r="3" spans="2:10" ht="6.75" customHeight="1" x14ac:dyDescent="0.25">
      <c r="B3" s="51"/>
      <c r="C3" s="51"/>
      <c r="D3" s="52"/>
      <c r="E3" s="52"/>
      <c r="F3" s="52"/>
      <c r="G3" s="52"/>
      <c r="H3" s="52"/>
      <c r="I3" s="52"/>
      <c r="J3" s="52"/>
    </row>
    <row r="4" spans="2:10" ht="21.75" customHeight="1" x14ac:dyDescent="0.25">
      <c r="D4" s="52"/>
      <c r="E4" s="52"/>
      <c r="F4" s="52"/>
      <c r="G4" s="52"/>
      <c r="H4" s="52"/>
      <c r="I4" s="52"/>
      <c r="J4" s="52"/>
    </row>
    <row r="5" spans="2:10" ht="6" customHeight="1" x14ac:dyDescent="0.25"/>
    <row r="6" spans="2:10" ht="8.25" customHeight="1" x14ac:dyDescent="0.25"/>
    <row r="7" spans="2:10" ht="13.5" customHeight="1" x14ac:dyDescent="0.25">
      <c r="E7" s="52" t="s">
        <v>4901</v>
      </c>
      <c r="F7" s="52"/>
      <c r="G7" s="52"/>
    </row>
    <row r="9" spans="2:10" ht="1.5" customHeight="1" x14ac:dyDescent="0.25"/>
    <row r="10" spans="2:10" ht="12.75" customHeight="1" x14ac:dyDescent="0.25">
      <c r="B10" s="46" t="s">
        <v>3809</v>
      </c>
      <c r="C10" s="45"/>
    </row>
    <row r="13" spans="2:10" ht="12.75" customHeight="1" x14ac:dyDescent="0.25">
      <c r="B13" s="44" t="s">
        <v>3702</v>
      </c>
      <c r="C13" s="44" t="s">
        <v>3701</v>
      </c>
      <c r="D13" s="44" t="s">
        <v>3700</v>
      </c>
      <c r="E13" s="44" t="s">
        <v>3699</v>
      </c>
      <c r="F13" s="43" t="s">
        <v>3698</v>
      </c>
      <c r="G13" s="53"/>
      <c r="H13" s="53"/>
    </row>
    <row r="14" spans="2:10" ht="12.75" customHeight="1" x14ac:dyDescent="0.25">
      <c r="B14" s="40" t="s">
        <v>780</v>
      </c>
      <c r="C14" s="41" t="s">
        <v>781</v>
      </c>
      <c r="E14" s="40" t="s">
        <v>782</v>
      </c>
      <c r="F14" s="39" t="s">
        <v>4900</v>
      </c>
    </row>
    <row r="15" spans="2:10" ht="12.75" customHeight="1" x14ac:dyDescent="0.25">
      <c r="B15" s="40" t="s">
        <v>789</v>
      </c>
      <c r="C15" s="41" t="s">
        <v>790</v>
      </c>
      <c r="E15" s="40" t="s">
        <v>791</v>
      </c>
      <c r="F15" s="39" t="s">
        <v>4899</v>
      </c>
    </row>
    <row r="16" spans="2:10" ht="12.75" customHeight="1" x14ac:dyDescent="0.25">
      <c r="B16" s="40" t="s">
        <v>792</v>
      </c>
      <c r="C16" s="41" t="s">
        <v>793</v>
      </c>
      <c r="E16" s="40" t="s">
        <v>794</v>
      </c>
      <c r="F16" s="39" t="s">
        <v>4898</v>
      </c>
    </row>
    <row r="17" spans="2:8" ht="12.75" customHeight="1" x14ac:dyDescent="0.25">
      <c r="B17" s="40" t="s">
        <v>828</v>
      </c>
      <c r="C17" s="41" t="s">
        <v>829</v>
      </c>
      <c r="E17" s="40" t="s">
        <v>830</v>
      </c>
      <c r="F17" s="39" t="s">
        <v>4897</v>
      </c>
    </row>
    <row r="18" spans="2:8" ht="12.75" customHeight="1" x14ac:dyDescent="0.25">
      <c r="B18" s="40" t="s">
        <v>831</v>
      </c>
      <c r="C18" s="41" t="s">
        <v>832</v>
      </c>
      <c r="E18" s="40" t="s">
        <v>833</v>
      </c>
      <c r="F18" s="39" t="s">
        <v>4896</v>
      </c>
    </row>
    <row r="19" spans="2:8" ht="12.75" customHeight="1" x14ac:dyDescent="0.25">
      <c r="B19" s="40" t="s">
        <v>899</v>
      </c>
      <c r="C19" s="41" t="s">
        <v>900</v>
      </c>
      <c r="E19" s="40" t="s">
        <v>901</v>
      </c>
      <c r="F19" s="39" t="s">
        <v>4895</v>
      </c>
    </row>
    <row r="20" spans="2:8" ht="12.75" customHeight="1" x14ac:dyDescent="0.25">
      <c r="B20" s="40" t="s">
        <v>1847</v>
      </c>
      <c r="C20" s="41" t="s">
        <v>1832</v>
      </c>
      <c r="E20" s="40" t="s">
        <v>1815</v>
      </c>
      <c r="F20" s="39" t="s">
        <v>4894</v>
      </c>
    </row>
    <row r="21" spans="2:8" ht="12.75" customHeight="1" x14ac:dyDescent="0.25">
      <c r="B21" s="40" t="s">
        <v>867</v>
      </c>
      <c r="C21" s="41" t="s">
        <v>868</v>
      </c>
      <c r="E21" s="40" t="s">
        <v>869</v>
      </c>
      <c r="F21" s="39" t="s">
        <v>4893</v>
      </c>
    </row>
    <row r="22" spans="2:8" ht="12.75" customHeight="1" x14ac:dyDescent="0.25">
      <c r="B22" s="40" t="s">
        <v>870</v>
      </c>
      <c r="C22" s="41" t="s">
        <v>871</v>
      </c>
      <c r="E22" s="40" t="s">
        <v>672</v>
      </c>
      <c r="F22" s="39" t="s">
        <v>4892</v>
      </c>
    </row>
    <row r="23" spans="2:8" ht="12.75" customHeight="1" x14ac:dyDescent="0.25">
      <c r="B23" s="40" t="s">
        <v>902</v>
      </c>
      <c r="C23" s="41" t="s">
        <v>903</v>
      </c>
      <c r="E23" s="40" t="s">
        <v>904</v>
      </c>
      <c r="F23" s="39" t="s">
        <v>4891</v>
      </c>
    </row>
    <row r="24" spans="2:8" ht="12.75" customHeight="1" x14ac:dyDescent="0.25">
      <c r="B24" s="40" t="s">
        <v>3808</v>
      </c>
      <c r="C24" s="41" t="s">
        <v>3807</v>
      </c>
      <c r="E24" s="40" t="s">
        <v>3806</v>
      </c>
      <c r="F24" s="39" t="s">
        <v>4890</v>
      </c>
      <c r="H24" s="42" t="s">
        <v>3706</v>
      </c>
    </row>
    <row r="25" spans="2:8" ht="12.75" customHeight="1" x14ac:dyDescent="0.25">
      <c r="B25" s="40" t="s">
        <v>804</v>
      </c>
      <c r="C25" s="41" t="s">
        <v>805</v>
      </c>
      <c r="E25" s="40" t="s">
        <v>806</v>
      </c>
      <c r="F25" s="39" t="s">
        <v>4889</v>
      </c>
    </row>
    <row r="26" spans="2:8" ht="12.75" customHeight="1" x14ac:dyDescent="0.25">
      <c r="B26" s="40" t="s">
        <v>834</v>
      </c>
      <c r="C26" s="41" t="s">
        <v>835</v>
      </c>
      <c r="E26" s="40" t="s">
        <v>836</v>
      </c>
      <c r="F26" s="39" t="s">
        <v>4888</v>
      </c>
    </row>
    <row r="27" spans="2:8" ht="12.75" customHeight="1" x14ac:dyDescent="0.25">
      <c r="B27" s="40" t="s">
        <v>837</v>
      </c>
      <c r="C27" s="41" t="s">
        <v>838</v>
      </c>
      <c r="E27" s="40" t="s">
        <v>839</v>
      </c>
      <c r="F27" s="39" t="s">
        <v>4887</v>
      </c>
    </row>
    <row r="28" spans="2:8" ht="12.75" customHeight="1" x14ac:dyDescent="0.25">
      <c r="B28" s="40" t="s">
        <v>783</v>
      </c>
      <c r="C28" s="41" t="s">
        <v>784</v>
      </c>
      <c r="E28" s="40" t="s">
        <v>785</v>
      </c>
      <c r="F28" s="39" t="s">
        <v>4886</v>
      </c>
    </row>
    <row r="29" spans="2:8" ht="12.75" customHeight="1" x14ac:dyDescent="0.25">
      <c r="B29" s="40" t="s">
        <v>3805</v>
      </c>
      <c r="C29" s="41" t="s">
        <v>3804</v>
      </c>
      <c r="E29" s="40" t="s">
        <v>3803</v>
      </c>
      <c r="F29" s="39" t="s">
        <v>4885</v>
      </c>
      <c r="H29" s="42" t="s">
        <v>3706</v>
      </c>
    </row>
    <row r="30" spans="2:8" ht="12.75" customHeight="1" x14ac:dyDescent="0.25">
      <c r="B30" s="40" t="s">
        <v>1844</v>
      </c>
      <c r="C30" s="41" t="s">
        <v>1830</v>
      </c>
      <c r="E30" s="40" t="s">
        <v>1813</v>
      </c>
      <c r="F30" s="39" t="s">
        <v>4884</v>
      </c>
    </row>
    <row r="31" spans="2:8" ht="12.75" customHeight="1" x14ac:dyDescent="0.25">
      <c r="B31" s="40" t="s">
        <v>3802</v>
      </c>
      <c r="C31" s="41" t="s">
        <v>3801</v>
      </c>
      <c r="E31" s="40" t="s">
        <v>3800</v>
      </c>
      <c r="F31" s="39" t="s">
        <v>4883</v>
      </c>
      <c r="H31" s="42" t="s">
        <v>3706</v>
      </c>
    </row>
    <row r="32" spans="2:8" ht="12.75" customHeight="1" x14ac:dyDescent="0.25">
      <c r="B32" s="40" t="s">
        <v>1846</v>
      </c>
      <c r="C32" s="41" t="s">
        <v>1831</v>
      </c>
      <c r="E32" s="40" t="s">
        <v>1814</v>
      </c>
      <c r="F32" s="39" t="s">
        <v>4882</v>
      </c>
    </row>
    <row r="33" spans="2:8" ht="12.75" customHeight="1" x14ac:dyDescent="0.25">
      <c r="B33" s="47" t="s">
        <v>3799</v>
      </c>
      <c r="C33" s="41" t="s">
        <v>3798</v>
      </c>
      <c r="E33" s="40" t="s">
        <v>3797</v>
      </c>
      <c r="F33" s="39" t="s">
        <v>4881</v>
      </c>
      <c r="H33" s="42" t="s">
        <v>3706</v>
      </c>
    </row>
    <row r="34" spans="2:8" ht="12.75" customHeight="1" x14ac:dyDescent="0.25">
      <c r="B34" s="40" t="s">
        <v>1845</v>
      </c>
      <c r="C34" s="41" t="s">
        <v>1192</v>
      </c>
      <c r="E34" s="40" t="s">
        <v>686</v>
      </c>
      <c r="F34" s="39" t="s">
        <v>4880</v>
      </c>
    </row>
    <row r="35" spans="2:8" ht="12.75" customHeight="1" x14ac:dyDescent="0.25">
      <c r="B35" s="40" t="s">
        <v>890</v>
      </c>
      <c r="C35" s="41" t="s">
        <v>891</v>
      </c>
      <c r="E35" s="40" t="s">
        <v>892</v>
      </c>
      <c r="F35" s="39" t="s">
        <v>4879</v>
      </c>
    </row>
    <row r="36" spans="2:8" ht="12.75" customHeight="1" x14ac:dyDescent="0.25">
      <c r="B36" s="40" t="s">
        <v>893</v>
      </c>
      <c r="C36" s="41" t="s">
        <v>894</v>
      </c>
      <c r="E36" s="40" t="s">
        <v>895</v>
      </c>
      <c r="F36" s="39" t="s">
        <v>4878</v>
      </c>
    </row>
    <row r="37" spans="2:8" ht="12.75" customHeight="1" x14ac:dyDescent="0.25">
      <c r="B37" s="40" t="s">
        <v>896</v>
      </c>
      <c r="C37" s="41" t="s">
        <v>897</v>
      </c>
      <c r="E37" s="40" t="s">
        <v>898</v>
      </c>
      <c r="F37" s="39" t="s">
        <v>4877</v>
      </c>
    </row>
    <row r="38" spans="2:8" ht="12.75" customHeight="1" x14ac:dyDescent="0.25">
      <c r="B38" s="40" t="s">
        <v>1848</v>
      </c>
      <c r="C38" s="41" t="s">
        <v>1833</v>
      </c>
      <c r="E38" s="40" t="s">
        <v>1816</v>
      </c>
      <c r="F38" s="39" t="s">
        <v>4876</v>
      </c>
    </row>
    <row r="39" spans="2:8" ht="12.75" customHeight="1" x14ac:dyDescent="0.25">
      <c r="B39" s="40" t="s">
        <v>887</v>
      </c>
      <c r="C39" s="41" t="s">
        <v>888</v>
      </c>
      <c r="E39" s="40" t="s">
        <v>889</v>
      </c>
      <c r="F39" s="39" t="s">
        <v>4875</v>
      </c>
    </row>
    <row r="40" spans="2:8" ht="12.75" customHeight="1" x14ac:dyDescent="0.25">
      <c r="B40" s="40" t="s">
        <v>3696</v>
      </c>
      <c r="C40" s="41" t="s">
        <v>3695</v>
      </c>
      <c r="F40" s="39" t="s">
        <v>4858</v>
      </c>
      <c r="H40" s="42" t="s">
        <v>3706</v>
      </c>
    </row>
    <row r="41" spans="2:8" ht="12.75" customHeight="1" x14ac:dyDescent="0.25">
      <c r="B41" s="40" t="s">
        <v>795</v>
      </c>
      <c r="C41" s="41" t="s">
        <v>796</v>
      </c>
      <c r="E41" s="40" t="s">
        <v>797</v>
      </c>
      <c r="F41" s="39" t="s">
        <v>4874</v>
      </c>
    </row>
    <row r="42" spans="2:8" ht="12.75" customHeight="1" x14ac:dyDescent="0.25">
      <c r="B42" s="40" t="s">
        <v>1849</v>
      </c>
      <c r="C42" s="41" t="s">
        <v>1834</v>
      </c>
      <c r="E42" s="40" t="s">
        <v>1817</v>
      </c>
      <c r="F42" s="39" t="s">
        <v>4873</v>
      </c>
    </row>
    <row r="43" spans="2:8" ht="12.75" customHeight="1" x14ac:dyDescent="0.25">
      <c r="B43" s="40" t="s">
        <v>840</v>
      </c>
      <c r="C43" s="41" t="s">
        <v>841</v>
      </c>
      <c r="E43" s="40" t="s">
        <v>842</v>
      </c>
      <c r="F43" s="39" t="s">
        <v>4872</v>
      </c>
    </row>
    <row r="44" spans="2:8" ht="12.75" customHeight="1" x14ac:dyDescent="0.25">
      <c r="B44" s="40" t="s">
        <v>3694</v>
      </c>
      <c r="C44" s="41" t="s">
        <v>3693</v>
      </c>
      <c r="F44" s="39" t="s">
        <v>4858</v>
      </c>
    </row>
    <row r="45" spans="2:8" ht="12.75" customHeight="1" x14ac:dyDescent="0.25">
      <c r="B45" s="40" t="s">
        <v>3796</v>
      </c>
      <c r="C45" s="41" t="s">
        <v>3795</v>
      </c>
      <c r="D45" s="40" t="s">
        <v>3794</v>
      </c>
      <c r="F45" s="39" t="s">
        <v>4871</v>
      </c>
      <c r="H45" s="42" t="s">
        <v>3706</v>
      </c>
    </row>
    <row r="46" spans="2:8" ht="12.75" customHeight="1" x14ac:dyDescent="0.25">
      <c r="B46" s="40" t="s">
        <v>3793</v>
      </c>
      <c r="C46" s="41" t="s">
        <v>3792</v>
      </c>
      <c r="D46" s="40" t="s">
        <v>3791</v>
      </c>
      <c r="F46" s="39" t="s">
        <v>4870</v>
      </c>
      <c r="H46" s="42" t="s">
        <v>3706</v>
      </c>
    </row>
    <row r="47" spans="2:8" ht="12.75" customHeight="1" x14ac:dyDescent="0.25">
      <c r="B47" s="40" t="s">
        <v>3790</v>
      </c>
      <c r="C47" s="41" t="s">
        <v>3789</v>
      </c>
      <c r="E47" s="40" t="s">
        <v>3788</v>
      </c>
      <c r="F47" s="39" t="s">
        <v>4869</v>
      </c>
      <c r="H47" s="42" t="s">
        <v>3706</v>
      </c>
    </row>
    <row r="48" spans="2:8" ht="14.25" customHeight="1" x14ac:dyDescent="0.25">
      <c r="B48" s="40" t="s">
        <v>3787</v>
      </c>
      <c r="C48" s="41" t="s">
        <v>3786</v>
      </c>
      <c r="D48" s="40" t="s">
        <v>3774</v>
      </c>
      <c r="F48" s="39" t="s">
        <v>4868</v>
      </c>
      <c r="H48" s="42" t="s">
        <v>3706</v>
      </c>
    </row>
    <row r="49" spans="2:8" ht="12.75" customHeight="1" x14ac:dyDescent="0.25">
      <c r="B49" s="40" t="s">
        <v>3785</v>
      </c>
      <c r="C49" s="41" t="s">
        <v>3784</v>
      </c>
      <c r="D49" s="40" t="s">
        <v>3771</v>
      </c>
      <c r="F49" s="39" t="s">
        <v>4867</v>
      </c>
      <c r="H49" s="42" t="s">
        <v>3706</v>
      </c>
    </row>
    <row r="50" spans="2:8" ht="12.75" customHeight="1" x14ac:dyDescent="0.25">
      <c r="B50" s="40" t="s">
        <v>3783</v>
      </c>
      <c r="C50" s="41" t="s">
        <v>3782</v>
      </c>
      <c r="D50" s="40" t="s">
        <v>3777</v>
      </c>
      <c r="F50" s="39" t="s">
        <v>4866</v>
      </c>
      <c r="H50" s="42" t="s">
        <v>3706</v>
      </c>
    </row>
    <row r="51" spans="2:8" ht="12.75" customHeight="1" x14ac:dyDescent="0.25">
      <c r="B51" s="40" t="s">
        <v>3781</v>
      </c>
      <c r="C51" s="41" t="s">
        <v>3780</v>
      </c>
      <c r="D51" s="40" t="s">
        <v>3768</v>
      </c>
      <c r="F51" s="39" t="s">
        <v>4865</v>
      </c>
      <c r="H51" s="42" t="s">
        <v>3706</v>
      </c>
    </row>
    <row r="52" spans="2:8" ht="12.75" customHeight="1" x14ac:dyDescent="0.25">
      <c r="B52" s="40" t="s">
        <v>3779</v>
      </c>
      <c r="C52" s="41" t="s">
        <v>3778</v>
      </c>
      <c r="D52" s="40" t="s">
        <v>3777</v>
      </c>
      <c r="E52" s="40" t="s">
        <v>1814</v>
      </c>
      <c r="F52" s="39" t="s">
        <v>4864</v>
      </c>
      <c r="H52" s="42" t="s">
        <v>3706</v>
      </c>
    </row>
    <row r="53" spans="2:8" ht="12.75" customHeight="1" x14ac:dyDescent="0.25">
      <c r="B53" s="40" t="s">
        <v>3776</v>
      </c>
      <c r="C53" s="41" t="s">
        <v>3775</v>
      </c>
      <c r="D53" s="40" t="s">
        <v>3774</v>
      </c>
      <c r="E53" s="40" t="s">
        <v>1814</v>
      </c>
      <c r="F53" s="39" t="s">
        <v>4863</v>
      </c>
      <c r="H53" s="42" t="s">
        <v>3706</v>
      </c>
    </row>
    <row r="54" spans="2:8" ht="12.75" customHeight="1" x14ac:dyDescent="0.25">
      <c r="B54" s="40" t="s">
        <v>3773</v>
      </c>
      <c r="C54" s="41" t="s">
        <v>3772</v>
      </c>
      <c r="D54" s="40" t="s">
        <v>3771</v>
      </c>
      <c r="E54" s="40" t="s">
        <v>1814</v>
      </c>
      <c r="F54" s="39" t="s">
        <v>4862</v>
      </c>
      <c r="H54" s="42" t="s">
        <v>3706</v>
      </c>
    </row>
    <row r="55" spans="2:8" ht="12.75" customHeight="1" x14ac:dyDescent="0.25">
      <c r="B55" s="40" t="s">
        <v>3770</v>
      </c>
      <c r="C55" s="41" t="s">
        <v>3769</v>
      </c>
      <c r="D55" s="40" t="s">
        <v>3768</v>
      </c>
      <c r="E55" s="40" t="s">
        <v>1814</v>
      </c>
      <c r="F55" s="39" t="s">
        <v>4861</v>
      </c>
      <c r="H55" s="42" t="s">
        <v>3706</v>
      </c>
    </row>
    <row r="56" spans="2:8" ht="12.75" customHeight="1" x14ac:dyDescent="0.25">
      <c r="B56" s="40" t="s">
        <v>872</v>
      </c>
      <c r="C56" s="41" t="s">
        <v>873</v>
      </c>
      <c r="E56" s="40" t="s">
        <v>874</v>
      </c>
      <c r="F56" s="39" t="s">
        <v>4860</v>
      </c>
    </row>
    <row r="57" spans="2:8" ht="12.75" customHeight="1" x14ac:dyDescent="0.25">
      <c r="B57" s="40" t="s">
        <v>1850</v>
      </c>
      <c r="C57" s="41" t="s">
        <v>1835</v>
      </c>
      <c r="E57" s="40" t="s">
        <v>1818</v>
      </c>
      <c r="F57" s="39" t="s">
        <v>4859</v>
      </c>
    </row>
    <row r="58" spans="2:8" ht="12.75" customHeight="1" x14ac:dyDescent="0.25">
      <c r="B58" s="40" t="s">
        <v>3692</v>
      </c>
      <c r="C58" s="41" t="s">
        <v>3691</v>
      </c>
      <c r="F58" s="39" t="s">
        <v>4858</v>
      </c>
    </row>
    <row r="59" spans="2:8" ht="12.75" customHeight="1" x14ac:dyDescent="0.25">
      <c r="B59" s="40" t="s">
        <v>3767</v>
      </c>
      <c r="C59" s="41" t="s">
        <v>3766</v>
      </c>
      <c r="E59" s="40" t="s">
        <v>857</v>
      </c>
      <c r="F59" s="39" t="s">
        <v>4857</v>
      </c>
      <c r="H59" s="42" t="s">
        <v>3706</v>
      </c>
    </row>
    <row r="60" spans="2:8" ht="12.75" customHeight="1" x14ac:dyDescent="0.25">
      <c r="B60" s="40" t="s">
        <v>855</v>
      </c>
      <c r="C60" s="41" t="s">
        <v>856</v>
      </c>
      <c r="E60" s="40" t="s">
        <v>857</v>
      </c>
      <c r="F60" s="39" t="s">
        <v>4856</v>
      </c>
    </row>
    <row r="61" spans="2:8" ht="12.75" customHeight="1" x14ac:dyDescent="0.25">
      <c r="B61" s="40" t="s">
        <v>1851</v>
      </c>
      <c r="C61" s="41" t="s">
        <v>1836</v>
      </c>
      <c r="E61" s="40" t="s">
        <v>1819</v>
      </c>
      <c r="F61" s="39" t="s">
        <v>4855</v>
      </c>
    </row>
    <row r="62" spans="2:8" ht="12.75" customHeight="1" x14ac:dyDescent="0.25">
      <c r="B62" s="40" t="s">
        <v>3765</v>
      </c>
      <c r="C62" s="41" t="s">
        <v>3764</v>
      </c>
      <c r="D62" s="40" t="s">
        <v>3763</v>
      </c>
      <c r="F62" s="39" t="s">
        <v>4854</v>
      </c>
      <c r="H62" s="42" t="s">
        <v>3706</v>
      </c>
    </row>
    <row r="63" spans="2:8" ht="12.75" customHeight="1" x14ac:dyDescent="0.25">
      <c r="B63" s="40" t="s">
        <v>3762</v>
      </c>
      <c r="C63" s="41" t="s">
        <v>3761</v>
      </c>
      <c r="E63" s="40" t="s">
        <v>3760</v>
      </c>
      <c r="F63" s="39" t="s">
        <v>4853</v>
      </c>
      <c r="H63" s="42" t="s">
        <v>3706</v>
      </c>
    </row>
    <row r="64" spans="2:8" ht="12.75" customHeight="1" x14ac:dyDescent="0.25">
      <c r="B64" s="40" t="s">
        <v>843</v>
      </c>
      <c r="C64" s="41" t="s">
        <v>844</v>
      </c>
      <c r="E64" s="40" t="s">
        <v>845</v>
      </c>
      <c r="F64" s="39" t="s">
        <v>4852</v>
      </c>
    </row>
    <row r="65" spans="2:8" ht="12.75" customHeight="1" x14ac:dyDescent="0.25">
      <c r="B65" s="40" t="s">
        <v>1852</v>
      </c>
      <c r="C65" s="41" t="s">
        <v>1837</v>
      </c>
      <c r="E65" s="40" t="s">
        <v>1820</v>
      </c>
      <c r="F65" s="39" t="s">
        <v>4851</v>
      </c>
    </row>
    <row r="66" spans="2:8" ht="12.75" customHeight="1" x14ac:dyDescent="0.25">
      <c r="B66" s="40" t="s">
        <v>774</v>
      </c>
      <c r="C66" s="41" t="s">
        <v>775</v>
      </c>
      <c r="E66" s="40" t="s">
        <v>776</v>
      </c>
      <c r="F66" s="39" t="s">
        <v>4850</v>
      </c>
    </row>
    <row r="67" spans="2:8" ht="12.75" customHeight="1" x14ac:dyDescent="0.25">
      <c r="B67" s="40" t="s">
        <v>771</v>
      </c>
      <c r="C67" s="41" t="s">
        <v>772</v>
      </c>
      <c r="E67" s="40" t="s">
        <v>773</v>
      </c>
      <c r="F67" s="39" t="s">
        <v>4849</v>
      </c>
    </row>
    <row r="68" spans="2:8" ht="12.75" customHeight="1" x14ac:dyDescent="0.25">
      <c r="B68" s="40" t="s">
        <v>777</v>
      </c>
      <c r="C68" s="41" t="s">
        <v>778</v>
      </c>
      <c r="E68" s="40" t="s">
        <v>779</v>
      </c>
      <c r="F68" s="39" t="s">
        <v>4848</v>
      </c>
    </row>
    <row r="69" spans="2:8" ht="12.75" customHeight="1" x14ac:dyDescent="0.25">
      <c r="B69" s="40" t="s">
        <v>3759</v>
      </c>
      <c r="C69" s="41" t="s">
        <v>3758</v>
      </c>
      <c r="E69" s="40" t="s">
        <v>1814</v>
      </c>
      <c r="F69" s="39" t="s">
        <v>4847</v>
      </c>
      <c r="H69" s="42" t="s">
        <v>3706</v>
      </c>
    </row>
    <row r="70" spans="2:8" ht="12.75" customHeight="1" x14ac:dyDescent="0.25">
      <c r="B70" s="40" t="s">
        <v>673</v>
      </c>
      <c r="C70" s="41" t="s">
        <v>674</v>
      </c>
      <c r="D70" s="40" t="s">
        <v>675</v>
      </c>
      <c r="F70" s="39" t="s">
        <v>4846</v>
      </c>
    </row>
    <row r="71" spans="2:8" ht="12.75" customHeight="1" x14ac:dyDescent="0.25">
      <c r="B71" s="40" t="s">
        <v>3757</v>
      </c>
      <c r="C71" s="41" t="s">
        <v>3756</v>
      </c>
      <c r="E71" s="40" t="s">
        <v>3755</v>
      </c>
      <c r="F71" s="39" t="s">
        <v>4845</v>
      </c>
      <c r="H71" s="42" t="s">
        <v>3706</v>
      </c>
    </row>
    <row r="72" spans="2:8" ht="12.75" customHeight="1" x14ac:dyDescent="0.25">
      <c r="B72" s="40" t="s">
        <v>875</v>
      </c>
      <c r="C72" s="41" t="s">
        <v>876</v>
      </c>
      <c r="E72" s="40" t="s">
        <v>877</v>
      </c>
      <c r="F72" s="39" t="s">
        <v>4844</v>
      </c>
    </row>
    <row r="73" spans="2:8" ht="12.75" customHeight="1" x14ac:dyDescent="0.25">
      <c r="B73" s="40" t="s">
        <v>3754</v>
      </c>
      <c r="C73" s="41" t="s">
        <v>3753</v>
      </c>
      <c r="D73" s="40" t="s">
        <v>685</v>
      </c>
      <c r="F73" s="39" t="s">
        <v>4843</v>
      </c>
      <c r="H73" s="42" t="s">
        <v>3706</v>
      </c>
    </row>
    <row r="74" spans="2:8" ht="12.75" customHeight="1" x14ac:dyDescent="0.25">
      <c r="B74" s="40" t="s">
        <v>3752</v>
      </c>
      <c r="C74" s="41" t="s">
        <v>3751</v>
      </c>
      <c r="D74" s="40" t="s">
        <v>3750</v>
      </c>
      <c r="F74" s="39" t="s">
        <v>4842</v>
      </c>
      <c r="H74" s="42" t="s">
        <v>3706</v>
      </c>
    </row>
    <row r="75" spans="2:8" ht="12.75" customHeight="1" x14ac:dyDescent="0.25">
      <c r="B75" s="40" t="s">
        <v>3749</v>
      </c>
      <c r="C75" s="41" t="s">
        <v>3748</v>
      </c>
      <c r="D75" s="40" t="s">
        <v>3747</v>
      </c>
      <c r="F75" s="39" t="s">
        <v>4841</v>
      </c>
      <c r="H75" s="42" t="s">
        <v>3706</v>
      </c>
    </row>
    <row r="76" spans="2:8" ht="12.75" customHeight="1" x14ac:dyDescent="0.25">
      <c r="B76" s="40" t="s">
        <v>683</v>
      </c>
      <c r="C76" s="41" t="s">
        <v>684</v>
      </c>
      <c r="D76" s="40" t="s">
        <v>685</v>
      </c>
      <c r="E76" s="40" t="s">
        <v>686</v>
      </c>
      <c r="F76" s="39" t="s">
        <v>4840</v>
      </c>
    </row>
    <row r="77" spans="2:8" ht="12.75" customHeight="1" x14ac:dyDescent="0.25">
      <c r="B77" s="40" t="s">
        <v>786</v>
      </c>
      <c r="C77" s="41" t="s">
        <v>787</v>
      </c>
      <c r="E77" s="40" t="s">
        <v>788</v>
      </c>
      <c r="F77" s="39" t="s">
        <v>4839</v>
      </c>
    </row>
    <row r="78" spans="2:8" ht="12.75" customHeight="1" x14ac:dyDescent="0.25">
      <c r="B78" s="40" t="s">
        <v>825</v>
      </c>
      <c r="C78" s="41" t="s">
        <v>826</v>
      </c>
      <c r="E78" s="40" t="s">
        <v>827</v>
      </c>
      <c r="F78" s="39" t="s">
        <v>4838</v>
      </c>
    </row>
    <row r="79" spans="2:8" ht="12.75" customHeight="1" x14ac:dyDescent="0.25">
      <c r="B79" s="40" t="s">
        <v>702</v>
      </c>
      <c r="C79" s="41" t="s">
        <v>703</v>
      </c>
      <c r="D79" s="40" t="s">
        <v>704</v>
      </c>
      <c r="F79" s="39" t="s">
        <v>4837</v>
      </c>
    </row>
    <row r="80" spans="2:8" ht="12.75" customHeight="1" x14ac:dyDescent="0.25">
      <c r="B80" s="40" t="s">
        <v>690</v>
      </c>
      <c r="C80" s="41" t="s">
        <v>691</v>
      </c>
      <c r="D80" s="40" t="s">
        <v>692</v>
      </c>
      <c r="F80" s="39" t="s">
        <v>4836</v>
      </c>
    </row>
    <row r="81" spans="2:8" ht="12.75" customHeight="1" x14ac:dyDescent="0.25">
      <c r="B81" s="40" t="s">
        <v>696</v>
      </c>
      <c r="C81" s="41" t="s">
        <v>697</v>
      </c>
      <c r="D81" s="40" t="s">
        <v>698</v>
      </c>
      <c r="F81" s="39" t="s">
        <v>4835</v>
      </c>
    </row>
    <row r="82" spans="2:8" ht="15.75" customHeight="1" x14ac:dyDescent="0.25">
      <c r="B82" s="40" t="s">
        <v>3746</v>
      </c>
      <c r="C82" s="41" t="s">
        <v>3745</v>
      </c>
      <c r="D82" s="40" t="s">
        <v>698</v>
      </c>
      <c r="E82" s="40" t="s">
        <v>1814</v>
      </c>
      <c r="F82" s="39" t="s">
        <v>4834</v>
      </c>
      <c r="H82" s="42" t="s">
        <v>3706</v>
      </c>
    </row>
    <row r="83" spans="2:8" ht="12.75" customHeight="1" x14ac:dyDescent="0.25">
      <c r="B83" s="40" t="s">
        <v>693</v>
      </c>
      <c r="C83" s="41" t="s">
        <v>694</v>
      </c>
      <c r="D83" s="40" t="s">
        <v>695</v>
      </c>
      <c r="F83" s="39" t="s">
        <v>4833</v>
      </c>
    </row>
    <row r="84" spans="2:8" ht="12.75" customHeight="1" x14ac:dyDescent="0.25">
      <c r="B84" s="40" t="s">
        <v>3744</v>
      </c>
      <c r="C84" s="41" t="s">
        <v>3743</v>
      </c>
      <c r="D84" s="40" t="s">
        <v>695</v>
      </c>
      <c r="E84" s="40" t="s">
        <v>1814</v>
      </c>
      <c r="F84" s="39" t="s">
        <v>4832</v>
      </c>
      <c r="H84" s="42" t="s">
        <v>3706</v>
      </c>
    </row>
    <row r="85" spans="2:8" ht="12.75" customHeight="1" x14ac:dyDescent="0.25">
      <c r="B85" s="40" t="s">
        <v>699</v>
      </c>
      <c r="C85" s="41" t="s">
        <v>700</v>
      </c>
      <c r="D85" s="40" t="s">
        <v>701</v>
      </c>
      <c r="F85" s="39" t="s">
        <v>4831</v>
      </c>
    </row>
    <row r="86" spans="2:8" ht="12.75" customHeight="1" x14ac:dyDescent="0.25">
      <c r="B86" s="40" t="s">
        <v>3742</v>
      </c>
      <c r="C86" s="41" t="s">
        <v>3741</v>
      </c>
      <c r="D86" s="40" t="s">
        <v>701</v>
      </c>
      <c r="E86" s="40" t="s">
        <v>1814</v>
      </c>
      <c r="F86" s="39" t="s">
        <v>4830</v>
      </c>
      <c r="H86" s="42" t="s">
        <v>3706</v>
      </c>
    </row>
    <row r="87" spans="2:8" ht="12.75" customHeight="1" x14ac:dyDescent="0.25">
      <c r="B87" s="40" t="s">
        <v>3740</v>
      </c>
      <c r="C87" s="41" t="s">
        <v>3739</v>
      </c>
      <c r="D87" s="40" t="s">
        <v>704</v>
      </c>
      <c r="E87" s="40" t="s">
        <v>1814</v>
      </c>
      <c r="F87" s="39" t="s">
        <v>4829</v>
      </c>
      <c r="H87" s="42" t="s">
        <v>3706</v>
      </c>
    </row>
    <row r="88" spans="2:8" ht="12.75" customHeight="1" x14ac:dyDescent="0.25">
      <c r="B88" s="40" t="s">
        <v>679</v>
      </c>
      <c r="C88" s="41" t="s">
        <v>680</v>
      </c>
      <c r="D88" s="40" t="s">
        <v>681</v>
      </c>
      <c r="E88" s="40" t="s">
        <v>682</v>
      </c>
      <c r="F88" s="39" t="s">
        <v>4828</v>
      </c>
    </row>
    <row r="89" spans="2:8" ht="12.75" customHeight="1" x14ac:dyDescent="0.25">
      <c r="B89" s="40" t="s">
        <v>3738</v>
      </c>
      <c r="C89" s="41" t="s">
        <v>3737</v>
      </c>
      <c r="D89" s="40" t="s">
        <v>667</v>
      </c>
      <c r="E89" s="40" t="s">
        <v>672</v>
      </c>
      <c r="F89" s="39" t="s">
        <v>4827</v>
      </c>
      <c r="H89" s="42" t="s">
        <v>3706</v>
      </c>
    </row>
    <row r="90" spans="2:8" ht="12.75" customHeight="1" x14ac:dyDescent="0.25">
      <c r="B90" s="40" t="s">
        <v>3736</v>
      </c>
      <c r="C90" s="41" t="s">
        <v>3735</v>
      </c>
      <c r="D90" s="40" t="s">
        <v>667</v>
      </c>
      <c r="E90" s="40" t="s">
        <v>874</v>
      </c>
      <c r="F90" s="39" t="s">
        <v>4826</v>
      </c>
      <c r="H90" s="42" t="s">
        <v>3706</v>
      </c>
    </row>
    <row r="91" spans="2:8" ht="12.75" customHeight="1" x14ac:dyDescent="0.25">
      <c r="B91" s="40" t="s">
        <v>768</v>
      </c>
      <c r="C91" s="41" t="s">
        <v>2372</v>
      </c>
      <c r="E91" s="40" t="s">
        <v>2378</v>
      </c>
      <c r="F91" s="39" t="s">
        <v>4825</v>
      </c>
    </row>
    <row r="92" spans="2:8" ht="12.75" customHeight="1" x14ac:dyDescent="0.25">
      <c r="B92" s="40" t="s">
        <v>769</v>
      </c>
      <c r="C92" s="41" t="s">
        <v>2374</v>
      </c>
      <c r="E92" s="40" t="s">
        <v>2380</v>
      </c>
      <c r="F92" s="39" t="s">
        <v>4824</v>
      </c>
    </row>
    <row r="93" spans="2:8" ht="12.75" customHeight="1" x14ac:dyDescent="0.25">
      <c r="B93" s="40" t="s">
        <v>770</v>
      </c>
      <c r="C93" s="41" t="s">
        <v>2373</v>
      </c>
      <c r="E93" s="40" t="s">
        <v>2379</v>
      </c>
      <c r="F93" s="39" t="s">
        <v>4823</v>
      </c>
    </row>
    <row r="94" spans="2:8" ht="12.75" customHeight="1" x14ac:dyDescent="0.25">
      <c r="B94" s="40" t="s">
        <v>822</v>
      </c>
      <c r="C94" s="41" t="s">
        <v>823</v>
      </c>
      <c r="E94" s="40" t="s">
        <v>824</v>
      </c>
      <c r="F94" s="39" t="s">
        <v>4822</v>
      </c>
    </row>
    <row r="95" spans="2:8" ht="12.75" customHeight="1" x14ac:dyDescent="0.25">
      <c r="B95" s="40" t="s">
        <v>3734</v>
      </c>
      <c r="C95" s="41" t="s">
        <v>3733</v>
      </c>
      <c r="D95" s="40" t="s">
        <v>667</v>
      </c>
      <c r="E95" s="40" t="s">
        <v>869</v>
      </c>
      <c r="F95" s="39" t="s">
        <v>4821</v>
      </c>
      <c r="H95" s="42" t="s">
        <v>3706</v>
      </c>
    </row>
    <row r="96" spans="2:8" ht="12.75" customHeight="1" x14ac:dyDescent="0.25">
      <c r="B96" s="40" t="s">
        <v>3732</v>
      </c>
      <c r="C96" s="41" t="s">
        <v>3731</v>
      </c>
      <c r="D96" s="40" t="s">
        <v>675</v>
      </c>
      <c r="E96" s="40" t="s">
        <v>672</v>
      </c>
      <c r="F96" s="39" t="s">
        <v>4820</v>
      </c>
      <c r="H96" s="42" t="s">
        <v>3706</v>
      </c>
    </row>
    <row r="97" spans="2:8" ht="12.75" customHeight="1" x14ac:dyDescent="0.25">
      <c r="B97" s="40" t="s">
        <v>3730</v>
      </c>
      <c r="C97" s="41" t="s">
        <v>3729</v>
      </c>
      <c r="D97" s="40" t="s">
        <v>675</v>
      </c>
      <c r="E97" s="40" t="s">
        <v>869</v>
      </c>
      <c r="F97" s="39" t="s">
        <v>4819</v>
      </c>
      <c r="H97" s="42" t="s">
        <v>3706</v>
      </c>
    </row>
    <row r="98" spans="2:8" ht="12.75" customHeight="1" x14ac:dyDescent="0.25">
      <c r="B98" s="40" t="s">
        <v>3728</v>
      </c>
      <c r="C98" s="41" t="s">
        <v>3727</v>
      </c>
      <c r="E98" s="40" t="s">
        <v>3716</v>
      </c>
      <c r="F98" s="39" t="s">
        <v>4818</v>
      </c>
      <c r="H98" s="42" t="s">
        <v>3706</v>
      </c>
    </row>
    <row r="99" spans="2:8" ht="12.75" customHeight="1" x14ac:dyDescent="0.25">
      <c r="B99" s="40" t="s">
        <v>3726</v>
      </c>
      <c r="C99" s="41" t="s">
        <v>3725</v>
      </c>
      <c r="D99" s="40" t="s">
        <v>3722</v>
      </c>
      <c r="E99" s="40" t="s">
        <v>672</v>
      </c>
      <c r="F99" s="39" t="s">
        <v>4817</v>
      </c>
      <c r="H99" s="42" t="s">
        <v>3706</v>
      </c>
    </row>
    <row r="100" spans="2:8" ht="12.75" customHeight="1" x14ac:dyDescent="0.25">
      <c r="B100" s="40" t="s">
        <v>3724</v>
      </c>
      <c r="C100" s="41" t="s">
        <v>3723</v>
      </c>
      <c r="D100" s="40" t="s">
        <v>3722</v>
      </c>
      <c r="E100" s="40" t="s">
        <v>3721</v>
      </c>
      <c r="F100" s="39" t="s">
        <v>4816</v>
      </c>
      <c r="H100" s="42" t="s">
        <v>3706</v>
      </c>
    </row>
    <row r="101" spans="2:8" ht="12.75" customHeight="1" x14ac:dyDescent="0.25">
      <c r="B101" s="40" t="s">
        <v>665</v>
      </c>
      <c r="C101" s="41" t="s">
        <v>666</v>
      </c>
      <c r="D101" s="40" t="s">
        <v>667</v>
      </c>
      <c r="F101" s="39" t="s">
        <v>4815</v>
      </c>
    </row>
    <row r="102" spans="2:8" ht="12.75" customHeight="1" x14ac:dyDescent="0.25">
      <c r="B102" s="40" t="s">
        <v>3720</v>
      </c>
      <c r="C102" s="41" t="s">
        <v>3719</v>
      </c>
      <c r="F102" s="39" t="s">
        <v>4814</v>
      </c>
      <c r="H102" s="42" t="s">
        <v>3706</v>
      </c>
    </row>
    <row r="103" spans="2:8" ht="12.75" customHeight="1" x14ac:dyDescent="0.25">
      <c r="B103" s="40" t="s">
        <v>687</v>
      </c>
      <c r="C103" s="41" t="s">
        <v>688</v>
      </c>
      <c r="D103" s="40" t="s">
        <v>689</v>
      </c>
      <c r="F103" s="39" t="s">
        <v>4813</v>
      </c>
    </row>
    <row r="104" spans="2:8" ht="12.75" customHeight="1" x14ac:dyDescent="0.25">
      <c r="B104" s="40" t="s">
        <v>676</v>
      </c>
      <c r="C104" s="41" t="s">
        <v>677</v>
      </c>
      <c r="D104" s="40" t="s">
        <v>678</v>
      </c>
      <c r="F104" s="39" t="s">
        <v>4812</v>
      </c>
    </row>
    <row r="105" spans="2:8" ht="12.75" customHeight="1" x14ac:dyDescent="0.25">
      <c r="B105" s="40" t="s">
        <v>807</v>
      </c>
      <c r="C105" s="41" t="s">
        <v>808</v>
      </c>
      <c r="E105" s="40" t="s">
        <v>809</v>
      </c>
      <c r="F105" s="39" t="s">
        <v>4811</v>
      </c>
    </row>
    <row r="106" spans="2:8" ht="12.75" customHeight="1" x14ac:dyDescent="0.25">
      <c r="B106" s="40" t="s">
        <v>762</v>
      </c>
      <c r="C106" s="41" t="s">
        <v>763</v>
      </c>
      <c r="E106" s="40" t="s">
        <v>764</v>
      </c>
      <c r="F106" s="39" t="s">
        <v>4810</v>
      </c>
    </row>
    <row r="107" spans="2:8" ht="12.75" customHeight="1" x14ac:dyDescent="0.25">
      <c r="B107" s="40" t="s">
        <v>819</v>
      </c>
      <c r="C107" s="41" t="s">
        <v>820</v>
      </c>
      <c r="E107" s="40" t="s">
        <v>821</v>
      </c>
      <c r="F107" s="39" t="s">
        <v>4809</v>
      </c>
    </row>
    <row r="108" spans="2:8" ht="12.75" customHeight="1" x14ac:dyDescent="0.25">
      <c r="B108" s="40" t="s">
        <v>715</v>
      </c>
      <c r="C108" s="41" t="s">
        <v>716</v>
      </c>
      <c r="E108" s="40" t="s">
        <v>717</v>
      </c>
      <c r="F108" s="39" t="s">
        <v>4808</v>
      </c>
    </row>
    <row r="109" spans="2:8" ht="12.75" customHeight="1" x14ac:dyDescent="0.25">
      <c r="B109" s="40" t="s">
        <v>798</v>
      </c>
      <c r="C109" s="41" t="s">
        <v>799</v>
      </c>
      <c r="E109" s="40" t="s">
        <v>800</v>
      </c>
      <c r="F109" s="39" t="s">
        <v>4807</v>
      </c>
    </row>
    <row r="110" spans="2:8" ht="12.75" customHeight="1" x14ac:dyDescent="0.25">
      <c r="B110" s="40" t="s">
        <v>801</v>
      </c>
      <c r="C110" s="41" t="s">
        <v>802</v>
      </c>
      <c r="E110" s="40" t="s">
        <v>803</v>
      </c>
      <c r="F110" s="39" t="s">
        <v>4806</v>
      </c>
    </row>
    <row r="111" spans="2:8" ht="12.75" customHeight="1" x14ac:dyDescent="0.25">
      <c r="B111" s="40" t="s">
        <v>765</v>
      </c>
      <c r="C111" s="41" t="s">
        <v>766</v>
      </c>
      <c r="E111" s="40" t="s">
        <v>767</v>
      </c>
      <c r="F111" s="39" t="s">
        <v>4805</v>
      </c>
    </row>
    <row r="112" spans="2:8" ht="12.75" customHeight="1" x14ac:dyDescent="0.25">
      <c r="B112" s="40" t="s">
        <v>718</v>
      </c>
      <c r="C112" s="41" t="s">
        <v>719</v>
      </c>
      <c r="E112" s="40" t="s">
        <v>2382</v>
      </c>
      <c r="F112" s="39" t="s">
        <v>4804</v>
      </c>
    </row>
    <row r="113" spans="2:6" ht="12.75" customHeight="1" x14ac:dyDescent="0.25">
      <c r="B113" s="40" t="s">
        <v>720</v>
      </c>
      <c r="C113" s="41" t="s">
        <v>721</v>
      </c>
      <c r="E113" s="40" t="s">
        <v>2383</v>
      </c>
      <c r="F113" s="39" t="s">
        <v>4803</v>
      </c>
    </row>
    <row r="114" spans="2:6" ht="12.75" customHeight="1" x14ac:dyDescent="0.25">
      <c r="B114" s="40" t="s">
        <v>722</v>
      </c>
      <c r="C114" s="41" t="s">
        <v>723</v>
      </c>
      <c r="E114" s="40" t="s">
        <v>2384</v>
      </c>
      <c r="F114" s="39" t="s">
        <v>4802</v>
      </c>
    </row>
    <row r="115" spans="2:6" ht="12.75" customHeight="1" x14ac:dyDescent="0.25">
      <c r="B115" s="40" t="s">
        <v>724</v>
      </c>
      <c r="C115" s="41" t="s">
        <v>725</v>
      </c>
      <c r="E115" s="40" t="s">
        <v>726</v>
      </c>
      <c r="F115" s="39" t="s">
        <v>4801</v>
      </c>
    </row>
    <row r="116" spans="2:6" ht="12.75" customHeight="1" x14ac:dyDescent="0.25">
      <c r="B116" s="40" t="s">
        <v>727</v>
      </c>
      <c r="C116" s="41" t="s">
        <v>728</v>
      </c>
      <c r="E116" s="40" t="s">
        <v>729</v>
      </c>
      <c r="F116" s="39" t="s">
        <v>4800</v>
      </c>
    </row>
    <row r="117" spans="2:6" ht="12.75" customHeight="1" x14ac:dyDescent="0.25">
      <c r="B117" s="40" t="s">
        <v>730</v>
      </c>
      <c r="C117" s="41" t="s">
        <v>731</v>
      </c>
      <c r="E117" s="40" t="s">
        <v>732</v>
      </c>
      <c r="F117" s="39" t="s">
        <v>4799</v>
      </c>
    </row>
    <row r="118" spans="2:6" ht="12.75" customHeight="1" x14ac:dyDescent="0.25">
      <c r="B118" s="40" t="s">
        <v>757</v>
      </c>
      <c r="C118" s="41" t="s">
        <v>1379</v>
      </c>
      <c r="E118" s="40" t="s">
        <v>758</v>
      </c>
      <c r="F118" s="39" t="s">
        <v>4798</v>
      </c>
    </row>
    <row r="119" spans="2:6" ht="12.75" customHeight="1" x14ac:dyDescent="0.25">
      <c r="B119" s="40" t="s">
        <v>759</v>
      </c>
      <c r="C119" s="41" t="s">
        <v>760</v>
      </c>
      <c r="E119" s="40" t="s">
        <v>761</v>
      </c>
      <c r="F119" s="39" t="s">
        <v>4797</v>
      </c>
    </row>
    <row r="120" spans="2:6" ht="12.75" customHeight="1" x14ac:dyDescent="0.25">
      <c r="B120" s="40" t="s">
        <v>813</v>
      </c>
      <c r="C120" s="41" t="s">
        <v>814</v>
      </c>
      <c r="E120" s="40" t="s">
        <v>815</v>
      </c>
      <c r="F120" s="39" t="s">
        <v>4796</v>
      </c>
    </row>
    <row r="121" spans="2:6" ht="12.75" customHeight="1" x14ac:dyDescent="0.25">
      <c r="B121" s="40" t="s">
        <v>816</v>
      </c>
      <c r="C121" s="41" t="s">
        <v>817</v>
      </c>
      <c r="E121" s="40" t="s">
        <v>818</v>
      </c>
      <c r="F121" s="39" t="s">
        <v>4795</v>
      </c>
    </row>
    <row r="122" spans="2:6" ht="12.75" customHeight="1" x14ac:dyDescent="0.25">
      <c r="B122" s="40" t="s">
        <v>733</v>
      </c>
      <c r="C122" s="41" t="s">
        <v>734</v>
      </c>
      <c r="E122" s="40" t="s">
        <v>735</v>
      </c>
      <c r="F122" s="39" t="s">
        <v>4794</v>
      </c>
    </row>
    <row r="123" spans="2:6" ht="12.75" customHeight="1" x14ac:dyDescent="0.25">
      <c r="B123" s="40" t="s">
        <v>736</v>
      </c>
      <c r="C123" s="41" t="s">
        <v>737</v>
      </c>
      <c r="E123" s="40" t="s">
        <v>738</v>
      </c>
      <c r="F123" s="39" t="s">
        <v>4793</v>
      </c>
    </row>
    <row r="124" spans="2:6" ht="12.75" customHeight="1" x14ac:dyDescent="0.25">
      <c r="B124" s="40" t="s">
        <v>739</v>
      </c>
      <c r="C124" s="41" t="s">
        <v>740</v>
      </c>
      <c r="E124" s="40" t="s">
        <v>741</v>
      </c>
      <c r="F124" s="39" t="s">
        <v>4792</v>
      </c>
    </row>
    <row r="125" spans="2:6" ht="12.75" customHeight="1" x14ac:dyDescent="0.25">
      <c r="B125" s="40" t="s">
        <v>742</v>
      </c>
      <c r="C125" s="41" t="s">
        <v>743</v>
      </c>
      <c r="E125" s="40" t="s">
        <v>744</v>
      </c>
      <c r="F125" s="39" t="s">
        <v>4791</v>
      </c>
    </row>
    <row r="126" spans="2:6" ht="12.75" customHeight="1" x14ac:dyDescent="0.25">
      <c r="B126" s="40" t="s">
        <v>745</v>
      </c>
      <c r="C126" s="41" t="s">
        <v>746</v>
      </c>
      <c r="E126" s="40" t="s">
        <v>747</v>
      </c>
      <c r="F126" s="39" t="s">
        <v>4790</v>
      </c>
    </row>
    <row r="127" spans="2:6" ht="12.75" customHeight="1" x14ac:dyDescent="0.25">
      <c r="B127" s="40" t="s">
        <v>748</v>
      </c>
      <c r="C127" s="41" t="s">
        <v>749</v>
      </c>
      <c r="E127" s="40" t="s">
        <v>750</v>
      </c>
      <c r="F127" s="39" t="s">
        <v>4789</v>
      </c>
    </row>
    <row r="128" spans="2:6" ht="12.75" customHeight="1" x14ac:dyDescent="0.25">
      <c r="B128" s="40" t="s">
        <v>751</v>
      </c>
      <c r="C128" s="41" t="s">
        <v>752</v>
      </c>
      <c r="E128" s="40" t="s">
        <v>753</v>
      </c>
      <c r="F128" s="39" t="s">
        <v>4788</v>
      </c>
    </row>
    <row r="129" spans="2:8" ht="12.75" customHeight="1" x14ac:dyDescent="0.25">
      <c r="B129" s="40" t="s">
        <v>754</v>
      </c>
      <c r="C129" s="41" t="s">
        <v>755</v>
      </c>
      <c r="E129" s="40" t="s">
        <v>756</v>
      </c>
      <c r="F129" s="39" t="s">
        <v>4787</v>
      </c>
    </row>
    <row r="130" spans="2:8" ht="12.75" customHeight="1" x14ac:dyDescent="0.25">
      <c r="B130" s="40" t="s">
        <v>810</v>
      </c>
      <c r="C130" s="41" t="s">
        <v>811</v>
      </c>
      <c r="E130" s="40" t="s">
        <v>812</v>
      </c>
      <c r="F130" s="39" t="s">
        <v>4786</v>
      </c>
    </row>
    <row r="131" spans="2:8" ht="12.75" customHeight="1" x14ac:dyDescent="0.25">
      <c r="B131" s="40" t="s">
        <v>705</v>
      </c>
      <c r="C131" s="41" t="s">
        <v>706</v>
      </c>
      <c r="D131" s="40" t="s">
        <v>707</v>
      </c>
      <c r="E131" s="40" t="s">
        <v>708</v>
      </c>
      <c r="F131" s="39" t="s">
        <v>4785</v>
      </c>
    </row>
    <row r="132" spans="2:8" ht="12.75" customHeight="1" x14ac:dyDescent="0.25">
      <c r="B132" s="40" t="s">
        <v>709</v>
      </c>
      <c r="C132" s="41" t="s">
        <v>710</v>
      </c>
      <c r="D132" s="40" t="s">
        <v>707</v>
      </c>
      <c r="E132" s="40" t="s">
        <v>711</v>
      </c>
      <c r="F132" s="39" t="s">
        <v>4784</v>
      </c>
    </row>
    <row r="133" spans="2:8" ht="12.75" customHeight="1" x14ac:dyDescent="0.25">
      <c r="B133" s="40" t="s">
        <v>712</v>
      </c>
      <c r="C133" s="41" t="s">
        <v>713</v>
      </c>
      <c r="D133" s="40" t="s">
        <v>707</v>
      </c>
      <c r="E133" s="40" t="s">
        <v>714</v>
      </c>
      <c r="F133" s="39" t="s">
        <v>4783</v>
      </c>
    </row>
    <row r="134" spans="2:8" ht="12.75" customHeight="1" x14ac:dyDescent="0.25">
      <c r="B134" s="40" t="s">
        <v>863</v>
      </c>
      <c r="C134" s="41" t="s">
        <v>864</v>
      </c>
      <c r="E134" s="40" t="s">
        <v>1812</v>
      </c>
      <c r="F134" s="39" t="s">
        <v>4782</v>
      </c>
    </row>
    <row r="135" spans="2:8" ht="12.75" customHeight="1" x14ac:dyDescent="0.25">
      <c r="B135" s="40" t="s">
        <v>865</v>
      </c>
      <c r="C135" s="41" t="s">
        <v>866</v>
      </c>
      <c r="E135" s="40" t="s">
        <v>3636</v>
      </c>
      <c r="F135" s="39" t="s">
        <v>4781</v>
      </c>
    </row>
    <row r="136" spans="2:8" ht="12.75" customHeight="1" x14ac:dyDescent="0.25">
      <c r="B136" s="40" t="s">
        <v>3718</v>
      </c>
      <c r="C136" s="41" t="s">
        <v>3717</v>
      </c>
      <c r="E136" s="40" t="s">
        <v>3716</v>
      </c>
      <c r="F136" s="39" t="s">
        <v>4780</v>
      </c>
      <c r="H136" s="42" t="s">
        <v>3706</v>
      </c>
    </row>
    <row r="137" spans="2:8" ht="12.75" customHeight="1" x14ac:dyDescent="0.25">
      <c r="B137" s="40" t="s">
        <v>3715</v>
      </c>
      <c r="C137" s="41" t="s">
        <v>3714</v>
      </c>
      <c r="E137" s="40" t="s">
        <v>3713</v>
      </c>
      <c r="F137" s="39" t="s">
        <v>4779</v>
      </c>
      <c r="H137" s="42" t="s">
        <v>3706</v>
      </c>
    </row>
    <row r="138" spans="2:8" ht="12.75" customHeight="1" x14ac:dyDescent="0.25">
      <c r="B138" s="40" t="s">
        <v>1843</v>
      </c>
      <c r="C138" s="41" t="s">
        <v>671</v>
      </c>
      <c r="D138" s="40" t="s">
        <v>1826</v>
      </c>
      <c r="F138" s="39" t="s">
        <v>4778</v>
      </c>
    </row>
    <row r="139" spans="2:8" ht="12.75" customHeight="1" x14ac:dyDescent="0.25">
      <c r="B139" s="40" t="s">
        <v>858</v>
      </c>
      <c r="C139" s="41" t="s">
        <v>859</v>
      </c>
      <c r="D139" s="40" t="s">
        <v>707</v>
      </c>
      <c r="E139" s="40" t="s">
        <v>860</v>
      </c>
      <c r="F139" s="39" t="s">
        <v>4777</v>
      </c>
    </row>
    <row r="140" spans="2:8" ht="12.75" customHeight="1" x14ac:dyDescent="0.25">
      <c r="B140" s="40" t="s">
        <v>861</v>
      </c>
      <c r="C140" s="41" t="s">
        <v>862</v>
      </c>
      <c r="E140" s="40" t="s">
        <v>860</v>
      </c>
      <c r="F140" s="39" t="s">
        <v>4776</v>
      </c>
    </row>
    <row r="141" spans="2:8" ht="12.75" customHeight="1" x14ac:dyDescent="0.25">
      <c r="B141" s="40" t="s">
        <v>3712</v>
      </c>
      <c r="C141" s="41" t="s">
        <v>3711</v>
      </c>
      <c r="D141" s="40" t="s">
        <v>3710</v>
      </c>
      <c r="F141" s="39" t="s">
        <v>4775</v>
      </c>
      <c r="H141" s="42" t="s">
        <v>3706</v>
      </c>
    </row>
    <row r="142" spans="2:8" ht="12.75" customHeight="1" x14ac:dyDescent="0.25">
      <c r="B142" s="40" t="s">
        <v>878</v>
      </c>
      <c r="C142" s="41" t="s">
        <v>879</v>
      </c>
      <c r="E142" s="40" t="s">
        <v>880</v>
      </c>
      <c r="F142" s="39" t="s">
        <v>4774</v>
      </c>
    </row>
    <row r="143" spans="2:8" ht="12.75" customHeight="1" x14ac:dyDescent="0.25">
      <c r="B143" s="40" t="s">
        <v>881</v>
      </c>
      <c r="C143" s="41" t="s">
        <v>882</v>
      </c>
      <c r="E143" s="40" t="s">
        <v>883</v>
      </c>
      <c r="F143" s="39" t="s">
        <v>4773</v>
      </c>
    </row>
    <row r="144" spans="2:8" ht="12.75" customHeight="1" x14ac:dyDescent="0.25">
      <c r="B144" s="40" t="s">
        <v>884</v>
      </c>
      <c r="C144" s="41" t="s">
        <v>885</v>
      </c>
      <c r="E144" s="40" t="s">
        <v>886</v>
      </c>
      <c r="F144" s="39" t="s">
        <v>4772</v>
      </c>
    </row>
    <row r="145" spans="2:8" ht="12.75" customHeight="1" x14ac:dyDescent="0.25">
      <c r="B145" s="40" t="s">
        <v>846</v>
      </c>
      <c r="C145" s="41" t="s">
        <v>847</v>
      </c>
      <c r="E145" s="40" t="s">
        <v>848</v>
      </c>
      <c r="F145" s="39" t="s">
        <v>4771</v>
      </c>
    </row>
    <row r="146" spans="2:8" ht="12.75" customHeight="1" x14ac:dyDescent="0.25">
      <c r="B146" s="40" t="s">
        <v>849</v>
      </c>
      <c r="C146" s="41" t="s">
        <v>850</v>
      </c>
      <c r="E146" s="40" t="s">
        <v>851</v>
      </c>
      <c r="F146" s="39" t="s">
        <v>4770</v>
      </c>
    </row>
    <row r="147" spans="2:8" ht="12.75" customHeight="1" x14ac:dyDescent="0.25">
      <c r="B147" s="40" t="s">
        <v>852</v>
      </c>
      <c r="C147" s="41" t="s">
        <v>853</v>
      </c>
      <c r="E147" s="40" t="s">
        <v>854</v>
      </c>
      <c r="F147" s="39" t="s">
        <v>4769</v>
      </c>
    </row>
    <row r="148" spans="2:8" ht="12.75" customHeight="1" x14ac:dyDescent="0.25">
      <c r="B148" s="40" t="s">
        <v>668</v>
      </c>
      <c r="C148" s="41" t="s">
        <v>669</v>
      </c>
      <c r="D148" s="40" t="s">
        <v>670</v>
      </c>
      <c r="F148" s="39" t="s">
        <v>4768</v>
      </c>
    </row>
    <row r="149" spans="2:8" ht="12.75" customHeight="1" x14ac:dyDescent="0.25">
      <c r="B149" s="40" t="s">
        <v>1840</v>
      </c>
      <c r="C149" s="41" t="s">
        <v>1828</v>
      </c>
      <c r="D149" s="40" t="s">
        <v>1823</v>
      </c>
      <c r="F149" s="39" t="s">
        <v>4767</v>
      </c>
    </row>
    <row r="150" spans="2:8" ht="12.75" customHeight="1" x14ac:dyDescent="0.25">
      <c r="B150" s="40" t="s">
        <v>1842</v>
      </c>
      <c r="C150" s="41" t="s">
        <v>664</v>
      </c>
      <c r="D150" s="40" t="s">
        <v>1825</v>
      </c>
      <c r="F150" s="39" t="s">
        <v>4766</v>
      </c>
    </row>
    <row r="151" spans="2:8" ht="12.75" customHeight="1" x14ac:dyDescent="0.25">
      <c r="B151" s="40" t="s">
        <v>1838</v>
      </c>
      <c r="C151" s="41" t="s">
        <v>663</v>
      </c>
      <c r="D151" s="40" t="s">
        <v>1821</v>
      </c>
      <c r="F151" s="39" t="s">
        <v>4765</v>
      </c>
    </row>
    <row r="152" spans="2:8" ht="12.75" customHeight="1" x14ac:dyDescent="0.25">
      <c r="B152" s="40" t="s">
        <v>1839</v>
      </c>
      <c r="C152" s="41" t="s">
        <v>1827</v>
      </c>
      <c r="D152" s="40" t="s">
        <v>1822</v>
      </c>
      <c r="F152" s="39" t="s">
        <v>4764</v>
      </c>
    </row>
    <row r="153" spans="2:8" ht="12.75" customHeight="1" x14ac:dyDescent="0.25">
      <c r="B153" s="40" t="s">
        <v>1841</v>
      </c>
      <c r="C153" s="41" t="s">
        <v>1829</v>
      </c>
      <c r="D153" s="40" t="s">
        <v>1824</v>
      </c>
      <c r="F153" s="39" t="s">
        <v>4763</v>
      </c>
    </row>
    <row r="154" spans="2:8" ht="12.75" customHeight="1" x14ac:dyDescent="0.25">
      <c r="B154" s="40" t="s">
        <v>3709</v>
      </c>
      <c r="C154" s="41" t="s">
        <v>3708</v>
      </c>
      <c r="D154" s="40" t="s">
        <v>3707</v>
      </c>
      <c r="F154" s="39" t="s">
        <v>4762</v>
      </c>
      <c r="H154" s="42" t="s">
        <v>3706</v>
      </c>
    </row>
    <row r="155" spans="2:8" ht="12.75" customHeight="1" x14ac:dyDescent="0.25">
      <c r="B155" s="40" t="s">
        <v>2351</v>
      </c>
      <c r="C155" s="41" t="s">
        <v>2369</v>
      </c>
      <c r="D155" s="40" t="s">
        <v>1825</v>
      </c>
      <c r="E155" s="40" t="s">
        <v>1814</v>
      </c>
      <c r="F155" s="39" t="s">
        <v>4761</v>
      </c>
    </row>
    <row r="156" spans="2:8" ht="12.75" customHeight="1" x14ac:dyDescent="0.25">
      <c r="B156" s="40" t="s">
        <v>2347</v>
      </c>
      <c r="C156" s="41" t="s">
        <v>2366</v>
      </c>
      <c r="D156" s="40" t="s">
        <v>2359</v>
      </c>
      <c r="F156" s="39" t="s">
        <v>4760</v>
      </c>
    </row>
    <row r="157" spans="2:8" ht="12.75" customHeight="1" x14ac:dyDescent="0.25">
      <c r="B157" s="40" t="s">
        <v>2344</v>
      </c>
      <c r="C157" s="41" t="s">
        <v>2363</v>
      </c>
      <c r="D157" s="40" t="s">
        <v>2356</v>
      </c>
      <c r="F157" s="39" t="s">
        <v>4759</v>
      </c>
    </row>
    <row r="158" spans="2:8" ht="12.75" customHeight="1" x14ac:dyDescent="0.25">
      <c r="B158" s="40" t="s">
        <v>2343</v>
      </c>
      <c r="C158" s="41" t="s">
        <v>2362</v>
      </c>
      <c r="D158" s="40" t="s">
        <v>2355</v>
      </c>
      <c r="F158" s="39" t="s">
        <v>4758</v>
      </c>
    </row>
    <row r="159" spans="2:8" ht="12.75" customHeight="1" x14ac:dyDescent="0.25">
      <c r="B159" s="40" t="s">
        <v>2352</v>
      </c>
      <c r="C159" s="41" t="s">
        <v>2370</v>
      </c>
      <c r="E159" s="40" t="s">
        <v>2376</v>
      </c>
      <c r="F159" s="39" t="s">
        <v>4757</v>
      </c>
    </row>
    <row r="160" spans="2:8" ht="12.75" customHeight="1" x14ac:dyDescent="0.25">
      <c r="B160" s="40" t="s">
        <v>2349</v>
      </c>
      <c r="C160" s="41" t="s">
        <v>2367</v>
      </c>
      <c r="D160" s="40" t="s">
        <v>2361</v>
      </c>
      <c r="E160" s="40" t="s">
        <v>782</v>
      </c>
      <c r="F160" s="39" t="s">
        <v>4756</v>
      </c>
    </row>
    <row r="161" spans="2:6" ht="12.75" customHeight="1" x14ac:dyDescent="0.25">
      <c r="B161" s="40" t="s">
        <v>2348</v>
      </c>
      <c r="C161" s="41" t="s">
        <v>3666</v>
      </c>
      <c r="D161" s="40" t="s">
        <v>2360</v>
      </c>
      <c r="E161" s="40" t="s">
        <v>732</v>
      </c>
      <c r="F161" s="39" t="s">
        <v>4755</v>
      </c>
    </row>
    <row r="162" spans="2:6" ht="12.75" customHeight="1" x14ac:dyDescent="0.25">
      <c r="B162" s="40" t="s">
        <v>2350</v>
      </c>
      <c r="C162" s="41" t="s">
        <v>2368</v>
      </c>
      <c r="D162" s="40" t="s">
        <v>2361</v>
      </c>
      <c r="F162" s="39" t="s">
        <v>4754</v>
      </c>
    </row>
    <row r="163" spans="2:6" ht="12.75" customHeight="1" x14ac:dyDescent="0.25">
      <c r="B163" s="40" t="s">
        <v>2354</v>
      </c>
      <c r="C163" s="41" t="s">
        <v>2375</v>
      </c>
      <c r="E163" s="40" t="s">
        <v>2381</v>
      </c>
      <c r="F163" s="39" t="s">
        <v>4753</v>
      </c>
    </row>
    <row r="164" spans="2:6" ht="12.75" customHeight="1" x14ac:dyDescent="0.25">
      <c r="B164" s="40" t="s">
        <v>2353</v>
      </c>
      <c r="C164" s="41" t="s">
        <v>2371</v>
      </c>
      <c r="E164" s="40" t="s">
        <v>2377</v>
      </c>
      <c r="F164" s="39" t="s">
        <v>4752</v>
      </c>
    </row>
    <row r="165" spans="2:6" ht="12.75" customHeight="1" x14ac:dyDescent="0.25">
      <c r="B165" s="40" t="s">
        <v>2346</v>
      </c>
      <c r="C165" s="41" t="s">
        <v>2365</v>
      </c>
      <c r="D165" s="40" t="s">
        <v>2358</v>
      </c>
      <c r="F165" s="39" t="s">
        <v>4751</v>
      </c>
    </row>
    <row r="166" spans="2:6" ht="12.75" customHeight="1" x14ac:dyDescent="0.25">
      <c r="B166" s="40" t="s">
        <v>2345</v>
      </c>
      <c r="C166" s="41" t="s">
        <v>2364</v>
      </c>
      <c r="D166" s="40" t="s">
        <v>2357</v>
      </c>
      <c r="F166" s="39" t="s">
        <v>4750</v>
      </c>
    </row>
    <row r="167" spans="2:6" ht="12.75" customHeight="1" x14ac:dyDescent="0.25">
      <c r="B167" s="40" t="s">
        <v>3633</v>
      </c>
      <c r="C167" s="41" t="s">
        <v>3632</v>
      </c>
      <c r="D167" s="40" t="s">
        <v>3631</v>
      </c>
      <c r="F167" s="39" t="s">
        <v>4749</v>
      </c>
    </row>
    <row r="168" spans="2:6" ht="12.75" customHeight="1" x14ac:dyDescent="0.25">
      <c r="B168" s="40" t="s">
        <v>3638</v>
      </c>
      <c r="C168" s="41" t="s">
        <v>3637</v>
      </c>
      <c r="E168" s="40" t="s">
        <v>2385</v>
      </c>
      <c r="F168" s="39" t="s">
        <v>4748</v>
      </c>
    </row>
    <row r="169" spans="2:6" ht="12.75" customHeight="1" x14ac:dyDescent="0.25">
      <c r="B169" s="40" t="s">
        <v>3642</v>
      </c>
      <c r="C169" s="41" t="s">
        <v>1331</v>
      </c>
      <c r="E169" s="40" t="s">
        <v>2386</v>
      </c>
      <c r="F169" s="39" t="s">
        <v>4747</v>
      </c>
    </row>
    <row r="170" spans="2:6" ht="12.75" customHeight="1" x14ac:dyDescent="0.25">
      <c r="B170" s="40" t="s">
        <v>3681</v>
      </c>
      <c r="C170" s="41" t="s">
        <v>3680</v>
      </c>
      <c r="E170" s="40" t="s">
        <v>3679</v>
      </c>
      <c r="F170" s="39" t="s">
        <v>4746</v>
      </c>
    </row>
    <row r="171" spans="2:6" ht="12.75" customHeight="1" x14ac:dyDescent="0.25">
      <c r="B171" s="40" t="s">
        <v>3646</v>
      </c>
      <c r="C171" s="41" t="s">
        <v>1328</v>
      </c>
      <c r="E171" s="40" t="s">
        <v>3645</v>
      </c>
      <c r="F171" s="39" t="s">
        <v>4745</v>
      </c>
    </row>
    <row r="172" spans="2:6" ht="12.75" customHeight="1" x14ac:dyDescent="0.25">
      <c r="B172" s="40" t="s">
        <v>3644</v>
      </c>
      <c r="C172" s="41" t="s">
        <v>1362</v>
      </c>
      <c r="E172" s="40" t="s">
        <v>3643</v>
      </c>
      <c r="F172" s="39" t="s">
        <v>4744</v>
      </c>
    </row>
    <row r="173" spans="2:6" ht="12.75" customHeight="1" x14ac:dyDescent="0.25">
      <c r="B173" s="40" t="s">
        <v>3672</v>
      </c>
      <c r="C173" s="41" t="s">
        <v>3671</v>
      </c>
      <c r="D173" s="40" t="s">
        <v>3670</v>
      </c>
      <c r="F173" s="39" t="s">
        <v>4743</v>
      </c>
    </row>
    <row r="174" spans="2:6" ht="12.75" customHeight="1" x14ac:dyDescent="0.25">
      <c r="B174" s="40" t="s">
        <v>3652</v>
      </c>
      <c r="C174" s="41" t="s">
        <v>3651</v>
      </c>
      <c r="D174" s="40" t="s">
        <v>3650</v>
      </c>
      <c r="F174" s="39" t="s">
        <v>4742</v>
      </c>
    </row>
    <row r="175" spans="2:6" ht="12.75" customHeight="1" x14ac:dyDescent="0.25">
      <c r="B175" s="40" t="s">
        <v>3669</v>
      </c>
      <c r="C175" s="41" t="s">
        <v>3668</v>
      </c>
      <c r="E175" s="40" t="s">
        <v>3667</v>
      </c>
      <c r="F175" s="39" t="s">
        <v>4741</v>
      </c>
    </row>
    <row r="176" spans="2:6" ht="12.75" customHeight="1" x14ac:dyDescent="0.25">
      <c r="B176" s="40" t="s">
        <v>3635</v>
      </c>
      <c r="C176" s="41" t="s">
        <v>3634</v>
      </c>
      <c r="F176" s="39" t="s">
        <v>4740</v>
      </c>
    </row>
    <row r="177" spans="2:9" ht="12.75" customHeight="1" x14ac:dyDescent="0.25">
      <c r="B177" s="40" t="s">
        <v>3684</v>
      </c>
      <c r="C177" s="41" t="s">
        <v>3683</v>
      </c>
      <c r="E177" s="40" t="s">
        <v>3682</v>
      </c>
      <c r="F177" s="39" t="s">
        <v>4739</v>
      </c>
    </row>
    <row r="178" spans="2:9" ht="12.75" customHeight="1" x14ac:dyDescent="0.25">
      <c r="B178" s="40" t="s">
        <v>3675</v>
      </c>
      <c r="C178" s="41" t="s">
        <v>3674</v>
      </c>
      <c r="D178" s="40" t="s">
        <v>3673</v>
      </c>
      <c r="F178" s="39" t="s">
        <v>4738</v>
      </c>
    </row>
    <row r="179" spans="2:9" ht="12.75" customHeight="1" x14ac:dyDescent="0.25">
      <c r="B179" s="40" t="s">
        <v>3678</v>
      </c>
      <c r="C179" s="41" t="s">
        <v>3677</v>
      </c>
      <c r="D179" s="40" t="s">
        <v>3676</v>
      </c>
      <c r="F179" s="39" t="s">
        <v>4737</v>
      </c>
    </row>
    <row r="180" spans="2:9" ht="12.75" customHeight="1" x14ac:dyDescent="0.25">
      <c r="B180" s="40" t="s">
        <v>3654</v>
      </c>
      <c r="C180" s="41" t="s">
        <v>2796</v>
      </c>
      <c r="D180" s="40" t="s">
        <v>3653</v>
      </c>
      <c r="F180" s="39" t="s">
        <v>4736</v>
      </c>
    </row>
    <row r="181" spans="2:9" ht="12.75" customHeight="1" x14ac:dyDescent="0.25">
      <c r="B181" s="40" t="s">
        <v>3665</v>
      </c>
      <c r="C181" s="41" t="s">
        <v>2177</v>
      </c>
      <c r="D181" s="40" t="s">
        <v>3664</v>
      </c>
      <c r="F181" s="39" t="s">
        <v>4735</v>
      </c>
    </row>
    <row r="182" spans="2:9" ht="12.75" customHeight="1" x14ac:dyDescent="0.25">
      <c r="B182" s="40" t="s">
        <v>3649</v>
      </c>
      <c r="C182" s="41" t="s">
        <v>3648</v>
      </c>
      <c r="D182" s="40" t="s">
        <v>3647</v>
      </c>
      <c r="F182" s="39" t="s">
        <v>4734</v>
      </c>
    </row>
    <row r="183" spans="2:9" ht="12.75" customHeight="1" x14ac:dyDescent="0.25">
      <c r="B183" s="40" t="s">
        <v>3641</v>
      </c>
      <c r="C183" s="41" t="s">
        <v>3640</v>
      </c>
      <c r="D183" s="40" t="s">
        <v>3639</v>
      </c>
      <c r="E183" s="40" t="s">
        <v>717</v>
      </c>
      <c r="F183" s="39" t="s">
        <v>4733</v>
      </c>
    </row>
    <row r="184" spans="2:9" ht="12.75" customHeight="1" x14ac:dyDescent="0.25">
      <c r="B184" s="40" t="s">
        <v>3660</v>
      </c>
      <c r="C184" s="41" t="s">
        <v>3659</v>
      </c>
      <c r="D184" s="40" t="s">
        <v>3658</v>
      </c>
      <c r="F184" s="39" t="s">
        <v>4732</v>
      </c>
    </row>
    <row r="185" spans="2:9" ht="12.75" customHeight="1" x14ac:dyDescent="0.25">
      <c r="B185" s="40" t="s">
        <v>3663</v>
      </c>
      <c r="C185" s="41" t="s">
        <v>3662</v>
      </c>
      <c r="D185" s="40" t="s">
        <v>3661</v>
      </c>
      <c r="F185" s="39" t="s">
        <v>4731</v>
      </c>
    </row>
    <row r="186" spans="2:9" ht="12.75" customHeight="1" x14ac:dyDescent="0.25">
      <c r="B186" s="40" t="s">
        <v>3657</v>
      </c>
      <c r="C186" s="41" t="s">
        <v>3656</v>
      </c>
      <c r="D186" s="40" t="s">
        <v>3655</v>
      </c>
      <c r="F186" s="39" t="s">
        <v>4730</v>
      </c>
    </row>
    <row r="187" spans="2:9" ht="12.75" customHeight="1" x14ac:dyDescent="0.25">
      <c r="B187" s="40" t="s">
        <v>3687</v>
      </c>
      <c r="C187" s="41" t="s">
        <v>3686</v>
      </c>
      <c r="D187" s="40" t="s">
        <v>3685</v>
      </c>
      <c r="F187" s="39" t="s">
        <v>4729</v>
      </c>
    </row>
    <row r="188" spans="2:9" ht="12.75" customHeight="1" x14ac:dyDescent="0.25">
      <c r="B188" s="40" t="s">
        <v>3690</v>
      </c>
      <c r="C188" s="41" t="s">
        <v>3689</v>
      </c>
      <c r="E188" s="40" t="s">
        <v>3688</v>
      </c>
      <c r="F188" s="39" t="s">
        <v>4728</v>
      </c>
    </row>
    <row r="189" spans="2:9" ht="12.75" customHeight="1" x14ac:dyDescent="0.25">
      <c r="B189" s="40" t="s">
        <v>4727</v>
      </c>
      <c r="C189" s="41" t="s">
        <v>4726</v>
      </c>
      <c r="E189" s="40" t="s">
        <v>4725</v>
      </c>
      <c r="F189" s="39" t="s">
        <v>4724</v>
      </c>
    </row>
    <row r="190" spans="2:9" ht="12.75" customHeight="1" x14ac:dyDescent="0.25">
      <c r="B190" s="40" t="s">
        <v>4723</v>
      </c>
      <c r="C190" s="41" t="s">
        <v>4722</v>
      </c>
      <c r="D190" s="40" t="s">
        <v>4721</v>
      </c>
      <c r="F190" s="39" t="s">
        <v>4720</v>
      </c>
    </row>
    <row r="191" spans="2:9" ht="118.5" customHeight="1" x14ac:dyDescent="0.25"/>
    <row r="192" spans="2:9" ht="13.5" customHeight="1" x14ac:dyDescent="0.25">
      <c r="F192" s="50"/>
      <c r="G192" s="50"/>
      <c r="H192" s="50"/>
      <c r="I192" s="50"/>
    </row>
    <row r="193" spans="2:13" ht="9" customHeight="1" x14ac:dyDescent="0.25"/>
    <row r="194" spans="2:13" x14ac:dyDescent="0.25">
      <c r="B194" s="49" t="s">
        <v>3705</v>
      </c>
      <c r="C194" s="49"/>
    </row>
    <row r="195" spans="2:13" ht="14.25" customHeight="1" x14ac:dyDescent="0.25">
      <c r="B195" s="49"/>
      <c r="C195" s="49"/>
    </row>
    <row r="196" spans="2:13" ht="13.5" customHeight="1" x14ac:dyDescent="0.25">
      <c r="B196" s="49" t="s">
        <v>4719</v>
      </c>
      <c r="C196" s="49"/>
      <c r="D196" s="49" t="s">
        <v>3704</v>
      </c>
      <c r="E196" s="49"/>
      <c r="F196" s="49"/>
      <c r="G196" s="49"/>
      <c r="H196" s="49"/>
      <c r="I196" s="49"/>
      <c r="J196" s="50" t="s">
        <v>3703</v>
      </c>
      <c r="K196" s="50"/>
      <c r="L196" s="50"/>
      <c r="M196" s="50"/>
    </row>
    <row r="197" spans="2:13" ht="11.25" customHeight="1" x14ac:dyDescent="0.25"/>
  </sheetData>
  <mergeCells count="9">
    <mergeCell ref="B194:C195"/>
    <mergeCell ref="B196:C196"/>
    <mergeCell ref="D196:I196"/>
    <mergeCell ref="J196:M196"/>
    <mergeCell ref="B2:C3"/>
    <mergeCell ref="D2:J4"/>
    <mergeCell ref="E7:G7"/>
    <mergeCell ref="G13:H13"/>
    <mergeCell ref="F192:I192"/>
  </mergeCells>
  <pageMargins left="0" right="0" top="0" bottom="0" header="0" footer="0"/>
  <pageSetup paperSize="9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B1:M219"/>
  <sheetViews>
    <sheetView showGridLines="0" workbookViewId="0">
      <selection activeCell="F5" sqref="F5"/>
    </sheetView>
  </sheetViews>
  <sheetFormatPr defaultRowHeight="12.75" customHeight="1" x14ac:dyDescent="0.25"/>
  <cols>
    <col min="1" max="1" width="18.28515625" style="38" customWidth="1"/>
    <col min="2" max="2" width="6" style="38" customWidth="1"/>
    <col min="3" max="3" width="73.85546875" style="38" customWidth="1"/>
    <col min="4" max="4" width="22.42578125" style="38" customWidth="1"/>
    <col min="5" max="5" width="16.5703125" style="38" customWidth="1"/>
    <col min="6" max="6" width="9.5703125" style="38" customWidth="1"/>
    <col min="7" max="7" width="2.42578125" style="38" customWidth="1"/>
    <col min="8" max="8" width="2.28515625" style="38" customWidth="1"/>
    <col min="9" max="253" width="6.85546875" style="38" customWidth="1"/>
    <col min="254" max="16384" width="9.140625" style="38"/>
  </cols>
  <sheetData>
    <row r="1" spans="2:10" ht="12" customHeight="1" x14ac:dyDescent="0.25"/>
    <row r="2" spans="2:10" ht="13.5" customHeight="1" x14ac:dyDescent="0.25">
      <c r="B2" s="51" t="s">
        <v>3811</v>
      </c>
      <c r="C2" s="51"/>
      <c r="D2" s="52" t="s">
        <v>3810</v>
      </c>
      <c r="E2" s="52"/>
      <c r="F2" s="52"/>
      <c r="G2" s="52"/>
      <c r="H2" s="52"/>
      <c r="I2" s="52"/>
      <c r="J2" s="52"/>
    </row>
    <row r="3" spans="2:10" ht="6.75" customHeight="1" x14ac:dyDescent="0.25">
      <c r="B3" s="51"/>
      <c r="C3" s="51"/>
      <c r="D3" s="52"/>
      <c r="E3" s="52"/>
      <c r="F3" s="52"/>
      <c r="G3" s="52"/>
      <c r="H3" s="52"/>
      <c r="I3" s="52"/>
      <c r="J3" s="52"/>
    </row>
    <row r="4" spans="2:10" ht="21.75" customHeight="1" x14ac:dyDescent="0.25">
      <c r="D4" s="52"/>
      <c r="E4" s="52"/>
      <c r="F4" s="52"/>
      <c r="G4" s="52"/>
      <c r="H4" s="52"/>
      <c r="I4" s="52"/>
      <c r="J4" s="52"/>
    </row>
    <row r="5" spans="2:10" ht="6" customHeight="1" x14ac:dyDescent="0.25"/>
    <row r="6" spans="2:10" ht="8.25" customHeight="1" x14ac:dyDescent="0.25"/>
    <row r="7" spans="2:10" ht="13.5" customHeight="1" x14ac:dyDescent="0.25">
      <c r="E7" s="52" t="s">
        <v>4997</v>
      </c>
      <c r="F7" s="52"/>
      <c r="G7" s="52"/>
    </row>
    <row r="9" spans="2:10" ht="1.5" customHeight="1" x14ac:dyDescent="0.25"/>
    <row r="10" spans="2:10" ht="11.25" customHeight="1" x14ac:dyDescent="0.25">
      <c r="B10" s="54" t="s">
        <v>3809</v>
      </c>
      <c r="C10" s="54"/>
    </row>
    <row r="11" spans="2:10" ht="8.25" customHeight="1" x14ac:dyDescent="0.25"/>
    <row r="12" spans="2:10" ht="12" customHeight="1" x14ac:dyDescent="0.25"/>
    <row r="13" spans="2:10" ht="15.75" customHeight="1" x14ac:dyDescent="0.25">
      <c r="B13" s="44" t="s">
        <v>3702</v>
      </c>
      <c r="C13" s="44" t="s">
        <v>3701</v>
      </c>
      <c r="D13" s="44" t="s">
        <v>3700</v>
      </c>
      <c r="E13" s="44" t="s">
        <v>3699</v>
      </c>
      <c r="F13" s="43" t="s">
        <v>3698</v>
      </c>
      <c r="G13" s="53"/>
      <c r="H13" s="53"/>
    </row>
    <row r="14" spans="2:10" ht="15.75" customHeight="1" x14ac:dyDescent="0.25">
      <c r="B14" s="40" t="s">
        <v>780</v>
      </c>
      <c r="C14" s="41" t="s">
        <v>781</v>
      </c>
      <c r="E14" s="40" t="s">
        <v>782</v>
      </c>
      <c r="F14" s="39" t="s">
        <v>4776</v>
      </c>
    </row>
    <row r="15" spans="2:10" ht="15.75" customHeight="1" x14ac:dyDescent="0.25">
      <c r="B15" s="40" t="s">
        <v>789</v>
      </c>
      <c r="C15" s="41" t="s">
        <v>790</v>
      </c>
      <c r="E15" s="40" t="s">
        <v>791</v>
      </c>
      <c r="F15" s="39" t="s">
        <v>4781</v>
      </c>
    </row>
    <row r="16" spans="2:10" ht="15.75" customHeight="1" x14ac:dyDescent="0.25">
      <c r="B16" s="40" t="s">
        <v>792</v>
      </c>
      <c r="C16" s="41" t="s">
        <v>793</v>
      </c>
      <c r="E16" s="40" t="s">
        <v>794</v>
      </c>
      <c r="F16" s="39" t="s">
        <v>4893</v>
      </c>
    </row>
    <row r="17" spans="2:8" ht="15.75" customHeight="1" x14ac:dyDescent="0.25">
      <c r="B17" s="40" t="s">
        <v>828</v>
      </c>
      <c r="C17" s="41" t="s">
        <v>829</v>
      </c>
      <c r="E17" s="40" t="s">
        <v>830</v>
      </c>
      <c r="F17" s="39" t="s">
        <v>4777</v>
      </c>
    </row>
    <row r="18" spans="2:8" ht="15.75" customHeight="1" x14ac:dyDescent="0.25">
      <c r="B18" s="40" t="s">
        <v>831</v>
      </c>
      <c r="C18" s="41" t="s">
        <v>832</v>
      </c>
      <c r="E18" s="40" t="s">
        <v>833</v>
      </c>
      <c r="F18" s="39" t="s">
        <v>4744</v>
      </c>
    </row>
    <row r="19" spans="2:8" ht="15.75" customHeight="1" x14ac:dyDescent="0.25">
      <c r="B19" s="40" t="s">
        <v>899</v>
      </c>
      <c r="C19" s="41" t="s">
        <v>900</v>
      </c>
      <c r="E19" s="40" t="s">
        <v>901</v>
      </c>
      <c r="F19" s="39" t="s">
        <v>4996</v>
      </c>
    </row>
    <row r="20" spans="2:8" ht="15.75" customHeight="1" x14ac:dyDescent="0.25">
      <c r="B20" s="40" t="s">
        <v>1847</v>
      </c>
      <c r="C20" s="41" t="s">
        <v>1832</v>
      </c>
      <c r="E20" s="40" t="s">
        <v>1815</v>
      </c>
      <c r="F20" s="39" t="s">
        <v>4995</v>
      </c>
    </row>
    <row r="21" spans="2:8" ht="15.75" customHeight="1" x14ac:dyDescent="0.25">
      <c r="B21" s="40" t="s">
        <v>867</v>
      </c>
      <c r="C21" s="41" t="s">
        <v>868</v>
      </c>
      <c r="E21" s="40" t="s">
        <v>869</v>
      </c>
      <c r="F21" s="39" t="s">
        <v>4859</v>
      </c>
    </row>
    <row r="22" spans="2:8" ht="15.75" customHeight="1" x14ac:dyDescent="0.25">
      <c r="B22" s="40" t="s">
        <v>870</v>
      </c>
      <c r="C22" s="41" t="s">
        <v>871</v>
      </c>
      <c r="E22" s="40" t="s">
        <v>672</v>
      </c>
      <c r="F22" s="39" t="s">
        <v>4749</v>
      </c>
    </row>
    <row r="23" spans="2:8" ht="15.75" customHeight="1" x14ac:dyDescent="0.25">
      <c r="B23" s="40" t="s">
        <v>902</v>
      </c>
      <c r="C23" s="41" t="s">
        <v>903</v>
      </c>
      <c r="E23" s="40" t="s">
        <v>904</v>
      </c>
      <c r="F23" s="39" t="s">
        <v>4994</v>
      </c>
    </row>
    <row r="24" spans="2:8" ht="15.75" customHeight="1" x14ac:dyDescent="0.25">
      <c r="B24" s="40" t="s">
        <v>3808</v>
      </c>
      <c r="C24" s="55" t="s">
        <v>3807</v>
      </c>
      <c r="E24" s="40" t="s">
        <v>3806</v>
      </c>
      <c r="F24" s="39" t="s">
        <v>4890</v>
      </c>
      <c r="H24" s="42" t="s">
        <v>3706</v>
      </c>
    </row>
    <row r="25" spans="2:8" ht="15.75" customHeight="1" x14ac:dyDescent="0.25">
      <c r="B25" s="40" t="s">
        <v>804</v>
      </c>
      <c r="C25" s="41" t="s">
        <v>805</v>
      </c>
      <c r="E25" s="40" t="s">
        <v>806</v>
      </c>
      <c r="F25" s="39" t="s">
        <v>4860</v>
      </c>
    </row>
    <row r="26" spans="2:8" ht="15.75" customHeight="1" x14ac:dyDescent="0.25">
      <c r="B26" s="40" t="s">
        <v>834</v>
      </c>
      <c r="C26" s="41" t="s">
        <v>835</v>
      </c>
      <c r="E26" s="40" t="s">
        <v>836</v>
      </c>
      <c r="F26" s="39" t="s">
        <v>4878</v>
      </c>
    </row>
    <row r="27" spans="2:8" ht="15.75" customHeight="1" x14ac:dyDescent="0.25">
      <c r="B27" s="40" t="s">
        <v>837</v>
      </c>
      <c r="C27" s="41" t="s">
        <v>838</v>
      </c>
      <c r="E27" s="40" t="s">
        <v>839</v>
      </c>
      <c r="F27" s="39" t="s">
        <v>4895</v>
      </c>
    </row>
    <row r="28" spans="2:8" ht="15.75" customHeight="1" x14ac:dyDescent="0.25">
      <c r="B28" s="40" t="s">
        <v>783</v>
      </c>
      <c r="C28" s="41" t="s">
        <v>784</v>
      </c>
      <c r="E28" s="40" t="s">
        <v>785</v>
      </c>
      <c r="F28" s="39" t="s">
        <v>4782</v>
      </c>
    </row>
    <row r="29" spans="2:8" ht="15.75" customHeight="1" x14ac:dyDescent="0.25">
      <c r="B29" s="40" t="s">
        <v>3805</v>
      </c>
      <c r="C29" s="41" t="s">
        <v>3804</v>
      </c>
      <c r="E29" s="40" t="s">
        <v>3803</v>
      </c>
      <c r="F29" s="39" t="s">
        <v>4885</v>
      </c>
      <c r="H29" s="42" t="s">
        <v>3706</v>
      </c>
    </row>
    <row r="30" spans="2:8" ht="15.75" customHeight="1" x14ac:dyDescent="0.25">
      <c r="B30" s="40" t="s">
        <v>1844</v>
      </c>
      <c r="C30" s="41" t="s">
        <v>1830</v>
      </c>
      <c r="E30" s="40" t="s">
        <v>1813</v>
      </c>
      <c r="F30" s="39" t="s">
        <v>4993</v>
      </c>
    </row>
    <row r="31" spans="2:8" ht="15.75" customHeight="1" x14ac:dyDescent="0.25">
      <c r="B31" s="40" t="s">
        <v>3802</v>
      </c>
      <c r="C31" s="41" t="s">
        <v>3801</v>
      </c>
      <c r="E31" s="40" t="s">
        <v>3800</v>
      </c>
      <c r="F31" s="39" t="s">
        <v>4883</v>
      </c>
      <c r="H31" s="42" t="s">
        <v>3706</v>
      </c>
    </row>
    <row r="32" spans="2:8" ht="15.75" customHeight="1" x14ac:dyDescent="0.25">
      <c r="B32" s="40" t="s">
        <v>1846</v>
      </c>
      <c r="C32" s="41" t="s">
        <v>1831</v>
      </c>
      <c r="E32" s="40" t="s">
        <v>1814</v>
      </c>
      <c r="F32" s="39" t="s">
        <v>4992</v>
      </c>
    </row>
    <row r="33" spans="2:8" ht="15.75" customHeight="1" x14ac:dyDescent="0.25">
      <c r="B33" s="40" t="s">
        <v>3799</v>
      </c>
      <c r="C33" s="41" t="s">
        <v>3798</v>
      </c>
      <c r="E33" s="40" t="s">
        <v>3797</v>
      </c>
      <c r="F33" s="39" t="s">
        <v>4881</v>
      </c>
      <c r="H33" s="42" t="s">
        <v>3706</v>
      </c>
    </row>
    <row r="34" spans="2:8" ht="15.75" customHeight="1" x14ac:dyDescent="0.25">
      <c r="B34" s="40" t="s">
        <v>1845</v>
      </c>
      <c r="C34" s="41" t="s">
        <v>1192</v>
      </c>
      <c r="E34" s="40" t="s">
        <v>686</v>
      </c>
      <c r="F34" s="39" t="s">
        <v>4991</v>
      </c>
    </row>
    <row r="35" spans="2:8" ht="15.75" customHeight="1" x14ac:dyDescent="0.25">
      <c r="B35" s="40" t="s">
        <v>890</v>
      </c>
      <c r="C35" s="41" t="s">
        <v>891</v>
      </c>
      <c r="E35" s="40" t="s">
        <v>892</v>
      </c>
      <c r="F35" s="39" t="s">
        <v>4990</v>
      </c>
    </row>
    <row r="36" spans="2:8" ht="15.75" customHeight="1" x14ac:dyDescent="0.25">
      <c r="B36" s="40" t="s">
        <v>893</v>
      </c>
      <c r="C36" s="41" t="s">
        <v>894</v>
      </c>
      <c r="E36" s="40" t="s">
        <v>895</v>
      </c>
      <c r="F36" s="39" t="s">
        <v>4989</v>
      </c>
    </row>
    <row r="37" spans="2:8" ht="15.75" customHeight="1" x14ac:dyDescent="0.25">
      <c r="B37" s="40" t="s">
        <v>896</v>
      </c>
      <c r="C37" s="41" t="s">
        <v>897</v>
      </c>
      <c r="E37" s="40" t="s">
        <v>898</v>
      </c>
      <c r="F37" s="39" t="s">
        <v>4988</v>
      </c>
    </row>
    <row r="38" spans="2:8" ht="15.75" customHeight="1" x14ac:dyDescent="0.25">
      <c r="B38" s="40" t="s">
        <v>1848</v>
      </c>
      <c r="C38" s="41" t="s">
        <v>1833</v>
      </c>
      <c r="E38" s="40" t="s">
        <v>1816</v>
      </c>
      <c r="F38" s="39" t="s">
        <v>4987</v>
      </c>
    </row>
    <row r="39" spans="2:8" ht="15.75" customHeight="1" x14ac:dyDescent="0.25">
      <c r="B39" s="40" t="s">
        <v>887</v>
      </c>
      <c r="C39" s="41" t="s">
        <v>888</v>
      </c>
      <c r="E39" s="40" t="s">
        <v>889</v>
      </c>
      <c r="F39" s="39" t="s">
        <v>4905</v>
      </c>
    </row>
    <row r="40" spans="2:8" ht="15.75" customHeight="1" x14ac:dyDescent="0.25">
      <c r="B40" s="40" t="s">
        <v>3696</v>
      </c>
      <c r="C40" s="41" t="s">
        <v>3695</v>
      </c>
      <c r="F40" s="39" t="s">
        <v>4858</v>
      </c>
      <c r="H40" s="42" t="s">
        <v>3706</v>
      </c>
    </row>
    <row r="41" spans="2:8" ht="15.75" customHeight="1" x14ac:dyDescent="0.25">
      <c r="B41" s="40" t="s">
        <v>795</v>
      </c>
      <c r="C41" s="41" t="s">
        <v>796</v>
      </c>
      <c r="E41" s="40" t="s">
        <v>797</v>
      </c>
      <c r="F41" s="39" t="s">
        <v>4761</v>
      </c>
    </row>
    <row r="42" spans="2:8" ht="15.75" customHeight="1" x14ac:dyDescent="0.25">
      <c r="B42" s="40" t="s">
        <v>1849</v>
      </c>
      <c r="C42" s="41" t="s">
        <v>1834</v>
      </c>
      <c r="E42" s="40" t="s">
        <v>1817</v>
      </c>
      <c r="F42" s="39" t="s">
        <v>4986</v>
      </c>
    </row>
    <row r="43" spans="2:8" ht="15.75" customHeight="1" x14ac:dyDescent="0.25">
      <c r="B43" s="40" t="s">
        <v>840</v>
      </c>
      <c r="C43" s="41" t="s">
        <v>841</v>
      </c>
      <c r="E43" s="40" t="s">
        <v>842</v>
      </c>
      <c r="F43" s="39" t="s">
        <v>4724</v>
      </c>
    </row>
    <row r="44" spans="2:8" ht="15.75" customHeight="1" x14ac:dyDescent="0.25">
      <c r="B44" s="40" t="s">
        <v>3694</v>
      </c>
      <c r="C44" s="41" t="s">
        <v>3693</v>
      </c>
      <c r="F44" s="39" t="s">
        <v>4858</v>
      </c>
    </row>
    <row r="45" spans="2:8" ht="15.75" customHeight="1" x14ac:dyDescent="0.25">
      <c r="B45" s="40" t="s">
        <v>3796</v>
      </c>
      <c r="C45" s="41" t="s">
        <v>3795</v>
      </c>
      <c r="D45" s="40" t="s">
        <v>3794</v>
      </c>
      <c r="F45" s="39" t="s">
        <v>4871</v>
      </c>
      <c r="H45" s="42" t="s">
        <v>3706</v>
      </c>
    </row>
    <row r="46" spans="2:8" ht="15.75" customHeight="1" x14ac:dyDescent="0.25">
      <c r="B46" s="40" t="s">
        <v>3793</v>
      </c>
      <c r="C46" s="41" t="s">
        <v>3792</v>
      </c>
      <c r="D46" s="40" t="s">
        <v>3791</v>
      </c>
      <c r="F46" s="39" t="s">
        <v>4870</v>
      </c>
      <c r="H46" s="42" t="s">
        <v>3706</v>
      </c>
    </row>
    <row r="47" spans="2:8" ht="15.75" customHeight="1" x14ac:dyDescent="0.25">
      <c r="B47" s="40" t="s">
        <v>3790</v>
      </c>
      <c r="C47" s="41" t="s">
        <v>3789</v>
      </c>
      <c r="E47" s="40" t="s">
        <v>3788</v>
      </c>
      <c r="F47" s="39" t="s">
        <v>4869</v>
      </c>
      <c r="H47" s="42" t="s">
        <v>3706</v>
      </c>
    </row>
    <row r="48" spans="2:8" ht="15.75" customHeight="1" x14ac:dyDescent="0.25">
      <c r="B48" s="40" t="s">
        <v>3787</v>
      </c>
      <c r="C48" s="41" t="s">
        <v>3786</v>
      </c>
      <c r="D48" s="40" t="s">
        <v>3774</v>
      </c>
      <c r="F48" s="39" t="s">
        <v>4868</v>
      </c>
      <c r="H48" s="42" t="s">
        <v>3706</v>
      </c>
    </row>
    <row r="49" spans="2:8" ht="15.75" customHeight="1" x14ac:dyDescent="0.25">
      <c r="B49" s="40" t="s">
        <v>3785</v>
      </c>
      <c r="C49" s="41" t="s">
        <v>3784</v>
      </c>
      <c r="D49" s="40" t="s">
        <v>3771</v>
      </c>
      <c r="F49" s="39" t="s">
        <v>4867</v>
      </c>
      <c r="H49" s="42" t="s">
        <v>3706</v>
      </c>
    </row>
    <row r="50" spans="2:8" ht="15.75" customHeight="1" x14ac:dyDescent="0.25">
      <c r="B50" s="40" t="s">
        <v>3783</v>
      </c>
      <c r="C50" s="41" t="s">
        <v>3782</v>
      </c>
      <c r="D50" s="40" t="s">
        <v>3777</v>
      </c>
      <c r="F50" s="39" t="s">
        <v>4866</v>
      </c>
      <c r="H50" s="42" t="s">
        <v>3706</v>
      </c>
    </row>
    <row r="51" spans="2:8" ht="15.75" customHeight="1" x14ac:dyDescent="0.25">
      <c r="B51" s="40" t="s">
        <v>3781</v>
      </c>
      <c r="C51" s="41" t="s">
        <v>3780</v>
      </c>
      <c r="D51" s="40" t="s">
        <v>3768</v>
      </c>
      <c r="F51" s="39" t="s">
        <v>4865</v>
      </c>
      <c r="H51" s="42" t="s">
        <v>3706</v>
      </c>
    </row>
    <row r="52" spans="2:8" ht="15.75" customHeight="1" x14ac:dyDescent="0.25">
      <c r="B52" s="40" t="s">
        <v>3779</v>
      </c>
      <c r="C52" s="41" t="s">
        <v>3778</v>
      </c>
      <c r="D52" s="40" t="s">
        <v>3777</v>
      </c>
      <c r="E52" s="40" t="s">
        <v>1814</v>
      </c>
      <c r="F52" s="39" t="s">
        <v>4864</v>
      </c>
      <c r="H52" s="42" t="s">
        <v>3706</v>
      </c>
    </row>
    <row r="53" spans="2:8" ht="15.75" customHeight="1" x14ac:dyDescent="0.25">
      <c r="B53" s="40" t="s">
        <v>3776</v>
      </c>
      <c r="C53" s="41" t="s">
        <v>3775</v>
      </c>
      <c r="D53" s="40" t="s">
        <v>3774</v>
      </c>
      <c r="E53" s="40" t="s">
        <v>1814</v>
      </c>
      <c r="F53" s="39" t="s">
        <v>4863</v>
      </c>
      <c r="H53" s="42" t="s">
        <v>3706</v>
      </c>
    </row>
    <row r="54" spans="2:8" ht="15.75" customHeight="1" x14ac:dyDescent="0.25">
      <c r="B54" s="40" t="s">
        <v>3773</v>
      </c>
      <c r="C54" s="41" t="s">
        <v>3772</v>
      </c>
      <c r="D54" s="40" t="s">
        <v>3771</v>
      </c>
      <c r="E54" s="40" t="s">
        <v>1814</v>
      </c>
      <c r="F54" s="39" t="s">
        <v>4862</v>
      </c>
      <c r="H54" s="42" t="s">
        <v>3706</v>
      </c>
    </row>
    <row r="55" spans="2:8" ht="15.75" customHeight="1" x14ac:dyDescent="0.25">
      <c r="B55" s="40" t="s">
        <v>3770</v>
      </c>
      <c r="C55" s="41" t="s">
        <v>3769</v>
      </c>
      <c r="D55" s="40" t="s">
        <v>3768</v>
      </c>
      <c r="E55" s="40" t="s">
        <v>1814</v>
      </c>
      <c r="F55" s="39" t="s">
        <v>4861</v>
      </c>
      <c r="H55" s="42" t="s">
        <v>3706</v>
      </c>
    </row>
    <row r="56" spans="2:8" ht="15.75" customHeight="1" x14ac:dyDescent="0.25">
      <c r="B56" s="40" t="s">
        <v>872</v>
      </c>
      <c r="C56" s="41" t="s">
        <v>873</v>
      </c>
      <c r="E56" s="40" t="s">
        <v>874</v>
      </c>
      <c r="F56" s="39" t="s">
        <v>4772</v>
      </c>
    </row>
    <row r="57" spans="2:8" ht="15.75" customHeight="1" x14ac:dyDescent="0.25">
      <c r="B57" s="40" t="s">
        <v>1850</v>
      </c>
      <c r="C57" s="41" t="s">
        <v>1835</v>
      </c>
      <c r="E57" s="40" t="s">
        <v>1818</v>
      </c>
      <c r="F57" s="39" t="s">
        <v>4985</v>
      </c>
    </row>
    <row r="58" spans="2:8" ht="15.75" customHeight="1" x14ac:dyDescent="0.25">
      <c r="B58" s="40" t="s">
        <v>3692</v>
      </c>
      <c r="C58" s="41" t="s">
        <v>3691</v>
      </c>
      <c r="F58" s="39" t="s">
        <v>4858</v>
      </c>
    </row>
    <row r="59" spans="2:8" ht="15.75" customHeight="1" x14ac:dyDescent="0.25">
      <c r="B59" s="40" t="s">
        <v>3767</v>
      </c>
      <c r="C59" s="41" t="s">
        <v>3766</v>
      </c>
      <c r="E59" s="40" t="s">
        <v>857</v>
      </c>
      <c r="F59" s="39" t="s">
        <v>4857</v>
      </c>
      <c r="H59" s="42" t="s">
        <v>3706</v>
      </c>
    </row>
    <row r="60" spans="2:8" ht="15.75" customHeight="1" x14ac:dyDescent="0.25">
      <c r="B60" s="40" t="s">
        <v>855</v>
      </c>
      <c r="C60" s="41" t="s">
        <v>856</v>
      </c>
      <c r="E60" s="40" t="s">
        <v>857</v>
      </c>
      <c r="F60" s="39" t="s">
        <v>4755</v>
      </c>
    </row>
    <row r="61" spans="2:8" ht="15.75" customHeight="1" x14ac:dyDescent="0.25">
      <c r="B61" s="40" t="s">
        <v>1851</v>
      </c>
      <c r="C61" s="41" t="s">
        <v>1836</v>
      </c>
      <c r="E61" s="40" t="s">
        <v>1819</v>
      </c>
      <c r="F61" s="39" t="s">
        <v>4741</v>
      </c>
    </row>
    <row r="62" spans="2:8" ht="15.75" customHeight="1" x14ac:dyDescent="0.25">
      <c r="B62" s="40" t="s">
        <v>3765</v>
      </c>
      <c r="C62" s="41" t="s">
        <v>3764</v>
      </c>
      <c r="D62" s="40" t="s">
        <v>3763</v>
      </c>
      <c r="F62" s="39" t="s">
        <v>4854</v>
      </c>
      <c r="H62" s="42" t="s">
        <v>3706</v>
      </c>
    </row>
    <row r="63" spans="2:8" ht="15.75" customHeight="1" x14ac:dyDescent="0.25">
      <c r="B63" s="40" t="s">
        <v>3762</v>
      </c>
      <c r="C63" s="41" t="s">
        <v>3761</v>
      </c>
      <c r="E63" s="40" t="s">
        <v>3760</v>
      </c>
      <c r="F63" s="39" t="s">
        <v>4853</v>
      </c>
      <c r="H63" s="42" t="s">
        <v>3706</v>
      </c>
    </row>
    <row r="64" spans="2:8" ht="15.75" customHeight="1" x14ac:dyDescent="0.25">
      <c r="B64" s="40" t="s">
        <v>843</v>
      </c>
      <c r="C64" s="41" t="s">
        <v>844</v>
      </c>
      <c r="E64" s="40" t="s">
        <v>845</v>
      </c>
      <c r="F64" s="39" t="s">
        <v>4891</v>
      </c>
    </row>
    <row r="65" spans="2:8" ht="15.75" customHeight="1" x14ac:dyDescent="0.25">
      <c r="B65" s="40" t="s">
        <v>1852</v>
      </c>
      <c r="C65" s="41" t="s">
        <v>1837</v>
      </c>
      <c r="E65" s="40" t="s">
        <v>1820</v>
      </c>
      <c r="F65" s="39" t="s">
        <v>4884</v>
      </c>
    </row>
    <row r="66" spans="2:8" ht="15.75" customHeight="1" x14ac:dyDescent="0.25">
      <c r="B66" s="40" t="s">
        <v>774</v>
      </c>
      <c r="C66" s="41" t="s">
        <v>775</v>
      </c>
      <c r="E66" s="40" t="s">
        <v>776</v>
      </c>
      <c r="F66" s="39" t="s">
        <v>4756</v>
      </c>
    </row>
    <row r="67" spans="2:8" ht="15.75" customHeight="1" x14ac:dyDescent="0.25">
      <c r="B67" s="40" t="s">
        <v>771</v>
      </c>
      <c r="C67" s="41" t="s">
        <v>772</v>
      </c>
      <c r="E67" s="40" t="s">
        <v>773</v>
      </c>
      <c r="F67" s="39" t="s">
        <v>4771</v>
      </c>
    </row>
    <row r="68" spans="2:8" ht="15.75" customHeight="1" x14ac:dyDescent="0.25">
      <c r="B68" s="40" t="s">
        <v>777</v>
      </c>
      <c r="C68" s="41" t="s">
        <v>778</v>
      </c>
      <c r="E68" s="40" t="s">
        <v>779</v>
      </c>
      <c r="F68" s="39" t="s">
        <v>4769</v>
      </c>
    </row>
    <row r="69" spans="2:8" ht="15.75" customHeight="1" x14ac:dyDescent="0.25">
      <c r="B69" s="40" t="s">
        <v>3759</v>
      </c>
      <c r="C69" s="41" t="s">
        <v>3758</v>
      </c>
      <c r="E69" s="40" t="s">
        <v>1814</v>
      </c>
      <c r="F69" s="39" t="s">
        <v>4847</v>
      </c>
      <c r="H69" s="42" t="s">
        <v>3706</v>
      </c>
    </row>
    <row r="70" spans="2:8" ht="15.75" customHeight="1" x14ac:dyDescent="0.25">
      <c r="B70" s="40" t="s">
        <v>673</v>
      </c>
      <c r="C70" s="41" t="s">
        <v>674</v>
      </c>
      <c r="D70" s="40" t="s">
        <v>675</v>
      </c>
      <c r="F70" s="39" t="s">
        <v>4783</v>
      </c>
    </row>
    <row r="71" spans="2:8" ht="15.75" customHeight="1" x14ac:dyDescent="0.25">
      <c r="B71" s="40" t="s">
        <v>3757</v>
      </c>
      <c r="C71" s="41" t="s">
        <v>3756</v>
      </c>
      <c r="E71" s="40" t="s">
        <v>3755</v>
      </c>
      <c r="F71" s="39" t="s">
        <v>4845</v>
      </c>
      <c r="H71" s="42" t="s">
        <v>3706</v>
      </c>
    </row>
    <row r="72" spans="2:8" ht="15.75" customHeight="1" x14ac:dyDescent="0.25">
      <c r="B72" s="40" t="s">
        <v>875</v>
      </c>
      <c r="C72" s="41" t="s">
        <v>876</v>
      </c>
      <c r="E72" s="40" t="s">
        <v>877</v>
      </c>
      <c r="F72" s="39" t="s">
        <v>4903</v>
      </c>
    </row>
    <row r="73" spans="2:8" ht="15.75" customHeight="1" x14ac:dyDescent="0.25">
      <c r="B73" s="40" t="s">
        <v>3754</v>
      </c>
      <c r="C73" s="41" t="s">
        <v>3753</v>
      </c>
      <c r="D73" s="40" t="s">
        <v>685</v>
      </c>
      <c r="F73" s="39" t="s">
        <v>4843</v>
      </c>
      <c r="H73" s="42" t="s">
        <v>3706</v>
      </c>
    </row>
    <row r="74" spans="2:8" ht="15.75" customHeight="1" x14ac:dyDescent="0.25">
      <c r="B74" s="40" t="s">
        <v>3752</v>
      </c>
      <c r="C74" s="41" t="s">
        <v>3751</v>
      </c>
      <c r="D74" s="40" t="s">
        <v>3750</v>
      </c>
      <c r="F74" s="39" t="s">
        <v>4842</v>
      </c>
      <c r="H74" s="42" t="s">
        <v>3706</v>
      </c>
    </row>
    <row r="75" spans="2:8" ht="15.75" customHeight="1" x14ac:dyDescent="0.25">
      <c r="B75" s="40" t="s">
        <v>3749</v>
      </c>
      <c r="C75" s="41" t="s">
        <v>3748</v>
      </c>
      <c r="D75" s="40" t="s">
        <v>3747</v>
      </c>
      <c r="F75" s="39" t="s">
        <v>4841</v>
      </c>
      <c r="H75" s="42" t="s">
        <v>3706</v>
      </c>
    </row>
    <row r="76" spans="2:8" ht="15.75" customHeight="1" x14ac:dyDescent="0.25">
      <c r="B76" s="40" t="s">
        <v>683</v>
      </c>
      <c r="C76" s="41" t="s">
        <v>684</v>
      </c>
      <c r="D76" s="40" t="s">
        <v>685</v>
      </c>
      <c r="E76" s="40" t="s">
        <v>686</v>
      </c>
      <c r="F76" s="39" t="s">
        <v>4754</v>
      </c>
    </row>
    <row r="77" spans="2:8" ht="15.75" customHeight="1" x14ac:dyDescent="0.25">
      <c r="B77" s="40" t="s">
        <v>786</v>
      </c>
      <c r="C77" s="41" t="s">
        <v>787</v>
      </c>
      <c r="E77" s="40" t="s">
        <v>788</v>
      </c>
      <c r="F77" s="39" t="s">
        <v>4778</v>
      </c>
    </row>
    <row r="78" spans="2:8" ht="15.75" customHeight="1" x14ac:dyDescent="0.25">
      <c r="B78" s="40" t="s">
        <v>825</v>
      </c>
      <c r="C78" s="41" t="s">
        <v>826</v>
      </c>
      <c r="E78" s="40" t="s">
        <v>827</v>
      </c>
      <c r="F78" s="39" t="s">
        <v>4879</v>
      </c>
    </row>
    <row r="79" spans="2:8" ht="15.75" customHeight="1" x14ac:dyDescent="0.25">
      <c r="B79" s="40" t="s">
        <v>702</v>
      </c>
      <c r="C79" s="41" t="s">
        <v>703</v>
      </c>
      <c r="D79" s="40" t="s">
        <v>704</v>
      </c>
      <c r="F79" s="39" t="s">
        <v>4793</v>
      </c>
    </row>
    <row r="80" spans="2:8" ht="15.75" customHeight="1" x14ac:dyDescent="0.25">
      <c r="B80" s="40" t="s">
        <v>690</v>
      </c>
      <c r="C80" s="41" t="s">
        <v>691</v>
      </c>
      <c r="D80" s="40" t="s">
        <v>692</v>
      </c>
      <c r="F80" s="39" t="s">
        <v>4801</v>
      </c>
    </row>
    <row r="81" spans="2:8" ht="15.75" customHeight="1" x14ac:dyDescent="0.25">
      <c r="B81" s="40" t="s">
        <v>696</v>
      </c>
      <c r="C81" s="41" t="s">
        <v>697</v>
      </c>
      <c r="D81" s="40" t="s">
        <v>698</v>
      </c>
      <c r="F81" s="39" t="s">
        <v>4799</v>
      </c>
    </row>
    <row r="82" spans="2:8" ht="15.75" customHeight="1" x14ac:dyDescent="0.25">
      <c r="B82" s="40" t="s">
        <v>3746</v>
      </c>
      <c r="C82" s="41" t="s">
        <v>3745</v>
      </c>
      <c r="D82" s="40" t="s">
        <v>698</v>
      </c>
      <c r="E82" s="40" t="s">
        <v>1814</v>
      </c>
      <c r="F82" s="39" t="s">
        <v>4834</v>
      </c>
      <c r="H82" s="42" t="s">
        <v>3706</v>
      </c>
    </row>
    <row r="83" spans="2:8" ht="15.75" customHeight="1" x14ac:dyDescent="0.25">
      <c r="B83" s="40" t="s">
        <v>693</v>
      </c>
      <c r="C83" s="41" t="s">
        <v>694</v>
      </c>
      <c r="D83" s="40" t="s">
        <v>695</v>
      </c>
      <c r="F83" s="39" t="s">
        <v>4800</v>
      </c>
    </row>
    <row r="84" spans="2:8" ht="15.75" customHeight="1" x14ac:dyDescent="0.25">
      <c r="B84" s="40" t="s">
        <v>3744</v>
      </c>
      <c r="C84" s="41" t="s">
        <v>3743</v>
      </c>
      <c r="D84" s="40" t="s">
        <v>695</v>
      </c>
      <c r="E84" s="40" t="s">
        <v>1814</v>
      </c>
      <c r="F84" s="39" t="s">
        <v>4832</v>
      </c>
      <c r="H84" s="42" t="s">
        <v>3706</v>
      </c>
    </row>
    <row r="85" spans="2:8" ht="15.75" customHeight="1" x14ac:dyDescent="0.25">
      <c r="B85" s="40" t="s">
        <v>699</v>
      </c>
      <c r="C85" s="41" t="s">
        <v>700</v>
      </c>
      <c r="D85" s="40" t="s">
        <v>701</v>
      </c>
      <c r="F85" s="39" t="s">
        <v>4794</v>
      </c>
    </row>
    <row r="86" spans="2:8" ht="15.75" customHeight="1" x14ac:dyDescent="0.25">
      <c r="B86" s="40" t="s">
        <v>3742</v>
      </c>
      <c r="C86" s="41" t="s">
        <v>3741</v>
      </c>
      <c r="D86" s="40" t="s">
        <v>701</v>
      </c>
      <c r="E86" s="40" t="s">
        <v>1814</v>
      </c>
      <c r="F86" s="39" t="s">
        <v>4830</v>
      </c>
      <c r="H86" s="42" t="s">
        <v>3706</v>
      </c>
    </row>
    <row r="87" spans="2:8" ht="15.75" customHeight="1" x14ac:dyDescent="0.25">
      <c r="B87" s="40" t="s">
        <v>3740</v>
      </c>
      <c r="C87" s="41" t="s">
        <v>3739</v>
      </c>
      <c r="D87" s="40" t="s">
        <v>704</v>
      </c>
      <c r="E87" s="40" t="s">
        <v>1814</v>
      </c>
      <c r="F87" s="39" t="s">
        <v>4829</v>
      </c>
      <c r="H87" s="42" t="s">
        <v>3706</v>
      </c>
    </row>
    <row r="88" spans="2:8" ht="15.75" customHeight="1" x14ac:dyDescent="0.25">
      <c r="B88" s="40" t="s">
        <v>679</v>
      </c>
      <c r="C88" s="41" t="s">
        <v>680</v>
      </c>
      <c r="D88" s="40" t="s">
        <v>681</v>
      </c>
      <c r="E88" s="40" t="s">
        <v>682</v>
      </c>
      <c r="F88" s="39" t="s">
        <v>4803</v>
      </c>
    </row>
    <row r="89" spans="2:8" ht="15.75" customHeight="1" x14ac:dyDescent="0.25">
      <c r="B89" s="40" t="s">
        <v>3738</v>
      </c>
      <c r="C89" s="41" t="s">
        <v>3737</v>
      </c>
      <c r="D89" s="40" t="s">
        <v>667</v>
      </c>
      <c r="E89" s="40" t="s">
        <v>672</v>
      </c>
      <c r="F89" s="39" t="s">
        <v>4827</v>
      </c>
      <c r="H89" s="42" t="s">
        <v>3706</v>
      </c>
    </row>
    <row r="90" spans="2:8" ht="15.75" customHeight="1" x14ac:dyDescent="0.25">
      <c r="B90" s="40" t="s">
        <v>3736</v>
      </c>
      <c r="C90" s="41" t="s">
        <v>3735</v>
      </c>
      <c r="D90" s="40" t="s">
        <v>667</v>
      </c>
      <c r="E90" s="40" t="s">
        <v>874</v>
      </c>
      <c r="F90" s="39" t="s">
        <v>4826</v>
      </c>
      <c r="H90" s="42" t="s">
        <v>3706</v>
      </c>
    </row>
    <row r="91" spans="2:8" ht="15.75" customHeight="1" x14ac:dyDescent="0.25">
      <c r="B91" s="40" t="s">
        <v>768</v>
      </c>
      <c r="C91" s="41" t="s">
        <v>2372</v>
      </c>
      <c r="E91" s="40" t="s">
        <v>2378</v>
      </c>
      <c r="F91" s="39" t="s">
        <v>4791</v>
      </c>
    </row>
    <row r="92" spans="2:8" ht="15.75" customHeight="1" x14ac:dyDescent="0.25">
      <c r="B92" s="40" t="s">
        <v>769</v>
      </c>
      <c r="C92" s="41" t="s">
        <v>2374</v>
      </c>
      <c r="E92" s="40" t="s">
        <v>2380</v>
      </c>
      <c r="F92" s="39" t="s">
        <v>4789</v>
      </c>
    </row>
    <row r="93" spans="2:8" ht="15.75" customHeight="1" x14ac:dyDescent="0.25">
      <c r="B93" s="40" t="s">
        <v>770</v>
      </c>
      <c r="C93" s="41" t="s">
        <v>2373</v>
      </c>
      <c r="E93" s="40" t="s">
        <v>2379</v>
      </c>
      <c r="F93" s="39" t="s">
        <v>4790</v>
      </c>
    </row>
    <row r="94" spans="2:8" ht="15.75" customHeight="1" x14ac:dyDescent="0.25">
      <c r="B94" s="40" t="s">
        <v>822</v>
      </c>
      <c r="C94" s="41" t="s">
        <v>823</v>
      </c>
      <c r="E94" s="40" t="s">
        <v>824</v>
      </c>
      <c r="F94" s="39" t="s">
        <v>4760</v>
      </c>
    </row>
    <row r="95" spans="2:8" ht="15.75" customHeight="1" x14ac:dyDescent="0.25">
      <c r="B95" s="40" t="s">
        <v>3734</v>
      </c>
      <c r="C95" s="41" t="s">
        <v>3733</v>
      </c>
      <c r="D95" s="40" t="s">
        <v>667</v>
      </c>
      <c r="E95" s="40" t="s">
        <v>869</v>
      </c>
      <c r="F95" s="39" t="s">
        <v>4821</v>
      </c>
      <c r="H95" s="42" t="s">
        <v>3706</v>
      </c>
    </row>
    <row r="96" spans="2:8" ht="15.75" customHeight="1" x14ac:dyDescent="0.25">
      <c r="B96" s="40" t="s">
        <v>3732</v>
      </c>
      <c r="C96" s="41" t="s">
        <v>3731</v>
      </c>
      <c r="D96" s="40" t="s">
        <v>675</v>
      </c>
      <c r="E96" s="40" t="s">
        <v>672</v>
      </c>
      <c r="F96" s="39" t="s">
        <v>4820</v>
      </c>
      <c r="H96" s="42" t="s">
        <v>3706</v>
      </c>
    </row>
    <row r="97" spans="2:8" ht="15.75" customHeight="1" x14ac:dyDescent="0.25">
      <c r="B97" s="40" t="s">
        <v>3730</v>
      </c>
      <c r="C97" s="41" t="s">
        <v>3729</v>
      </c>
      <c r="D97" s="40" t="s">
        <v>675</v>
      </c>
      <c r="E97" s="40" t="s">
        <v>869</v>
      </c>
      <c r="F97" s="39" t="s">
        <v>4819</v>
      </c>
      <c r="H97" s="42" t="s">
        <v>3706</v>
      </c>
    </row>
    <row r="98" spans="2:8" ht="15.75" customHeight="1" x14ac:dyDescent="0.25">
      <c r="B98" s="40" t="s">
        <v>3728</v>
      </c>
      <c r="C98" s="41" t="s">
        <v>3727</v>
      </c>
      <c r="E98" s="40" t="s">
        <v>3716</v>
      </c>
      <c r="F98" s="39" t="s">
        <v>4818</v>
      </c>
      <c r="H98" s="42" t="s">
        <v>3706</v>
      </c>
    </row>
    <row r="99" spans="2:8" ht="15.75" customHeight="1" x14ac:dyDescent="0.25">
      <c r="B99" s="40" t="s">
        <v>3726</v>
      </c>
      <c r="C99" s="41" t="s">
        <v>3725</v>
      </c>
      <c r="D99" s="40" t="s">
        <v>3722</v>
      </c>
      <c r="E99" s="40" t="s">
        <v>672</v>
      </c>
      <c r="F99" s="39" t="s">
        <v>4817</v>
      </c>
      <c r="H99" s="42" t="s">
        <v>3706</v>
      </c>
    </row>
    <row r="100" spans="2:8" ht="15.75" customHeight="1" x14ac:dyDescent="0.25">
      <c r="B100" s="40" t="s">
        <v>3724</v>
      </c>
      <c r="C100" s="41" t="s">
        <v>3723</v>
      </c>
      <c r="D100" s="40" t="s">
        <v>3722</v>
      </c>
      <c r="E100" s="40" t="s">
        <v>3721</v>
      </c>
      <c r="F100" s="39" t="s">
        <v>4816</v>
      </c>
      <c r="H100" s="42" t="s">
        <v>3706</v>
      </c>
    </row>
    <row r="101" spans="2:8" ht="15.75" customHeight="1" x14ac:dyDescent="0.25">
      <c r="B101" s="40" t="s">
        <v>665</v>
      </c>
      <c r="C101" s="41" t="s">
        <v>666</v>
      </c>
      <c r="D101" s="40" t="s">
        <v>667</v>
      </c>
      <c r="F101" s="39" t="s">
        <v>4753</v>
      </c>
    </row>
    <row r="102" spans="2:8" ht="15.75" customHeight="1" x14ac:dyDescent="0.25">
      <c r="B102" s="40" t="s">
        <v>3720</v>
      </c>
      <c r="C102" s="41" t="s">
        <v>3719</v>
      </c>
      <c r="F102" s="39" t="s">
        <v>4814</v>
      </c>
      <c r="H102" s="42" t="s">
        <v>3706</v>
      </c>
    </row>
    <row r="103" spans="2:8" ht="15.75" customHeight="1" x14ac:dyDescent="0.25">
      <c r="B103" s="40" t="s">
        <v>687</v>
      </c>
      <c r="C103" s="41" t="s">
        <v>688</v>
      </c>
      <c r="D103" s="40" t="s">
        <v>689</v>
      </c>
      <c r="F103" s="39" t="s">
        <v>4802</v>
      </c>
    </row>
    <row r="104" spans="2:8" ht="15.75" customHeight="1" x14ac:dyDescent="0.25">
      <c r="B104" s="40" t="s">
        <v>676</v>
      </c>
      <c r="C104" s="41" t="s">
        <v>677</v>
      </c>
      <c r="D104" s="40" t="s">
        <v>678</v>
      </c>
      <c r="F104" s="39" t="s">
        <v>4808</v>
      </c>
    </row>
    <row r="105" spans="2:8" ht="15.75" customHeight="1" x14ac:dyDescent="0.25">
      <c r="B105" s="40" t="s">
        <v>807</v>
      </c>
      <c r="C105" s="41" t="s">
        <v>808</v>
      </c>
      <c r="E105" s="40" t="s">
        <v>809</v>
      </c>
      <c r="F105" s="39" t="s">
        <v>4815</v>
      </c>
    </row>
    <row r="106" spans="2:8" ht="15.75" customHeight="1" x14ac:dyDescent="0.25">
      <c r="B106" s="40" t="s">
        <v>762</v>
      </c>
      <c r="C106" s="41" t="s">
        <v>763</v>
      </c>
      <c r="E106" s="40" t="s">
        <v>764</v>
      </c>
      <c r="F106" s="39" t="s">
        <v>4852</v>
      </c>
    </row>
    <row r="107" spans="2:8" ht="15.75" customHeight="1" x14ac:dyDescent="0.25">
      <c r="B107" s="40" t="s">
        <v>819</v>
      </c>
      <c r="C107" s="41" t="s">
        <v>820</v>
      </c>
      <c r="E107" s="40" t="s">
        <v>821</v>
      </c>
      <c r="F107" s="39" t="s">
        <v>4875</v>
      </c>
    </row>
    <row r="108" spans="2:8" ht="15.75" customHeight="1" x14ac:dyDescent="0.25">
      <c r="B108" s="40" t="s">
        <v>715</v>
      </c>
      <c r="C108" s="41" t="s">
        <v>716</v>
      </c>
      <c r="E108" s="40" t="s">
        <v>717</v>
      </c>
      <c r="F108" s="39" t="s">
        <v>4839</v>
      </c>
    </row>
    <row r="109" spans="2:8" ht="15.75" customHeight="1" x14ac:dyDescent="0.25">
      <c r="B109" s="40" t="s">
        <v>798</v>
      </c>
      <c r="C109" s="41" t="s">
        <v>799</v>
      </c>
      <c r="E109" s="40" t="s">
        <v>800</v>
      </c>
      <c r="F109" s="39" t="s">
        <v>4784</v>
      </c>
    </row>
    <row r="110" spans="2:8" ht="15.75" customHeight="1" x14ac:dyDescent="0.25">
      <c r="B110" s="40" t="s">
        <v>801</v>
      </c>
      <c r="C110" s="41" t="s">
        <v>802</v>
      </c>
      <c r="E110" s="40" t="s">
        <v>803</v>
      </c>
      <c r="F110" s="39" t="s">
        <v>4892</v>
      </c>
    </row>
    <row r="111" spans="2:8" ht="15.75" customHeight="1" x14ac:dyDescent="0.25">
      <c r="B111" s="40" t="s">
        <v>765</v>
      </c>
      <c r="C111" s="41" t="s">
        <v>766</v>
      </c>
      <c r="E111" s="40" t="s">
        <v>767</v>
      </c>
      <c r="F111" s="39" t="s">
        <v>4851</v>
      </c>
    </row>
    <row r="112" spans="2:8" ht="15.75" customHeight="1" x14ac:dyDescent="0.25">
      <c r="B112" s="40" t="s">
        <v>718</v>
      </c>
      <c r="C112" s="41" t="s">
        <v>719</v>
      </c>
      <c r="E112" s="40" t="s">
        <v>2382</v>
      </c>
      <c r="F112" s="39" t="s">
        <v>4787</v>
      </c>
    </row>
    <row r="113" spans="2:6" ht="15.75" customHeight="1" x14ac:dyDescent="0.25">
      <c r="B113" s="40" t="s">
        <v>720</v>
      </c>
      <c r="C113" s="41" t="s">
        <v>721</v>
      </c>
      <c r="E113" s="40" t="s">
        <v>2383</v>
      </c>
      <c r="F113" s="39" t="s">
        <v>4899</v>
      </c>
    </row>
    <row r="114" spans="2:6" ht="15.75" customHeight="1" x14ac:dyDescent="0.25">
      <c r="B114" s="40" t="s">
        <v>722</v>
      </c>
      <c r="C114" s="41" t="s">
        <v>723</v>
      </c>
      <c r="E114" s="40" t="s">
        <v>2384</v>
      </c>
      <c r="F114" s="39" t="s">
        <v>4898</v>
      </c>
    </row>
    <row r="115" spans="2:6" ht="15.75" customHeight="1" x14ac:dyDescent="0.25">
      <c r="B115" s="40" t="s">
        <v>724</v>
      </c>
      <c r="C115" s="41" t="s">
        <v>725</v>
      </c>
      <c r="E115" s="40" t="s">
        <v>726</v>
      </c>
      <c r="F115" s="39" t="s">
        <v>4874</v>
      </c>
    </row>
    <row r="116" spans="2:6" ht="15.75" customHeight="1" x14ac:dyDescent="0.25">
      <c r="B116" s="40" t="s">
        <v>727</v>
      </c>
      <c r="C116" s="41" t="s">
        <v>728</v>
      </c>
      <c r="E116" s="40" t="s">
        <v>729</v>
      </c>
      <c r="F116" s="39" t="s">
        <v>4807</v>
      </c>
    </row>
    <row r="117" spans="2:6" ht="15.75" customHeight="1" x14ac:dyDescent="0.25">
      <c r="B117" s="40" t="s">
        <v>730</v>
      </c>
      <c r="C117" s="41" t="s">
        <v>731</v>
      </c>
      <c r="E117" s="40" t="s">
        <v>732</v>
      </c>
      <c r="F117" s="39" t="s">
        <v>4806</v>
      </c>
    </row>
    <row r="118" spans="2:6" ht="15.75" customHeight="1" x14ac:dyDescent="0.25">
      <c r="B118" s="40" t="s">
        <v>757</v>
      </c>
      <c r="C118" s="41" t="s">
        <v>1379</v>
      </c>
      <c r="E118" s="40" t="s">
        <v>758</v>
      </c>
      <c r="F118" s="39" t="s">
        <v>4887</v>
      </c>
    </row>
    <row r="119" spans="2:6" ht="15.75" customHeight="1" x14ac:dyDescent="0.25">
      <c r="B119" s="40" t="s">
        <v>759</v>
      </c>
      <c r="C119" s="41" t="s">
        <v>760</v>
      </c>
      <c r="E119" s="40" t="s">
        <v>761</v>
      </c>
      <c r="F119" s="39" t="s">
        <v>4872</v>
      </c>
    </row>
    <row r="120" spans="2:6" ht="15.75" customHeight="1" x14ac:dyDescent="0.25">
      <c r="B120" s="40" t="s">
        <v>813</v>
      </c>
      <c r="C120" s="41" t="s">
        <v>814</v>
      </c>
      <c r="E120" s="40" t="s">
        <v>815</v>
      </c>
      <c r="F120" s="39" t="s">
        <v>4774</v>
      </c>
    </row>
    <row r="121" spans="2:6" ht="15.75" customHeight="1" x14ac:dyDescent="0.25">
      <c r="B121" s="40" t="s">
        <v>816</v>
      </c>
      <c r="C121" s="41" t="s">
        <v>817</v>
      </c>
      <c r="E121" s="40" t="s">
        <v>818</v>
      </c>
      <c r="F121" s="39" t="s">
        <v>4773</v>
      </c>
    </row>
    <row r="122" spans="2:6" ht="15.75" customHeight="1" x14ac:dyDescent="0.25">
      <c r="B122" s="40" t="s">
        <v>733</v>
      </c>
      <c r="C122" s="41" t="s">
        <v>734</v>
      </c>
      <c r="E122" s="40" t="s">
        <v>735</v>
      </c>
      <c r="F122" s="39" t="s">
        <v>4889</v>
      </c>
    </row>
    <row r="123" spans="2:6" ht="15.75" customHeight="1" x14ac:dyDescent="0.25">
      <c r="B123" s="40" t="s">
        <v>736</v>
      </c>
      <c r="C123" s="41" t="s">
        <v>737</v>
      </c>
      <c r="E123" s="40" t="s">
        <v>738</v>
      </c>
      <c r="F123" s="39" t="s">
        <v>4811</v>
      </c>
    </row>
    <row r="124" spans="2:6" ht="15.75" customHeight="1" x14ac:dyDescent="0.25">
      <c r="B124" s="40" t="s">
        <v>739</v>
      </c>
      <c r="C124" s="41" t="s">
        <v>740</v>
      </c>
      <c r="E124" s="40" t="s">
        <v>741</v>
      </c>
      <c r="F124" s="39" t="s">
        <v>4786</v>
      </c>
    </row>
    <row r="125" spans="2:6" ht="15.75" customHeight="1" x14ac:dyDescent="0.25">
      <c r="B125" s="40" t="s">
        <v>742</v>
      </c>
      <c r="C125" s="41" t="s">
        <v>743</v>
      </c>
      <c r="E125" s="40" t="s">
        <v>744</v>
      </c>
      <c r="F125" s="39" t="s">
        <v>4796</v>
      </c>
    </row>
    <row r="126" spans="2:6" ht="15.75" customHeight="1" x14ac:dyDescent="0.25">
      <c r="B126" s="40" t="s">
        <v>745</v>
      </c>
      <c r="C126" s="41" t="s">
        <v>746</v>
      </c>
      <c r="E126" s="40" t="s">
        <v>747</v>
      </c>
      <c r="F126" s="39" t="s">
        <v>4795</v>
      </c>
    </row>
    <row r="127" spans="2:6" ht="15.75" customHeight="1" x14ac:dyDescent="0.25">
      <c r="B127" s="40" t="s">
        <v>748</v>
      </c>
      <c r="C127" s="41" t="s">
        <v>749</v>
      </c>
      <c r="E127" s="40" t="s">
        <v>750</v>
      </c>
      <c r="F127" s="39" t="s">
        <v>4809</v>
      </c>
    </row>
    <row r="128" spans="2:6" ht="15.75" customHeight="1" x14ac:dyDescent="0.25">
      <c r="B128" s="40" t="s">
        <v>751</v>
      </c>
      <c r="C128" s="41" t="s">
        <v>752</v>
      </c>
      <c r="E128" s="40" t="s">
        <v>753</v>
      </c>
      <c r="F128" s="39" t="s">
        <v>4838</v>
      </c>
    </row>
    <row r="129" spans="2:8" ht="15.75" customHeight="1" x14ac:dyDescent="0.25">
      <c r="B129" s="40" t="s">
        <v>754</v>
      </c>
      <c r="C129" s="41" t="s">
        <v>755</v>
      </c>
      <c r="E129" s="40" t="s">
        <v>756</v>
      </c>
      <c r="F129" s="39" t="s">
        <v>4888</v>
      </c>
    </row>
    <row r="130" spans="2:8" ht="15.75" customHeight="1" x14ac:dyDescent="0.25">
      <c r="B130" s="40" t="s">
        <v>810</v>
      </c>
      <c r="C130" s="41" t="s">
        <v>811</v>
      </c>
      <c r="E130" s="40" t="s">
        <v>812</v>
      </c>
      <c r="F130" s="39" t="s">
        <v>4844</v>
      </c>
    </row>
    <row r="131" spans="2:8" ht="15.75" customHeight="1" x14ac:dyDescent="0.25">
      <c r="B131" s="40" t="s">
        <v>705</v>
      </c>
      <c r="C131" s="41" t="s">
        <v>706</v>
      </c>
      <c r="D131" s="40" t="s">
        <v>707</v>
      </c>
      <c r="E131" s="40" t="s">
        <v>708</v>
      </c>
      <c r="F131" s="39" t="s">
        <v>4798</v>
      </c>
    </row>
    <row r="132" spans="2:8" ht="15.75" customHeight="1" x14ac:dyDescent="0.25">
      <c r="B132" s="40" t="s">
        <v>709</v>
      </c>
      <c r="C132" s="41" t="s">
        <v>710</v>
      </c>
      <c r="D132" s="40" t="s">
        <v>707</v>
      </c>
      <c r="E132" s="40" t="s">
        <v>711</v>
      </c>
      <c r="F132" s="39" t="s">
        <v>4740</v>
      </c>
    </row>
    <row r="133" spans="2:8" ht="15.75" customHeight="1" x14ac:dyDescent="0.25">
      <c r="B133" s="40" t="s">
        <v>712</v>
      </c>
      <c r="C133" s="41" t="s">
        <v>713</v>
      </c>
      <c r="D133" s="40" t="s">
        <v>707</v>
      </c>
      <c r="E133" s="40" t="s">
        <v>714</v>
      </c>
      <c r="F133" s="39" t="s">
        <v>4797</v>
      </c>
    </row>
    <row r="134" spans="2:8" ht="15.75" customHeight="1" x14ac:dyDescent="0.25">
      <c r="B134" s="40" t="s">
        <v>863</v>
      </c>
      <c r="C134" s="41" t="s">
        <v>864</v>
      </c>
      <c r="E134" s="40" t="s">
        <v>1812</v>
      </c>
      <c r="F134" s="39" t="s">
        <v>4876</v>
      </c>
    </row>
    <row r="135" spans="2:8" ht="15.75" customHeight="1" x14ac:dyDescent="0.25">
      <c r="B135" s="40" t="s">
        <v>865</v>
      </c>
      <c r="C135" s="41" t="s">
        <v>866</v>
      </c>
      <c r="E135" s="40" t="s">
        <v>3636</v>
      </c>
      <c r="F135" s="39" t="s">
        <v>4873</v>
      </c>
    </row>
    <row r="136" spans="2:8" ht="15.75" customHeight="1" x14ac:dyDescent="0.25">
      <c r="B136" s="40" t="s">
        <v>3718</v>
      </c>
      <c r="C136" s="41" t="s">
        <v>3717</v>
      </c>
      <c r="E136" s="40" t="s">
        <v>3716</v>
      </c>
      <c r="F136" s="39" t="s">
        <v>4780</v>
      </c>
      <c r="H136" s="42" t="s">
        <v>3706</v>
      </c>
    </row>
    <row r="137" spans="2:8" ht="15.75" customHeight="1" x14ac:dyDescent="0.25">
      <c r="B137" s="40" t="s">
        <v>3715</v>
      </c>
      <c r="C137" s="41" t="s">
        <v>3714</v>
      </c>
      <c r="E137" s="40" t="s">
        <v>3713</v>
      </c>
      <c r="F137" s="39" t="s">
        <v>4779</v>
      </c>
      <c r="H137" s="42" t="s">
        <v>3706</v>
      </c>
    </row>
    <row r="138" spans="2:8" ht="15.75" customHeight="1" x14ac:dyDescent="0.25">
      <c r="B138" s="40" t="s">
        <v>1843</v>
      </c>
      <c r="C138" s="41" t="s">
        <v>671</v>
      </c>
      <c r="D138" s="40" t="s">
        <v>1826</v>
      </c>
      <c r="F138" s="39" t="s">
        <v>4824</v>
      </c>
    </row>
    <row r="139" spans="2:8" ht="15.75" customHeight="1" x14ac:dyDescent="0.25">
      <c r="B139" s="40" t="s">
        <v>858</v>
      </c>
      <c r="C139" s="41" t="s">
        <v>859</v>
      </c>
      <c r="D139" s="40" t="s">
        <v>707</v>
      </c>
      <c r="E139" s="40" t="s">
        <v>860</v>
      </c>
      <c r="F139" s="39" t="s">
        <v>4805</v>
      </c>
    </row>
    <row r="140" spans="2:8" ht="15.75" customHeight="1" x14ac:dyDescent="0.25">
      <c r="B140" s="40" t="s">
        <v>861</v>
      </c>
      <c r="C140" s="41" t="s">
        <v>862</v>
      </c>
      <c r="E140" s="40" t="s">
        <v>860</v>
      </c>
      <c r="F140" s="39" t="s">
        <v>4894</v>
      </c>
    </row>
    <row r="141" spans="2:8" ht="15.75" customHeight="1" x14ac:dyDescent="0.25">
      <c r="B141" s="40" t="s">
        <v>3712</v>
      </c>
      <c r="C141" s="41" t="s">
        <v>3711</v>
      </c>
      <c r="D141" s="40" t="s">
        <v>3710</v>
      </c>
      <c r="F141" s="39" t="s">
        <v>4775</v>
      </c>
      <c r="H141" s="42" t="s">
        <v>3706</v>
      </c>
    </row>
    <row r="142" spans="2:8" ht="15.75" customHeight="1" x14ac:dyDescent="0.25">
      <c r="B142" s="40" t="s">
        <v>878</v>
      </c>
      <c r="C142" s="41" t="s">
        <v>879</v>
      </c>
      <c r="E142" s="40" t="s">
        <v>880</v>
      </c>
      <c r="F142" s="39" t="s">
        <v>4902</v>
      </c>
    </row>
    <row r="143" spans="2:8" ht="15.75" customHeight="1" x14ac:dyDescent="0.25">
      <c r="B143" s="40" t="s">
        <v>881</v>
      </c>
      <c r="C143" s="41" t="s">
        <v>882</v>
      </c>
      <c r="E143" s="40" t="s">
        <v>883</v>
      </c>
      <c r="F143" s="39" t="s">
        <v>4897</v>
      </c>
    </row>
    <row r="144" spans="2:8" ht="15.75" customHeight="1" x14ac:dyDescent="0.25">
      <c r="B144" s="40" t="s">
        <v>884</v>
      </c>
      <c r="C144" s="41" t="s">
        <v>885</v>
      </c>
      <c r="E144" s="40" t="s">
        <v>886</v>
      </c>
      <c r="F144" s="39" t="s">
        <v>4766</v>
      </c>
    </row>
    <row r="145" spans="2:8" ht="15.75" customHeight="1" x14ac:dyDescent="0.25">
      <c r="B145" s="40" t="s">
        <v>846</v>
      </c>
      <c r="C145" s="41" t="s">
        <v>847</v>
      </c>
      <c r="E145" s="40" t="s">
        <v>848</v>
      </c>
      <c r="F145" s="39" t="s">
        <v>4880</v>
      </c>
    </row>
    <row r="146" spans="2:8" ht="15.75" customHeight="1" x14ac:dyDescent="0.25">
      <c r="B146" s="40" t="s">
        <v>849</v>
      </c>
      <c r="C146" s="41" t="s">
        <v>850</v>
      </c>
      <c r="E146" s="40" t="s">
        <v>851</v>
      </c>
      <c r="F146" s="39" t="s">
        <v>4763</v>
      </c>
    </row>
    <row r="147" spans="2:8" ht="15.75" customHeight="1" x14ac:dyDescent="0.25">
      <c r="B147" s="40" t="s">
        <v>852</v>
      </c>
      <c r="C147" s="41" t="s">
        <v>853</v>
      </c>
      <c r="E147" s="40" t="s">
        <v>854</v>
      </c>
      <c r="F147" s="39" t="s">
        <v>4882</v>
      </c>
    </row>
    <row r="148" spans="2:8" ht="15.75" customHeight="1" x14ac:dyDescent="0.25">
      <c r="B148" s="40" t="s">
        <v>668</v>
      </c>
      <c r="C148" s="41" t="s">
        <v>669</v>
      </c>
      <c r="D148" s="40" t="s">
        <v>670</v>
      </c>
      <c r="F148" s="39" t="s">
        <v>4804</v>
      </c>
    </row>
    <row r="149" spans="2:8" ht="15.75" customHeight="1" x14ac:dyDescent="0.25">
      <c r="B149" s="40" t="s">
        <v>1840</v>
      </c>
      <c r="C149" s="41" t="s">
        <v>1828</v>
      </c>
      <c r="D149" s="40" t="s">
        <v>1823</v>
      </c>
      <c r="F149" s="39" t="s">
        <v>4831</v>
      </c>
    </row>
    <row r="150" spans="2:8" ht="15.75" customHeight="1" x14ac:dyDescent="0.25">
      <c r="B150" s="40" t="s">
        <v>1842</v>
      </c>
      <c r="C150" s="41" t="s">
        <v>664</v>
      </c>
      <c r="D150" s="40" t="s">
        <v>1825</v>
      </c>
      <c r="F150" s="39" t="s">
        <v>4823</v>
      </c>
    </row>
    <row r="151" spans="2:8" ht="15.75" customHeight="1" x14ac:dyDescent="0.25">
      <c r="B151" s="40" t="s">
        <v>1838</v>
      </c>
      <c r="C151" s="41" t="s">
        <v>663</v>
      </c>
      <c r="D151" s="40" t="s">
        <v>1821</v>
      </c>
      <c r="F151" s="39" t="s">
        <v>4734</v>
      </c>
    </row>
    <row r="152" spans="2:8" ht="15.75" customHeight="1" x14ac:dyDescent="0.25">
      <c r="B152" s="40" t="s">
        <v>1839</v>
      </c>
      <c r="C152" s="41" t="s">
        <v>1827</v>
      </c>
      <c r="D152" s="40" t="s">
        <v>1822</v>
      </c>
      <c r="F152" s="39" t="s">
        <v>4835</v>
      </c>
    </row>
    <row r="153" spans="2:8" ht="15.75" customHeight="1" x14ac:dyDescent="0.25">
      <c r="B153" s="40" t="s">
        <v>1841</v>
      </c>
      <c r="C153" s="41" t="s">
        <v>1829</v>
      </c>
      <c r="D153" s="40" t="s">
        <v>1824</v>
      </c>
      <c r="F153" s="39" t="s">
        <v>4837</v>
      </c>
    </row>
    <row r="154" spans="2:8" ht="15.75" customHeight="1" x14ac:dyDescent="0.25">
      <c r="B154" s="40" t="s">
        <v>3709</v>
      </c>
      <c r="C154" s="41" t="s">
        <v>3708</v>
      </c>
      <c r="D154" s="40" t="s">
        <v>3707</v>
      </c>
      <c r="F154" s="39" t="s">
        <v>4762</v>
      </c>
      <c r="H154" s="42" t="s">
        <v>3706</v>
      </c>
    </row>
    <row r="155" spans="2:8" ht="15.75" customHeight="1" x14ac:dyDescent="0.25">
      <c r="B155" s="40" t="s">
        <v>2351</v>
      </c>
      <c r="C155" s="41" t="s">
        <v>2369</v>
      </c>
      <c r="D155" s="40" t="s">
        <v>1825</v>
      </c>
      <c r="E155" s="40" t="s">
        <v>1814</v>
      </c>
      <c r="F155" s="39" t="s">
        <v>4825</v>
      </c>
    </row>
    <row r="156" spans="2:8" ht="15.75" customHeight="1" x14ac:dyDescent="0.25">
      <c r="B156" s="40" t="s">
        <v>2347</v>
      </c>
      <c r="C156" s="41" t="s">
        <v>2366</v>
      </c>
      <c r="D156" s="40" t="s">
        <v>2359</v>
      </c>
      <c r="F156" s="39" t="s">
        <v>4742</v>
      </c>
    </row>
    <row r="157" spans="2:8" ht="15.75" customHeight="1" x14ac:dyDescent="0.25">
      <c r="B157" s="40" t="s">
        <v>2344</v>
      </c>
      <c r="C157" s="41" t="s">
        <v>2363</v>
      </c>
      <c r="D157" s="40" t="s">
        <v>2356</v>
      </c>
      <c r="F157" s="39" t="s">
        <v>4732</v>
      </c>
    </row>
    <row r="158" spans="2:8" ht="15.75" customHeight="1" x14ac:dyDescent="0.25">
      <c r="B158" s="40" t="s">
        <v>2343</v>
      </c>
      <c r="C158" s="41" t="s">
        <v>2362</v>
      </c>
      <c r="D158" s="40" t="s">
        <v>2355</v>
      </c>
      <c r="F158" s="39" t="s">
        <v>4731</v>
      </c>
    </row>
    <row r="159" spans="2:8" ht="15.75" customHeight="1" x14ac:dyDescent="0.25">
      <c r="B159" s="40" t="s">
        <v>2352</v>
      </c>
      <c r="C159" s="41" t="s">
        <v>2370</v>
      </c>
      <c r="E159" s="40" t="s">
        <v>2376</v>
      </c>
      <c r="F159" s="39" t="s">
        <v>4759</v>
      </c>
    </row>
    <row r="160" spans="2:8" ht="15.75" customHeight="1" x14ac:dyDescent="0.25">
      <c r="B160" s="40" t="s">
        <v>2349</v>
      </c>
      <c r="C160" s="41" t="s">
        <v>2367</v>
      </c>
      <c r="D160" s="40" t="s">
        <v>2361</v>
      </c>
      <c r="E160" s="40" t="s">
        <v>782</v>
      </c>
      <c r="F160" s="39" t="s">
        <v>4836</v>
      </c>
    </row>
    <row r="161" spans="2:6" ht="15.75" customHeight="1" x14ac:dyDescent="0.25">
      <c r="B161" s="40" t="s">
        <v>2348</v>
      </c>
      <c r="C161" s="41" t="s">
        <v>3666</v>
      </c>
      <c r="D161" s="40" t="s">
        <v>2360</v>
      </c>
      <c r="E161" s="40" t="s">
        <v>732</v>
      </c>
      <c r="F161" s="39" t="s">
        <v>4813</v>
      </c>
    </row>
    <row r="162" spans="2:6" ht="15.75" customHeight="1" x14ac:dyDescent="0.25">
      <c r="B162" s="40" t="s">
        <v>2350</v>
      </c>
      <c r="C162" s="41" t="s">
        <v>2368</v>
      </c>
      <c r="D162" s="40" t="s">
        <v>2361</v>
      </c>
      <c r="F162" s="39" t="s">
        <v>4833</v>
      </c>
    </row>
    <row r="163" spans="2:6" ht="15.75" customHeight="1" x14ac:dyDescent="0.25">
      <c r="B163" s="40" t="s">
        <v>2354</v>
      </c>
      <c r="C163" s="41" t="s">
        <v>2375</v>
      </c>
      <c r="E163" s="40" t="s">
        <v>2381</v>
      </c>
      <c r="F163" s="39" t="s">
        <v>4788</v>
      </c>
    </row>
    <row r="164" spans="2:6" ht="15.75" customHeight="1" x14ac:dyDescent="0.25">
      <c r="B164" s="40" t="s">
        <v>2353</v>
      </c>
      <c r="C164" s="41" t="s">
        <v>2371</v>
      </c>
      <c r="E164" s="40" t="s">
        <v>2377</v>
      </c>
      <c r="F164" s="39" t="s">
        <v>4792</v>
      </c>
    </row>
    <row r="165" spans="2:6" ht="15.75" customHeight="1" x14ac:dyDescent="0.25">
      <c r="B165" s="40" t="s">
        <v>2346</v>
      </c>
      <c r="C165" s="41" t="s">
        <v>2365</v>
      </c>
      <c r="D165" s="40" t="s">
        <v>2358</v>
      </c>
      <c r="F165" s="39" t="s">
        <v>4896</v>
      </c>
    </row>
    <row r="166" spans="2:6" ht="15.75" customHeight="1" x14ac:dyDescent="0.25">
      <c r="B166" s="40" t="s">
        <v>2345</v>
      </c>
      <c r="C166" s="41" t="s">
        <v>2364</v>
      </c>
      <c r="D166" s="40" t="s">
        <v>2357</v>
      </c>
      <c r="F166" s="39" t="s">
        <v>4736</v>
      </c>
    </row>
    <row r="167" spans="2:6" ht="15.75" customHeight="1" x14ac:dyDescent="0.25">
      <c r="B167" s="40" t="s">
        <v>3633</v>
      </c>
      <c r="C167" s="41" t="s">
        <v>3632</v>
      </c>
      <c r="D167" s="40" t="s">
        <v>3631</v>
      </c>
      <c r="F167" s="39" t="s">
        <v>4984</v>
      </c>
    </row>
    <row r="168" spans="2:6" ht="15.75" customHeight="1" x14ac:dyDescent="0.25">
      <c r="B168" s="40" t="s">
        <v>3638</v>
      </c>
      <c r="C168" s="41" t="s">
        <v>3637</v>
      </c>
      <c r="E168" s="40" t="s">
        <v>2385</v>
      </c>
      <c r="F168" s="39" t="s">
        <v>4886</v>
      </c>
    </row>
    <row r="169" spans="2:6" ht="15.75" customHeight="1" x14ac:dyDescent="0.25">
      <c r="B169" s="40" t="s">
        <v>3642</v>
      </c>
      <c r="C169" s="41" t="s">
        <v>1331</v>
      </c>
      <c r="E169" s="40" t="s">
        <v>2386</v>
      </c>
      <c r="F169" s="39" t="s">
        <v>4848</v>
      </c>
    </row>
    <row r="170" spans="2:6" ht="15.75" customHeight="1" x14ac:dyDescent="0.25">
      <c r="B170" s="40" t="s">
        <v>3681</v>
      </c>
      <c r="C170" s="41" t="s">
        <v>3680</v>
      </c>
      <c r="E170" s="40" t="s">
        <v>3679</v>
      </c>
      <c r="F170" s="39" t="s">
        <v>4735</v>
      </c>
    </row>
    <row r="171" spans="2:6" ht="15.75" customHeight="1" x14ac:dyDescent="0.25">
      <c r="B171" s="40" t="s">
        <v>3646</v>
      </c>
      <c r="C171" s="41" t="s">
        <v>1328</v>
      </c>
      <c r="E171" s="40" t="s">
        <v>3645</v>
      </c>
      <c r="F171" s="39" t="s">
        <v>4810</v>
      </c>
    </row>
    <row r="172" spans="2:6" ht="15.75" customHeight="1" x14ac:dyDescent="0.25">
      <c r="B172" s="40" t="s">
        <v>3644</v>
      </c>
      <c r="C172" s="41" t="s">
        <v>1362</v>
      </c>
      <c r="E172" s="40" t="s">
        <v>3643</v>
      </c>
      <c r="F172" s="39" t="s">
        <v>4849</v>
      </c>
    </row>
    <row r="173" spans="2:6" ht="15.75" customHeight="1" x14ac:dyDescent="0.25">
      <c r="B173" s="40" t="s">
        <v>3672</v>
      </c>
      <c r="C173" s="41" t="s">
        <v>3671</v>
      </c>
      <c r="D173" s="40" t="s">
        <v>3670</v>
      </c>
      <c r="F173" s="39" t="s">
        <v>4730</v>
      </c>
    </row>
    <row r="174" spans="2:6" ht="15.75" customHeight="1" x14ac:dyDescent="0.25">
      <c r="B174" s="40" t="s">
        <v>3652</v>
      </c>
      <c r="C174" s="41" t="s">
        <v>3651</v>
      </c>
      <c r="D174" s="40" t="s">
        <v>3650</v>
      </c>
      <c r="F174" s="39" t="s">
        <v>4733</v>
      </c>
    </row>
    <row r="175" spans="2:6" ht="15.75" customHeight="1" x14ac:dyDescent="0.25">
      <c r="B175" s="40" t="s">
        <v>3669</v>
      </c>
      <c r="C175" s="41" t="s">
        <v>3668</v>
      </c>
      <c r="E175" s="40" t="s">
        <v>3667</v>
      </c>
      <c r="F175" s="39" t="s">
        <v>4828</v>
      </c>
    </row>
    <row r="176" spans="2:6" ht="15.75" customHeight="1" x14ac:dyDescent="0.25">
      <c r="B176" s="40" t="s">
        <v>3635</v>
      </c>
      <c r="C176" s="41" t="s">
        <v>3634</v>
      </c>
      <c r="F176" s="39" t="s">
        <v>4983</v>
      </c>
    </row>
    <row r="177" spans="2:8" ht="15.75" customHeight="1" x14ac:dyDescent="0.25">
      <c r="B177" s="40" t="s">
        <v>3684</v>
      </c>
      <c r="C177" s="41" t="s">
        <v>3683</v>
      </c>
      <c r="E177" s="40" t="s">
        <v>3682</v>
      </c>
      <c r="F177" s="39" t="s">
        <v>4846</v>
      </c>
    </row>
    <row r="178" spans="2:8" ht="15.75" customHeight="1" x14ac:dyDescent="0.25">
      <c r="B178" s="40" t="s">
        <v>3675</v>
      </c>
      <c r="C178" s="41" t="s">
        <v>4904</v>
      </c>
      <c r="D178" s="40" t="s">
        <v>3673</v>
      </c>
      <c r="F178" s="39" t="s">
        <v>4982</v>
      </c>
    </row>
    <row r="179" spans="2:8" ht="15.75" customHeight="1" x14ac:dyDescent="0.25">
      <c r="B179" s="40" t="s">
        <v>3678</v>
      </c>
      <c r="C179" s="41" t="s">
        <v>3677</v>
      </c>
      <c r="D179" s="40" t="s">
        <v>3676</v>
      </c>
      <c r="F179" s="39" t="s">
        <v>4764</v>
      </c>
    </row>
    <row r="180" spans="2:8" ht="15.75" customHeight="1" x14ac:dyDescent="0.25">
      <c r="B180" s="40" t="s">
        <v>3654</v>
      </c>
      <c r="C180" s="41" t="s">
        <v>4981</v>
      </c>
      <c r="D180" s="40" t="s">
        <v>3653</v>
      </c>
      <c r="F180" s="39" t="s">
        <v>4752</v>
      </c>
      <c r="H180" s="42" t="s">
        <v>3706</v>
      </c>
    </row>
    <row r="181" spans="2:8" ht="15.75" customHeight="1" x14ac:dyDescent="0.25">
      <c r="B181" s="40" t="s">
        <v>3665</v>
      </c>
      <c r="C181" s="41" t="s">
        <v>2177</v>
      </c>
      <c r="D181" s="40" t="s">
        <v>3664</v>
      </c>
      <c r="F181" s="39" t="s">
        <v>4785</v>
      </c>
      <c r="H181" s="42" t="s">
        <v>3706</v>
      </c>
    </row>
    <row r="182" spans="2:8" ht="15.75" customHeight="1" x14ac:dyDescent="0.25">
      <c r="B182" s="40" t="s">
        <v>3649</v>
      </c>
      <c r="C182" s="41" t="s">
        <v>3648</v>
      </c>
      <c r="D182" s="40" t="s">
        <v>3647</v>
      </c>
      <c r="F182" s="39" t="s">
        <v>4748</v>
      </c>
    </row>
    <row r="183" spans="2:8" ht="15.75" customHeight="1" x14ac:dyDescent="0.25">
      <c r="B183" s="40" t="s">
        <v>3641</v>
      </c>
      <c r="C183" s="41" t="s">
        <v>3640</v>
      </c>
      <c r="D183" s="40" t="s">
        <v>3639</v>
      </c>
      <c r="E183" s="40" t="s">
        <v>717</v>
      </c>
      <c r="F183" s="39" t="s">
        <v>4900</v>
      </c>
    </row>
    <row r="184" spans="2:8" ht="15.75" customHeight="1" x14ac:dyDescent="0.25">
      <c r="B184" s="40" t="s">
        <v>3660</v>
      </c>
      <c r="C184" s="41" t="s">
        <v>3659</v>
      </c>
      <c r="D184" s="40" t="s">
        <v>3658</v>
      </c>
      <c r="F184" s="39" t="s">
        <v>4856</v>
      </c>
    </row>
    <row r="185" spans="2:8" ht="15.75" customHeight="1" x14ac:dyDescent="0.25">
      <c r="B185" s="40" t="s">
        <v>3663</v>
      </c>
      <c r="C185" s="41" t="s">
        <v>3662</v>
      </c>
      <c r="D185" s="40" t="s">
        <v>3661</v>
      </c>
      <c r="F185" s="39" t="s">
        <v>4757</v>
      </c>
    </row>
    <row r="186" spans="2:8" ht="15.75" customHeight="1" x14ac:dyDescent="0.25">
      <c r="B186" s="40" t="s">
        <v>3657</v>
      </c>
      <c r="C186" s="41" t="s">
        <v>4980</v>
      </c>
      <c r="D186" s="40" t="s">
        <v>3655</v>
      </c>
      <c r="F186" s="39" t="s">
        <v>4822</v>
      </c>
    </row>
    <row r="187" spans="2:8" ht="15.75" customHeight="1" x14ac:dyDescent="0.25">
      <c r="B187" s="40" t="s">
        <v>3687</v>
      </c>
      <c r="C187" s="41" t="s">
        <v>3686</v>
      </c>
      <c r="D187" s="40" t="s">
        <v>3685</v>
      </c>
      <c r="F187" s="39" t="s">
        <v>4768</v>
      </c>
    </row>
    <row r="188" spans="2:8" ht="15.75" customHeight="1" x14ac:dyDescent="0.25">
      <c r="B188" s="40" t="s">
        <v>3690</v>
      </c>
      <c r="C188" s="41" t="s">
        <v>3689</v>
      </c>
      <c r="E188" s="40" t="s">
        <v>3688</v>
      </c>
      <c r="F188" s="39" t="s">
        <v>4840</v>
      </c>
    </row>
    <row r="189" spans="2:8" ht="15.75" customHeight="1" x14ac:dyDescent="0.25">
      <c r="B189" s="40" t="s">
        <v>4727</v>
      </c>
      <c r="C189" s="41" t="s">
        <v>4726</v>
      </c>
      <c r="E189" s="40" t="s">
        <v>4725</v>
      </c>
      <c r="F189" s="39" t="s">
        <v>4979</v>
      </c>
    </row>
    <row r="190" spans="2:8" ht="15.75" customHeight="1" x14ac:dyDescent="0.25">
      <c r="B190" s="40" t="s">
        <v>4723</v>
      </c>
      <c r="C190" s="41" t="s">
        <v>4722</v>
      </c>
      <c r="D190" s="40" t="s">
        <v>4721</v>
      </c>
      <c r="F190" s="39" t="s">
        <v>4737</v>
      </c>
    </row>
    <row r="191" spans="2:8" ht="15.75" customHeight="1" x14ac:dyDescent="0.25">
      <c r="B191" s="40" t="s">
        <v>4906</v>
      </c>
      <c r="C191" s="41" t="s">
        <v>4907</v>
      </c>
      <c r="D191" s="40" t="s">
        <v>4908</v>
      </c>
      <c r="F191" s="39" t="s">
        <v>4767</v>
      </c>
    </row>
    <row r="192" spans="2:8" ht="15.75" customHeight="1" x14ac:dyDescent="0.25">
      <c r="B192" s="40" t="s">
        <v>4909</v>
      </c>
      <c r="C192" s="41" t="s">
        <v>4910</v>
      </c>
      <c r="D192" s="40" t="s">
        <v>4911</v>
      </c>
      <c r="F192" s="39" t="s">
        <v>4770</v>
      </c>
    </row>
    <row r="193" spans="2:8" ht="15.75" customHeight="1" x14ac:dyDescent="0.25">
      <c r="B193" s="40" t="s">
        <v>4978</v>
      </c>
      <c r="C193" s="41" t="s">
        <v>4977</v>
      </c>
      <c r="D193" s="40" t="s">
        <v>4976</v>
      </c>
      <c r="F193" s="39" t="s">
        <v>4747</v>
      </c>
    </row>
    <row r="194" spans="2:8" ht="15.75" customHeight="1" x14ac:dyDescent="0.25">
      <c r="B194" s="40" t="s">
        <v>4975</v>
      </c>
      <c r="C194" s="41" t="s">
        <v>4974</v>
      </c>
      <c r="D194" s="40" t="s">
        <v>4973</v>
      </c>
      <c r="F194" s="39" t="s">
        <v>4972</v>
      </c>
    </row>
    <row r="195" spans="2:8" ht="15.75" customHeight="1" x14ac:dyDescent="0.25">
      <c r="B195" s="40" t="s">
        <v>4971</v>
      </c>
      <c r="C195" s="41" t="s">
        <v>4970</v>
      </c>
      <c r="D195" s="40" t="s">
        <v>4969</v>
      </c>
      <c r="F195" s="39" t="s">
        <v>4745</v>
      </c>
    </row>
    <row r="196" spans="2:8" ht="15.75" customHeight="1" x14ac:dyDescent="0.25">
      <c r="B196" s="40" t="s">
        <v>4968</v>
      </c>
      <c r="C196" s="41" t="s">
        <v>4967</v>
      </c>
      <c r="D196" s="40" t="s">
        <v>4966</v>
      </c>
      <c r="F196" s="39" t="s">
        <v>4728</v>
      </c>
      <c r="H196" s="42" t="s">
        <v>3706</v>
      </c>
    </row>
    <row r="197" spans="2:8" ht="15.75" customHeight="1" x14ac:dyDescent="0.25">
      <c r="B197" s="40" t="s">
        <v>4965</v>
      </c>
      <c r="C197" s="41" t="s">
        <v>4964</v>
      </c>
      <c r="D197" s="40" t="s">
        <v>4963</v>
      </c>
      <c r="F197" s="39" t="s">
        <v>4720</v>
      </c>
    </row>
    <row r="198" spans="2:8" ht="15.75" customHeight="1" x14ac:dyDescent="0.25">
      <c r="B198" s="40" t="s">
        <v>4962</v>
      </c>
      <c r="C198" s="41" t="s">
        <v>4961</v>
      </c>
      <c r="D198" s="40" t="s">
        <v>4960</v>
      </c>
      <c r="F198" s="39" t="s">
        <v>4959</v>
      </c>
    </row>
    <row r="199" spans="2:8" ht="15.75" customHeight="1" x14ac:dyDescent="0.25">
      <c r="B199" s="40" t="s">
        <v>4958</v>
      </c>
      <c r="C199" s="41" t="s">
        <v>4957</v>
      </c>
      <c r="D199" s="40" t="s">
        <v>4956</v>
      </c>
      <c r="F199" s="39" t="s">
        <v>4955</v>
      </c>
    </row>
    <row r="200" spans="2:8" ht="15.75" customHeight="1" x14ac:dyDescent="0.25">
      <c r="B200" s="40" t="s">
        <v>4954</v>
      </c>
      <c r="C200" s="41" t="s">
        <v>2169</v>
      </c>
      <c r="D200" s="40" t="s">
        <v>4953</v>
      </c>
      <c r="F200" s="39" t="s">
        <v>4877</v>
      </c>
    </row>
    <row r="201" spans="2:8" ht="15.75" customHeight="1" x14ac:dyDescent="0.25">
      <c r="B201" s="40" t="s">
        <v>4952</v>
      </c>
      <c r="C201" s="41" t="s">
        <v>4951</v>
      </c>
      <c r="D201" s="40" t="s">
        <v>4950</v>
      </c>
      <c r="F201" s="39" t="s">
        <v>4812</v>
      </c>
    </row>
    <row r="202" spans="2:8" ht="15.75" customHeight="1" x14ac:dyDescent="0.25">
      <c r="B202" s="40" t="s">
        <v>4949</v>
      </c>
      <c r="C202" s="41" t="s">
        <v>4948</v>
      </c>
      <c r="D202" s="40" t="s">
        <v>4947</v>
      </c>
      <c r="F202" s="39" t="s">
        <v>4946</v>
      </c>
    </row>
    <row r="203" spans="2:8" ht="15.75" customHeight="1" x14ac:dyDescent="0.25">
      <c r="B203" s="40" t="s">
        <v>4945</v>
      </c>
      <c r="C203" s="41" t="s">
        <v>4944</v>
      </c>
      <c r="D203" s="40" t="s">
        <v>4943</v>
      </c>
      <c r="F203" s="39" t="s">
        <v>4738</v>
      </c>
    </row>
    <row r="204" spans="2:8" ht="15.75" customHeight="1" x14ac:dyDescent="0.25">
      <c r="B204" s="40" t="s">
        <v>4942</v>
      </c>
      <c r="C204" s="41" t="s">
        <v>3656</v>
      </c>
      <c r="D204" s="40" t="s">
        <v>4941</v>
      </c>
      <c r="F204" s="39" t="s">
        <v>4850</v>
      </c>
    </row>
    <row r="205" spans="2:8" ht="15.75" customHeight="1" x14ac:dyDescent="0.25">
      <c r="B205" s="40" t="s">
        <v>4940</v>
      </c>
      <c r="C205" s="41" t="s">
        <v>4939</v>
      </c>
      <c r="D205" s="40" t="s">
        <v>4938</v>
      </c>
      <c r="F205" s="39" t="s">
        <v>4758</v>
      </c>
    </row>
    <row r="206" spans="2:8" ht="15.75" customHeight="1" x14ac:dyDescent="0.25">
      <c r="B206" s="40" t="s">
        <v>4937</v>
      </c>
      <c r="C206" s="41" t="s">
        <v>4936</v>
      </c>
      <c r="D206" s="40" t="s">
        <v>4935</v>
      </c>
      <c r="F206" s="39" t="s">
        <v>4751</v>
      </c>
    </row>
    <row r="207" spans="2:8" ht="15.75" customHeight="1" x14ac:dyDescent="0.25">
      <c r="B207" s="40" t="s">
        <v>4934</v>
      </c>
      <c r="C207" s="41" t="s">
        <v>4933</v>
      </c>
      <c r="D207" s="40" t="s">
        <v>4932</v>
      </c>
      <c r="E207" s="40" t="s">
        <v>4931</v>
      </c>
      <c r="F207" s="39" t="s">
        <v>4765</v>
      </c>
    </row>
    <row r="208" spans="2:8" ht="15.75" customHeight="1" x14ac:dyDescent="0.25">
      <c r="B208" s="40" t="s">
        <v>4930</v>
      </c>
      <c r="C208" s="41" t="s">
        <v>4929</v>
      </c>
      <c r="E208" s="40" t="s">
        <v>4928</v>
      </c>
      <c r="F208" s="39" t="s">
        <v>4927</v>
      </c>
    </row>
    <row r="209" spans="2:13" ht="15.75" customHeight="1" x14ac:dyDescent="0.25">
      <c r="B209" s="40" t="s">
        <v>4926</v>
      </c>
      <c r="C209" s="41" t="s">
        <v>4925</v>
      </c>
      <c r="D209" s="40" t="s">
        <v>4924</v>
      </c>
      <c r="F209" s="39" t="s">
        <v>4743</v>
      </c>
    </row>
    <row r="210" spans="2:13" ht="15.75" customHeight="1" x14ac:dyDescent="0.25">
      <c r="B210" s="40" t="s">
        <v>4923</v>
      </c>
      <c r="C210" s="41" t="s">
        <v>4922</v>
      </c>
      <c r="D210" s="40" t="s">
        <v>4921</v>
      </c>
      <c r="F210" s="39" t="s">
        <v>4920</v>
      </c>
      <c r="H210" s="42" t="s">
        <v>3706</v>
      </c>
    </row>
    <row r="211" spans="2:13" ht="15.75" customHeight="1" x14ac:dyDescent="0.25">
      <c r="B211" s="40" t="s">
        <v>4919</v>
      </c>
      <c r="C211" s="41" t="s">
        <v>4918</v>
      </c>
      <c r="D211" s="40" t="s">
        <v>4917</v>
      </c>
      <c r="F211" s="39" t="s">
        <v>4739</v>
      </c>
    </row>
    <row r="212" spans="2:13" ht="15.75" customHeight="1" x14ac:dyDescent="0.25">
      <c r="B212" s="40" t="s">
        <v>4916</v>
      </c>
      <c r="C212" s="41" t="s">
        <v>4915</v>
      </c>
      <c r="E212" s="40" t="s">
        <v>4914</v>
      </c>
      <c r="F212" s="39" t="s">
        <v>4746</v>
      </c>
    </row>
    <row r="213" spans="2:13" ht="230.25" customHeight="1" x14ac:dyDescent="0.25"/>
    <row r="214" spans="2:13" ht="13.5" customHeight="1" x14ac:dyDescent="0.25">
      <c r="F214" s="50"/>
      <c r="G214" s="50"/>
      <c r="H214" s="50"/>
      <c r="I214" s="50"/>
    </row>
    <row r="215" spans="2:13" ht="9" customHeight="1" x14ac:dyDescent="0.25"/>
    <row r="216" spans="2:13" x14ac:dyDescent="0.25">
      <c r="B216" s="49" t="s">
        <v>3705</v>
      </c>
      <c r="C216" s="49"/>
    </row>
    <row r="217" spans="2:13" ht="14.25" customHeight="1" x14ac:dyDescent="0.25">
      <c r="B217" s="49"/>
      <c r="C217" s="49"/>
    </row>
    <row r="218" spans="2:13" ht="13.5" customHeight="1" x14ac:dyDescent="0.25">
      <c r="B218" s="49" t="s">
        <v>4913</v>
      </c>
      <c r="C218" s="49"/>
      <c r="D218" s="49" t="s">
        <v>3704</v>
      </c>
      <c r="E218" s="49"/>
      <c r="F218" s="49"/>
      <c r="G218" s="49"/>
      <c r="H218" s="49"/>
      <c r="I218" s="49"/>
      <c r="J218" s="50" t="s">
        <v>4912</v>
      </c>
      <c r="K218" s="50"/>
      <c r="L218" s="50"/>
      <c r="M218" s="50"/>
    </row>
    <row r="219" spans="2:13" ht="11.25" customHeight="1" x14ac:dyDescent="0.25"/>
  </sheetData>
  <mergeCells count="10">
    <mergeCell ref="B2:C3"/>
    <mergeCell ref="D2:J4"/>
    <mergeCell ref="E7:G7"/>
    <mergeCell ref="B10:C10"/>
    <mergeCell ref="G13:H13"/>
    <mergeCell ref="F214:I214"/>
    <mergeCell ref="B216:C217"/>
    <mergeCell ref="B218:C218"/>
    <mergeCell ref="D218:I218"/>
    <mergeCell ref="J218:M218"/>
  </mergeCells>
  <pageMargins left="0" right="0" top="0" bottom="0" header="0" footer="0"/>
  <pageSetup paperSize="0" fitToWidth="0" fitToHeight="0" orientation="landscape" horizontalDpi="0" verticalDpi="0" copies="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AA1284"/>
  <sheetViews>
    <sheetView topLeftCell="F1" workbookViewId="0">
      <selection activeCell="B3" sqref="B3"/>
    </sheetView>
  </sheetViews>
  <sheetFormatPr defaultRowHeight="15" x14ac:dyDescent="0.25"/>
  <cols>
    <col min="4" max="4" width="97.7109375" bestFit="1" customWidth="1"/>
    <col min="11" max="11" width="16.85546875" customWidth="1"/>
    <col min="12" max="12" width="10.85546875" bestFit="1" customWidth="1"/>
    <col min="13" max="13" width="13.42578125" bestFit="1" customWidth="1"/>
    <col min="14" max="14" width="89" bestFit="1" customWidth="1"/>
    <col min="15" max="24" width="16.85546875" customWidth="1"/>
    <col min="25" max="25" width="10.85546875" bestFit="1" customWidth="1"/>
    <col min="26" max="26" width="13.42578125" bestFit="1" customWidth="1"/>
    <col min="27" max="27" width="98.140625" customWidth="1"/>
    <col min="28" max="1183" width="16.85546875" customWidth="1"/>
    <col min="1184" max="1184" width="16.85546875" bestFit="1" customWidth="1"/>
    <col min="1185" max="1185" width="10.7109375" bestFit="1" customWidth="1"/>
  </cols>
  <sheetData>
    <row r="1" spans="1:27" x14ac:dyDescent="0.25">
      <c r="A1" t="s">
        <v>1853</v>
      </c>
      <c r="B1" t="s">
        <v>1854</v>
      </c>
      <c r="C1" t="s">
        <v>1855</v>
      </c>
      <c r="D1" t="s">
        <v>1856</v>
      </c>
    </row>
    <row r="2" spans="1:27" x14ac:dyDescent="0.25">
      <c r="A2" s="25" t="s">
        <v>504</v>
      </c>
      <c r="B2" s="4">
        <v>949</v>
      </c>
      <c r="C2" s="1">
        <v>26</v>
      </c>
      <c r="D2" s="1" t="s">
        <v>1857</v>
      </c>
      <c r="K2" s="34" t="s">
        <v>0</v>
      </c>
      <c r="L2" s="34" t="s">
        <v>1</v>
      </c>
      <c r="M2" s="34" t="s">
        <v>3</v>
      </c>
      <c r="N2" s="34" t="s">
        <v>929</v>
      </c>
      <c r="X2" s="34" t="s">
        <v>0</v>
      </c>
      <c r="Y2" s="34" t="s">
        <v>1</v>
      </c>
      <c r="Z2" s="34" t="s">
        <v>3</v>
      </c>
      <c r="AA2" s="34" t="s">
        <v>929</v>
      </c>
    </row>
    <row r="3" spans="1:27" x14ac:dyDescent="0.25">
      <c r="A3" s="25" t="s">
        <v>10</v>
      </c>
      <c r="B3" s="4">
        <v>2</v>
      </c>
      <c r="C3" s="1">
        <v>26</v>
      </c>
      <c r="D3" s="1" t="s">
        <v>1858</v>
      </c>
      <c r="K3" s="1" t="s">
        <v>504</v>
      </c>
      <c r="L3" s="1">
        <v>949</v>
      </c>
      <c r="M3" s="1">
        <v>26</v>
      </c>
      <c r="N3" s="1" t="s">
        <v>1857</v>
      </c>
      <c r="X3" s="1" t="s">
        <v>339</v>
      </c>
      <c r="Y3" s="1">
        <v>12</v>
      </c>
      <c r="Z3" s="1">
        <v>19</v>
      </c>
      <c r="AA3" s="1" t="s">
        <v>2387</v>
      </c>
    </row>
    <row r="4" spans="1:27" x14ac:dyDescent="0.25">
      <c r="A4" s="25" t="s">
        <v>347</v>
      </c>
      <c r="B4" s="4">
        <v>5</v>
      </c>
      <c r="C4" s="1">
        <v>26</v>
      </c>
      <c r="D4" s="1" t="s">
        <v>1859</v>
      </c>
      <c r="K4" s="1" t="s">
        <v>10</v>
      </c>
      <c r="L4" s="1">
        <v>2</v>
      </c>
      <c r="M4" s="1">
        <v>26</v>
      </c>
      <c r="N4" s="1" t="s">
        <v>1858</v>
      </c>
      <c r="X4" s="1" t="s">
        <v>419</v>
      </c>
      <c r="Y4" s="1">
        <v>53</v>
      </c>
      <c r="Z4" s="1">
        <v>19</v>
      </c>
      <c r="AA4" s="1" t="s">
        <v>1867</v>
      </c>
    </row>
    <row r="5" spans="1:27" x14ac:dyDescent="0.25">
      <c r="A5" s="25" t="s">
        <v>49</v>
      </c>
      <c r="B5" s="4">
        <v>6</v>
      </c>
      <c r="C5" s="1">
        <v>26</v>
      </c>
      <c r="D5" s="1" t="s">
        <v>1860</v>
      </c>
      <c r="K5" s="1" t="s">
        <v>347</v>
      </c>
      <c r="L5" s="1">
        <v>5</v>
      </c>
      <c r="M5" s="1">
        <v>26</v>
      </c>
      <c r="N5" s="1" t="s">
        <v>1859</v>
      </c>
      <c r="X5" s="1" t="s">
        <v>11</v>
      </c>
      <c r="Y5" s="1">
        <v>2</v>
      </c>
      <c r="Z5" s="1">
        <v>12</v>
      </c>
      <c r="AA5" s="1" t="s">
        <v>1874</v>
      </c>
    </row>
    <row r="6" spans="1:27" x14ac:dyDescent="0.25">
      <c r="A6" s="25" t="s">
        <v>115</v>
      </c>
      <c r="B6" s="4">
        <v>125</v>
      </c>
      <c r="C6" s="1">
        <v>26</v>
      </c>
      <c r="D6" s="1" t="s">
        <v>1861</v>
      </c>
      <c r="K6" s="1" t="s">
        <v>49</v>
      </c>
      <c r="L6" s="1">
        <v>6</v>
      </c>
      <c r="M6" s="1">
        <v>26</v>
      </c>
      <c r="N6" s="1" t="s">
        <v>1860</v>
      </c>
      <c r="X6" s="1" t="s">
        <v>375</v>
      </c>
      <c r="Y6" s="1">
        <v>91</v>
      </c>
      <c r="Z6" s="1">
        <v>20</v>
      </c>
      <c r="AA6" s="1" t="s">
        <v>1875</v>
      </c>
    </row>
    <row r="7" spans="1:27" x14ac:dyDescent="0.25">
      <c r="A7" s="25" t="s">
        <v>182</v>
      </c>
      <c r="B7" s="4">
        <v>10</v>
      </c>
      <c r="C7" s="1">
        <v>26</v>
      </c>
      <c r="D7" s="1" t="s">
        <v>3313</v>
      </c>
      <c r="K7" s="1" t="s">
        <v>115</v>
      </c>
      <c r="L7" s="1">
        <v>125</v>
      </c>
      <c r="M7" s="1">
        <v>26</v>
      </c>
      <c r="N7" s="1" t="s">
        <v>1861</v>
      </c>
      <c r="X7" s="1" t="s">
        <v>50</v>
      </c>
      <c r="Y7" s="1">
        <v>6</v>
      </c>
      <c r="Z7" s="1">
        <v>12</v>
      </c>
      <c r="AA7" s="1" t="s">
        <v>1880</v>
      </c>
    </row>
    <row r="8" spans="1:27" x14ac:dyDescent="0.25">
      <c r="A8" s="25" t="s">
        <v>108</v>
      </c>
      <c r="B8" s="4">
        <v>11</v>
      </c>
      <c r="C8" s="1">
        <v>26</v>
      </c>
      <c r="D8" s="1" t="s">
        <v>1862</v>
      </c>
      <c r="K8" s="1" t="s">
        <v>182</v>
      </c>
      <c r="L8" s="1">
        <v>10</v>
      </c>
      <c r="M8" s="1">
        <v>26</v>
      </c>
      <c r="N8" s="1" t="s">
        <v>3313</v>
      </c>
      <c r="X8" s="1" t="s">
        <v>506</v>
      </c>
      <c r="Y8" s="1">
        <v>949</v>
      </c>
      <c r="Z8" s="1">
        <v>16</v>
      </c>
      <c r="AA8" s="1" t="s">
        <v>1887</v>
      </c>
    </row>
    <row r="9" spans="1:27" x14ac:dyDescent="0.25">
      <c r="A9" s="25" t="s">
        <v>339</v>
      </c>
      <c r="B9" s="4">
        <v>12</v>
      </c>
      <c r="C9" s="1">
        <v>19</v>
      </c>
      <c r="D9" s="1" t="s">
        <v>2387</v>
      </c>
      <c r="K9" s="1" t="s">
        <v>108</v>
      </c>
      <c r="L9" s="1">
        <v>11</v>
      </c>
      <c r="M9" s="1">
        <v>26</v>
      </c>
      <c r="N9" s="1" t="s">
        <v>1862</v>
      </c>
      <c r="X9" s="1" t="s">
        <v>507</v>
      </c>
      <c r="Y9" s="1">
        <v>949</v>
      </c>
      <c r="Z9" s="1">
        <v>20</v>
      </c>
      <c r="AA9" s="1" t="s">
        <v>1888</v>
      </c>
    </row>
    <row r="10" spans="1:27" x14ac:dyDescent="0.25">
      <c r="A10" s="25" t="s">
        <v>183</v>
      </c>
      <c r="B10" s="4">
        <v>19</v>
      </c>
      <c r="C10" s="1">
        <v>26</v>
      </c>
      <c r="D10" s="1" t="s">
        <v>1863</v>
      </c>
      <c r="K10" s="1" t="s">
        <v>339</v>
      </c>
      <c r="L10" s="1">
        <v>12</v>
      </c>
      <c r="M10" s="1">
        <v>19</v>
      </c>
      <c r="N10" s="1" t="s">
        <v>2387</v>
      </c>
      <c r="X10" s="1" t="s">
        <v>508</v>
      </c>
      <c r="Y10" s="1">
        <v>949</v>
      </c>
      <c r="Z10" s="1">
        <v>8</v>
      </c>
      <c r="AA10" s="1" t="s">
        <v>1897</v>
      </c>
    </row>
    <row r="11" spans="1:27" x14ac:dyDescent="0.25">
      <c r="A11" s="25" t="s">
        <v>185</v>
      </c>
      <c r="B11" s="4">
        <v>20</v>
      </c>
      <c r="C11" s="1">
        <v>26</v>
      </c>
      <c r="D11" s="1" t="s">
        <v>1864</v>
      </c>
      <c r="K11" s="1" t="s">
        <v>183</v>
      </c>
      <c r="L11" s="1">
        <v>19</v>
      </c>
      <c r="M11" s="1">
        <v>26</v>
      </c>
      <c r="N11" s="1" t="s">
        <v>1863</v>
      </c>
      <c r="X11" s="1" t="s">
        <v>510</v>
      </c>
      <c r="Y11" s="1">
        <v>949</v>
      </c>
      <c r="Z11" s="1">
        <v>9</v>
      </c>
      <c r="AA11" s="1" t="s">
        <v>1891</v>
      </c>
    </row>
    <row r="12" spans="1:27" x14ac:dyDescent="0.25">
      <c r="A12" s="25" t="s">
        <v>186</v>
      </c>
      <c r="B12" s="4">
        <v>21</v>
      </c>
      <c r="C12" s="1">
        <v>6</v>
      </c>
      <c r="D12" s="1" t="s">
        <v>1865</v>
      </c>
      <c r="K12" s="1" t="s">
        <v>185</v>
      </c>
      <c r="L12" s="1">
        <v>20</v>
      </c>
      <c r="M12" s="1">
        <v>26</v>
      </c>
      <c r="N12" s="1" t="s">
        <v>1864</v>
      </c>
      <c r="X12" s="1" t="s">
        <v>511</v>
      </c>
      <c r="Y12" s="1">
        <v>949</v>
      </c>
      <c r="Z12" s="1">
        <v>6</v>
      </c>
      <c r="AA12" s="1" t="s">
        <v>1892</v>
      </c>
    </row>
    <row r="13" spans="1:27" x14ac:dyDescent="0.25">
      <c r="A13" s="25" t="s">
        <v>187</v>
      </c>
      <c r="B13" s="4">
        <v>22</v>
      </c>
      <c r="C13" s="1">
        <v>26</v>
      </c>
      <c r="D13" s="1" t="s">
        <v>1866</v>
      </c>
      <c r="K13" s="1" t="s">
        <v>186</v>
      </c>
      <c r="L13" s="1">
        <v>21</v>
      </c>
      <c r="M13" s="1">
        <v>6</v>
      </c>
      <c r="N13" s="1" t="s">
        <v>1865</v>
      </c>
      <c r="X13" s="1" t="s">
        <v>512</v>
      </c>
      <c r="Y13" s="1">
        <v>949</v>
      </c>
      <c r="Z13" s="1">
        <v>19</v>
      </c>
      <c r="AA13" s="1" t="s">
        <v>1893</v>
      </c>
    </row>
    <row r="14" spans="1:27" x14ac:dyDescent="0.25">
      <c r="A14" s="25" t="s">
        <v>419</v>
      </c>
      <c r="B14" s="4">
        <v>53</v>
      </c>
      <c r="C14" s="1">
        <v>19</v>
      </c>
      <c r="D14" s="1" t="s">
        <v>1867</v>
      </c>
      <c r="K14" s="1" t="s">
        <v>187</v>
      </c>
      <c r="L14" s="1">
        <v>22</v>
      </c>
      <c r="M14" s="1">
        <v>26</v>
      </c>
      <c r="N14" s="1" t="s">
        <v>1866</v>
      </c>
      <c r="X14" s="1" t="s">
        <v>513</v>
      </c>
      <c r="Y14" s="1">
        <v>949</v>
      </c>
      <c r="Z14" s="1">
        <v>12</v>
      </c>
      <c r="AA14" s="1" t="s">
        <v>1894</v>
      </c>
    </row>
    <row r="15" spans="1:27" x14ac:dyDescent="0.25">
      <c r="A15" s="25" t="s">
        <v>109</v>
      </c>
      <c r="B15" s="4">
        <v>11</v>
      </c>
      <c r="C15" s="1">
        <v>26</v>
      </c>
      <c r="D15" s="1" t="s">
        <v>1868</v>
      </c>
      <c r="K15" s="1" t="s">
        <v>419</v>
      </c>
      <c r="L15" s="1">
        <v>53</v>
      </c>
      <c r="M15" s="1">
        <v>19</v>
      </c>
      <c r="N15" s="1" t="s">
        <v>1867</v>
      </c>
      <c r="X15" s="1" t="s">
        <v>514</v>
      </c>
      <c r="Y15" s="1">
        <v>949</v>
      </c>
      <c r="Z15" s="1">
        <v>4</v>
      </c>
      <c r="AA15" s="1" t="s">
        <v>4221</v>
      </c>
    </row>
    <row r="16" spans="1:27" x14ac:dyDescent="0.25">
      <c r="A16" s="25" t="s">
        <v>188</v>
      </c>
      <c r="B16" s="4">
        <v>63</v>
      </c>
      <c r="C16" s="1">
        <v>26</v>
      </c>
      <c r="D16" s="1" t="s">
        <v>1869</v>
      </c>
      <c r="K16" s="1" t="s">
        <v>109</v>
      </c>
      <c r="L16" s="1">
        <v>11</v>
      </c>
      <c r="M16" s="1">
        <v>26</v>
      </c>
      <c r="N16" s="1" t="s">
        <v>1868</v>
      </c>
      <c r="X16" s="1" t="s">
        <v>515</v>
      </c>
      <c r="Y16" s="1">
        <v>949</v>
      </c>
      <c r="Z16" s="1">
        <v>20</v>
      </c>
      <c r="AA16" s="1" t="s">
        <v>1896</v>
      </c>
    </row>
    <row r="17" spans="1:27" x14ac:dyDescent="0.25">
      <c r="A17" s="25" t="s">
        <v>190</v>
      </c>
      <c r="B17" s="4">
        <v>57</v>
      </c>
      <c r="C17" s="1">
        <v>26</v>
      </c>
      <c r="D17" s="1" t="s">
        <v>1870</v>
      </c>
      <c r="K17" s="1" t="s">
        <v>188</v>
      </c>
      <c r="L17" s="1">
        <v>63</v>
      </c>
      <c r="M17" s="1">
        <v>26</v>
      </c>
      <c r="N17" s="1" t="s">
        <v>1869</v>
      </c>
      <c r="X17" s="1" t="s">
        <v>516</v>
      </c>
      <c r="Y17" s="1">
        <v>949</v>
      </c>
      <c r="Z17" s="1">
        <v>18</v>
      </c>
      <c r="AA17" s="1" t="s">
        <v>4222</v>
      </c>
    </row>
    <row r="18" spans="1:27" x14ac:dyDescent="0.25">
      <c r="A18" s="25" t="s">
        <v>211</v>
      </c>
      <c r="B18" s="4">
        <v>64</v>
      </c>
      <c r="C18" s="1">
        <v>18</v>
      </c>
      <c r="D18" s="1" t="s">
        <v>3314</v>
      </c>
      <c r="K18" s="1" t="s">
        <v>190</v>
      </c>
      <c r="L18" s="1">
        <v>57</v>
      </c>
      <c r="M18" s="1">
        <v>26</v>
      </c>
      <c r="N18" s="1" t="s">
        <v>1870</v>
      </c>
      <c r="X18" s="1" t="s">
        <v>518</v>
      </c>
      <c r="Y18" s="1">
        <v>949</v>
      </c>
      <c r="Z18" s="1">
        <v>4</v>
      </c>
      <c r="AA18" s="1" t="s">
        <v>1899</v>
      </c>
    </row>
    <row r="19" spans="1:27" x14ac:dyDescent="0.25">
      <c r="A19" s="25" t="s">
        <v>191</v>
      </c>
      <c r="B19" s="4">
        <v>88</v>
      </c>
      <c r="C19" s="1">
        <v>26</v>
      </c>
      <c r="D19" s="1" t="s">
        <v>1871</v>
      </c>
      <c r="K19" s="1" t="s">
        <v>211</v>
      </c>
      <c r="L19" s="1">
        <v>64</v>
      </c>
      <c r="M19" s="1">
        <v>18</v>
      </c>
      <c r="N19" s="1" t="s">
        <v>3314</v>
      </c>
      <c r="X19" s="1" t="s">
        <v>519</v>
      </c>
      <c r="Y19" s="1">
        <v>949</v>
      </c>
      <c r="Z19" s="1">
        <v>23</v>
      </c>
      <c r="AA19" s="1" t="s">
        <v>1900</v>
      </c>
    </row>
    <row r="20" spans="1:27" x14ac:dyDescent="0.25">
      <c r="A20" s="25" t="s">
        <v>193</v>
      </c>
      <c r="B20" s="4">
        <v>7</v>
      </c>
      <c r="C20" s="1">
        <v>26</v>
      </c>
      <c r="D20" s="1" t="s">
        <v>1872</v>
      </c>
      <c r="K20" s="1" t="s">
        <v>191</v>
      </c>
      <c r="L20" s="1">
        <v>88</v>
      </c>
      <c r="M20" s="1">
        <v>26</v>
      </c>
      <c r="N20" s="1" t="s">
        <v>1871</v>
      </c>
      <c r="X20" s="1" t="s">
        <v>520</v>
      </c>
      <c r="Y20" s="1">
        <v>949</v>
      </c>
      <c r="Z20" s="1">
        <v>4</v>
      </c>
      <c r="AA20" s="1" t="s">
        <v>1901</v>
      </c>
    </row>
    <row r="21" spans="1:27" x14ac:dyDescent="0.25">
      <c r="A21" s="25" t="s">
        <v>192</v>
      </c>
      <c r="B21" s="4">
        <v>89</v>
      </c>
      <c r="C21" s="1">
        <v>26</v>
      </c>
      <c r="D21" s="1" t="s">
        <v>1873</v>
      </c>
      <c r="K21" s="1" t="s">
        <v>193</v>
      </c>
      <c r="L21" s="1">
        <v>7</v>
      </c>
      <c r="M21" s="1">
        <v>26</v>
      </c>
      <c r="N21" s="1" t="s">
        <v>1872</v>
      </c>
      <c r="X21" s="1" t="s">
        <v>275</v>
      </c>
      <c r="Y21" s="1">
        <v>215</v>
      </c>
      <c r="Z21" s="1">
        <v>4</v>
      </c>
      <c r="AA21" s="1" t="s">
        <v>1903</v>
      </c>
    </row>
    <row r="22" spans="1:27" x14ac:dyDescent="0.25">
      <c r="A22" s="25" t="s">
        <v>189</v>
      </c>
      <c r="B22" s="4">
        <v>65</v>
      </c>
      <c r="C22" s="1">
        <v>26</v>
      </c>
      <c r="D22" s="1" t="s">
        <v>3315</v>
      </c>
      <c r="K22" s="1" t="s">
        <v>192</v>
      </c>
      <c r="L22" s="1">
        <v>89</v>
      </c>
      <c r="M22" s="1">
        <v>26</v>
      </c>
      <c r="N22" s="1" t="s">
        <v>1873</v>
      </c>
      <c r="X22" s="1" t="s">
        <v>4</v>
      </c>
      <c r="Y22" s="1">
        <v>949</v>
      </c>
      <c r="Z22" s="1">
        <v>3</v>
      </c>
      <c r="AA22" s="1" t="s">
        <v>1904</v>
      </c>
    </row>
    <row r="23" spans="1:27" x14ac:dyDescent="0.25">
      <c r="A23" s="25" t="s">
        <v>11</v>
      </c>
      <c r="B23" s="4">
        <v>2</v>
      </c>
      <c r="C23" s="1">
        <v>12</v>
      </c>
      <c r="D23" s="1" t="s">
        <v>1874</v>
      </c>
      <c r="K23" s="1" t="s">
        <v>189</v>
      </c>
      <c r="L23" s="1">
        <v>65</v>
      </c>
      <c r="M23" s="1">
        <v>26</v>
      </c>
      <c r="N23" s="1" t="s">
        <v>3315</v>
      </c>
      <c r="X23" s="1" t="s">
        <v>521</v>
      </c>
      <c r="Y23" s="1">
        <v>949</v>
      </c>
      <c r="Z23" s="1">
        <v>18</v>
      </c>
      <c r="AA23" s="1" t="s">
        <v>2389</v>
      </c>
    </row>
    <row r="24" spans="1:27" x14ac:dyDescent="0.25">
      <c r="A24" s="25" t="s">
        <v>375</v>
      </c>
      <c r="B24" s="4">
        <v>91</v>
      </c>
      <c r="C24" s="1">
        <v>20</v>
      </c>
      <c r="D24" s="1" t="s">
        <v>1875</v>
      </c>
      <c r="K24" s="1" t="s">
        <v>11</v>
      </c>
      <c r="L24" s="1">
        <v>2</v>
      </c>
      <c r="M24" s="1">
        <v>12</v>
      </c>
      <c r="N24" s="1" t="s">
        <v>1874</v>
      </c>
      <c r="X24" s="1" t="s">
        <v>522</v>
      </c>
      <c r="Y24" s="1">
        <v>949</v>
      </c>
      <c r="Z24" s="1">
        <v>12</v>
      </c>
      <c r="AA24" s="1" t="s">
        <v>1905</v>
      </c>
    </row>
    <row r="25" spans="1:27" x14ac:dyDescent="0.25">
      <c r="A25" s="25" t="s">
        <v>196</v>
      </c>
      <c r="B25" s="4">
        <v>92</v>
      </c>
      <c r="C25" s="1">
        <v>26</v>
      </c>
      <c r="D25" s="1" t="s">
        <v>3316</v>
      </c>
      <c r="K25" s="1" t="s">
        <v>375</v>
      </c>
      <c r="L25" s="1">
        <v>91</v>
      </c>
      <c r="M25" s="1">
        <v>20</v>
      </c>
      <c r="N25" s="1" t="s">
        <v>1875</v>
      </c>
      <c r="X25" s="1" t="s">
        <v>523</v>
      </c>
      <c r="Y25" s="1">
        <v>949</v>
      </c>
      <c r="Z25" s="1">
        <v>12</v>
      </c>
      <c r="AA25" s="1" t="s">
        <v>1906</v>
      </c>
    </row>
    <row r="26" spans="1:27" x14ac:dyDescent="0.25">
      <c r="A26" s="25" t="s">
        <v>197</v>
      </c>
      <c r="B26" s="4">
        <v>93</v>
      </c>
      <c r="C26" s="1">
        <v>26</v>
      </c>
      <c r="D26" s="1" t="s">
        <v>1876</v>
      </c>
      <c r="K26" s="1" t="s">
        <v>196</v>
      </c>
      <c r="L26" s="1">
        <v>92</v>
      </c>
      <c r="M26" s="1">
        <v>26</v>
      </c>
      <c r="N26" s="1" t="s">
        <v>3316</v>
      </c>
      <c r="X26" s="1" t="s">
        <v>524</v>
      </c>
      <c r="Y26" s="1">
        <v>949</v>
      </c>
      <c r="Z26" s="1">
        <v>10</v>
      </c>
      <c r="AA26" s="1" t="s">
        <v>1907</v>
      </c>
    </row>
    <row r="27" spans="1:27" x14ac:dyDescent="0.25">
      <c r="A27" s="25" t="s">
        <v>198</v>
      </c>
      <c r="B27" s="4">
        <v>94</v>
      </c>
      <c r="C27" s="1">
        <v>18</v>
      </c>
      <c r="D27" s="1" t="s">
        <v>1877</v>
      </c>
      <c r="K27" s="1" t="s">
        <v>197</v>
      </c>
      <c r="L27" s="1">
        <v>93</v>
      </c>
      <c r="M27" s="1">
        <v>26</v>
      </c>
      <c r="N27" s="1" t="s">
        <v>1876</v>
      </c>
      <c r="X27" s="1" t="s">
        <v>525</v>
      </c>
      <c r="Y27" s="1">
        <v>949</v>
      </c>
      <c r="Z27" s="1">
        <v>12</v>
      </c>
      <c r="AA27" s="1" t="s">
        <v>1908</v>
      </c>
    </row>
    <row r="28" spans="1:27" x14ac:dyDescent="0.25">
      <c r="A28" s="25" t="s">
        <v>199</v>
      </c>
      <c r="B28" s="4">
        <v>94</v>
      </c>
      <c r="C28" s="1">
        <v>18</v>
      </c>
      <c r="D28" s="1" t="s">
        <v>930</v>
      </c>
      <c r="K28" s="1" t="s">
        <v>198</v>
      </c>
      <c r="L28" s="1">
        <v>94</v>
      </c>
      <c r="M28" s="1">
        <v>18</v>
      </c>
      <c r="N28" s="1" t="s">
        <v>1877</v>
      </c>
      <c r="X28" s="1" t="s">
        <v>152</v>
      </c>
      <c r="Y28" s="1">
        <v>55</v>
      </c>
      <c r="Z28" s="1">
        <v>4</v>
      </c>
      <c r="AA28" s="1" t="s">
        <v>1909</v>
      </c>
    </row>
    <row r="29" spans="1:27" x14ac:dyDescent="0.25">
      <c r="A29" s="25" t="s">
        <v>338</v>
      </c>
      <c r="B29" s="4">
        <v>99</v>
      </c>
      <c r="C29" s="1">
        <v>26</v>
      </c>
      <c r="D29" s="1" t="s">
        <v>1878</v>
      </c>
      <c r="K29" s="1" t="s">
        <v>199</v>
      </c>
      <c r="L29" s="1">
        <v>94</v>
      </c>
      <c r="M29" s="1">
        <v>18</v>
      </c>
      <c r="N29" s="1" t="s">
        <v>930</v>
      </c>
      <c r="X29" s="1" t="s">
        <v>153</v>
      </c>
      <c r="Y29" s="1">
        <v>55</v>
      </c>
      <c r="Z29" s="1">
        <v>8</v>
      </c>
      <c r="AA29" s="1" t="s">
        <v>1910</v>
      </c>
    </row>
    <row r="30" spans="1:27" x14ac:dyDescent="0.25">
      <c r="A30" s="25" t="s">
        <v>212</v>
      </c>
      <c r="B30" s="4">
        <v>66</v>
      </c>
      <c r="C30" s="1">
        <v>18</v>
      </c>
      <c r="D30" s="1" t="s">
        <v>3317</v>
      </c>
      <c r="K30" s="1" t="s">
        <v>338</v>
      </c>
      <c r="L30" s="1">
        <v>99</v>
      </c>
      <c r="M30" s="1">
        <v>26</v>
      </c>
      <c r="N30" s="1" t="s">
        <v>1878</v>
      </c>
      <c r="X30" s="1" t="s">
        <v>154</v>
      </c>
      <c r="Y30" s="1">
        <v>55</v>
      </c>
      <c r="Z30" s="1">
        <v>4</v>
      </c>
      <c r="AA30" s="1" t="s">
        <v>1911</v>
      </c>
    </row>
    <row r="31" spans="1:27" x14ac:dyDescent="0.25">
      <c r="A31" s="25" t="s">
        <v>217</v>
      </c>
      <c r="B31" s="4">
        <v>22</v>
      </c>
      <c r="C31" s="1">
        <v>26</v>
      </c>
      <c r="D31" s="1" t="s">
        <v>1879</v>
      </c>
      <c r="K31" s="1" t="s">
        <v>212</v>
      </c>
      <c r="L31" s="1">
        <v>66</v>
      </c>
      <c r="M31" s="1">
        <v>18</v>
      </c>
      <c r="N31" s="1" t="s">
        <v>3317</v>
      </c>
      <c r="X31" s="1" t="s">
        <v>155</v>
      </c>
      <c r="Y31" s="1">
        <v>55</v>
      </c>
      <c r="Z31" s="1">
        <v>8</v>
      </c>
      <c r="AA31" s="1" t="s">
        <v>1912</v>
      </c>
    </row>
    <row r="32" spans="1:27" x14ac:dyDescent="0.25">
      <c r="A32" s="25" t="s">
        <v>200</v>
      </c>
      <c r="B32" s="4">
        <v>94</v>
      </c>
      <c r="C32" s="1">
        <v>26</v>
      </c>
      <c r="D32" s="1" t="s">
        <v>931</v>
      </c>
      <c r="K32" s="1" t="s">
        <v>217</v>
      </c>
      <c r="L32" s="1">
        <v>22</v>
      </c>
      <c r="M32" s="1">
        <v>26</v>
      </c>
      <c r="N32" s="1" t="s">
        <v>1879</v>
      </c>
      <c r="X32" s="1" t="s">
        <v>156</v>
      </c>
      <c r="Y32" s="1">
        <v>55</v>
      </c>
      <c r="Z32" s="1">
        <v>4</v>
      </c>
      <c r="AA32" s="1" t="s">
        <v>4223</v>
      </c>
    </row>
    <row r="33" spans="1:27" x14ac:dyDescent="0.25">
      <c r="A33" s="25" t="s">
        <v>213</v>
      </c>
      <c r="B33" s="4">
        <v>67</v>
      </c>
      <c r="C33" s="1">
        <v>18</v>
      </c>
      <c r="D33" s="1" t="s">
        <v>3318</v>
      </c>
      <c r="K33" s="1" t="s">
        <v>200</v>
      </c>
      <c r="L33" s="1">
        <v>94</v>
      </c>
      <c r="M33" s="1">
        <v>26</v>
      </c>
      <c r="N33" s="1" t="s">
        <v>931</v>
      </c>
      <c r="X33" s="1" t="s">
        <v>157</v>
      </c>
      <c r="Y33" s="1">
        <v>55</v>
      </c>
      <c r="Z33" s="1">
        <v>4</v>
      </c>
      <c r="AA33" s="1" t="s">
        <v>3323</v>
      </c>
    </row>
    <row r="34" spans="1:27" x14ac:dyDescent="0.25">
      <c r="A34" s="25" t="s">
        <v>50</v>
      </c>
      <c r="B34" s="4">
        <v>6</v>
      </c>
      <c r="C34" s="1">
        <v>12</v>
      </c>
      <c r="D34" s="1" t="s">
        <v>1880</v>
      </c>
      <c r="K34" s="1" t="s">
        <v>213</v>
      </c>
      <c r="L34" s="1">
        <v>67</v>
      </c>
      <c r="M34" s="1">
        <v>18</v>
      </c>
      <c r="N34" s="1" t="s">
        <v>3318</v>
      </c>
      <c r="X34" s="1" t="s">
        <v>158</v>
      </c>
      <c r="Y34" s="1">
        <v>55</v>
      </c>
      <c r="Z34" s="1">
        <v>4</v>
      </c>
      <c r="AA34" s="1" t="s">
        <v>1914</v>
      </c>
    </row>
    <row r="35" spans="1:27" x14ac:dyDescent="0.25">
      <c r="A35" s="25" t="s">
        <v>376</v>
      </c>
      <c r="B35" s="4">
        <v>101</v>
      </c>
      <c r="C35" s="1">
        <v>26</v>
      </c>
      <c r="D35" s="1" t="s">
        <v>1881</v>
      </c>
      <c r="K35" s="1" t="s">
        <v>50</v>
      </c>
      <c r="L35" s="1">
        <v>6</v>
      </c>
      <c r="M35" s="1">
        <v>12</v>
      </c>
      <c r="N35" s="1" t="s">
        <v>1880</v>
      </c>
      <c r="X35" s="1" t="s">
        <v>159</v>
      </c>
      <c r="Y35" s="1">
        <v>55</v>
      </c>
      <c r="Z35" s="1">
        <v>4</v>
      </c>
      <c r="AA35" s="1" t="s">
        <v>1915</v>
      </c>
    </row>
    <row r="36" spans="1:27" x14ac:dyDescent="0.25">
      <c r="A36" s="25" t="s">
        <v>169</v>
      </c>
      <c r="B36" s="4">
        <v>22</v>
      </c>
      <c r="C36" s="1">
        <v>26</v>
      </c>
      <c r="D36" s="1" t="s">
        <v>1882</v>
      </c>
      <c r="K36" s="1" t="s">
        <v>376</v>
      </c>
      <c r="L36" s="1">
        <v>101</v>
      </c>
      <c r="M36" s="1">
        <v>26</v>
      </c>
      <c r="N36" s="1" t="s">
        <v>1881</v>
      </c>
      <c r="X36" s="1" t="s">
        <v>160</v>
      </c>
      <c r="Y36" s="1">
        <v>55</v>
      </c>
      <c r="Z36" s="1">
        <v>4</v>
      </c>
      <c r="AA36" s="1" t="s">
        <v>1916</v>
      </c>
    </row>
    <row r="37" spans="1:27" x14ac:dyDescent="0.25">
      <c r="A37" s="25" t="s">
        <v>172</v>
      </c>
      <c r="B37" s="4">
        <v>102</v>
      </c>
      <c r="C37" s="1">
        <v>26</v>
      </c>
      <c r="D37" s="1" t="s">
        <v>1883</v>
      </c>
      <c r="K37" s="1" t="s">
        <v>169</v>
      </c>
      <c r="L37" s="1">
        <v>22</v>
      </c>
      <c r="M37" s="1">
        <v>26</v>
      </c>
      <c r="N37" s="1" t="s">
        <v>1882</v>
      </c>
      <c r="X37" s="1" t="s">
        <v>161</v>
      </c>
      <c r="Y37" s="1">
        <v>55</v>
      </c>
      <c r="Z37" s="1">
        <v>4</v>
      </c>
      <c r="AA37" s="1" t="s">
        <v>1917</v>
      </c>
    </row>
    <row r="38" spans="1:27" x14ac:dyDescent="0.25">
      <c r="A38" s="25" t="s">
        <v>174</v>
      </c>
      <c r="B38" s="4">
        <v>10</v>
      </c>
      <c r="C38" s="1">
        <v>26</v>
      </c>
      <c r="D38" s="1" t="s">
        <v>1884</v>
      </c>
      <c r="K38" s="1" t="s">
        <v>172</v>
      </c>
      <c r="L38" s="1">
        <v>102</v>
      </c>
      <c r="M38" s="1">
        <v>26</v>
      </c>
      <c r="N38" s="1" t="s">
        <v>1883</v>
      </c>
      <c r="X38" s="1" t="s">
        <v>162</v>
      </c>
      <c r="Y38" s="1">
        <v>55</v>
      </c>
      <c r="Z38" s="1">
        <v>8</v>
      </c>
      <c r="AA38" s="1" t="s">
        <v>1918</v>
      </c>
    </row>
    <row r="39" spans="1:27" x14ac:dyDescent="0.25">
      <c r="A39" s="25" t="s">
        <v>170</v>
      </c>
      <c r="B39" s="4">
        <v>22</v>
      </c>
      <c r="C39" s="1">
        <v>26</v>
      </c>
      <c r="D39" s="1" t="s">
        <v>932</v>
      </c>
      <c r="K39" s="1" t="s">
        <v>174</v>
      </c>
      <c r="L39" s="1">
        <v>10</v>
      </c>
      <c r="M39" s="1">
        <v>26</v>
      </c>
      <c r="N39" s="1" t="s">
        <v>1884</v>
      </c>
      <c r="X39" s="1" t="s">
        <v>163</v>
      </c>
      <c r="Y39" s="1">
        <v>55</v>
      </c>
      <c r="Z39" s="1">
        <v>4</v>
      </c>
      <c r="AA39" s="1" t="s">
        <v>1919</v>
      </c>
    </row>
    <row r="40" spans="1:27" x14ac:dyDescent="0.25">
      <c r="A40" s="25" t="s">
        <v>94</v>
      </c>
      <c r="B40" s="4">
        <v>9</v>
      </c>
      <c r="C40" s="1">
        <v>26</v>
      </c>
      <c r="D40" s="1" t="s">
        <v>2388</v>
      </c>
      <c r="K40" s="1" t="s">
        <v>170</v>
      </c>
      <c r="L40" s="1">
        <v>22</v>
      </c>
      <c r="M40" s="1">
        <v>26</v>
      </c>
      <c r="N40" s="1" t="s">
        <v>932</v>
      </c>
      <c r="X40" s="1" t="s">
        <v>164</v>
      </c>
      <c r="Y40" s="1">
        <v>55</v>
      </c>
      <c r="Z40" s="1">
        <v>4</v>
      </c>
      <c r="AA40" s="1" t="s">
        <v>1920</v>
      </c>
    </row>
    <row r="41" spans="1:27" x14ac:dyDescent="0.25">
      <c r="A41" s="25" t="s">
        <v>95</v>
      </c>
      <c r="B41" s="4">
        <v>9</v>
      </c>
      <c r="C41" s="1">
        <v>26</v>
      </c>
      <c r="D41" s="1" t="s">
        <v>3319</v>
      </c>
      <c r="K41" s="1" t="s">
        <v>94</v>
      </c>
      <c r="L41" s="1">
        <v>9</v>
      </c>
      <c r="M41" s="1">
        <v>26</v>
      </c>
      <c r="N41" s="1" t="s">
        <v>2388</v>
      </c>
      <c r="X41" s="1" t="s">
        <v>527</v>
      </c>
      <c r="Y41" s="1">
        <v>949</v>
      </c>
      <c r="Z41" s="1">
        <v>20</v>
      </c>
      <c r="AA41" s="1" t="s">
        <v>1922</v>
      </c>
    </row>
    <row r="42" spans="1:27" x14ac:dyDescent="0.25">
      <c r="A42" s="25" t="s">
        <v>96</v>
      </c>
      <c r="B42" s="4">
        <v>9</v>
      </c>
      <c r="C42" s="1">
        <v>26</v>
      </c>
      <c r="D42" s="1" t="s">
        <v>1885</v>
      </c>
      <c r="K42" s="1" t="s">
        <v>95</v>
      </c>
      <c r="L42" s="1">
        <v>9</v>
      </c>
      <c r="M42" s="1">
        <v>26</v>
      </c>
      <c r="N42" s="1" t="s">
        <v>3319</v>
      </c>
      <c r="X42" s="1" t="s">
        <v>297</v>
      </c>
      <c r="Y42" s="1">
        <v>130</v>
      </c>
      <c r="Z42" s="1">
        <v>1</v>
      </c>
      <c r="AA42" s="1" t="s">
        <v>1923</v>
      </c>
    </row>
    <row r="43" spans="1:27" x14ac:dyDescent="0.25">
      <c r="A43" s="25" t="s">
        <v>505</v>
      </c>
      <c r="B43" s="4">
        <v>949</v>
      </c>
      <c r="C43" s="1">
        <v>27</v>
      </c>
      <c r="D43" s="1" t="s">
        <v>1886</v>
      </c>
      <c r="K43" s="1" t="s">
        <v>96</v>
      </c>
      <c r="L43" s="1">
        <v>9</v>
      </c>
      <c r="M43" s="1">
        <v>26</v>
      </c>
      <c r="N43" s="1" t="s">
        <v>1885</v>
      </c>
      <c r="X43" s="1" t="s">
        <v>298</v>
      </c>
      <c r="Y43" s="1">
        <v>131</v>
      </c>
      <c r="Z43" s="1">
        <v>1</v>
      </c>
      <c r="AA43" s="1" t="s">
        <v>1924</v>
      </c>
    </row>
    <row r="44" spans="1:27" x14ac:dyDescent="0.25">
      <c r="A44" s="25" t="s">
        <v>506</v>
      </c>
      <c r="B44" s="4">
        <v>949</v>
      </c>
      <c r="C44" s="1">
        <v>16</v>
      </c>
      <c r="D44" s="1" t="s">
        <v>1887</v>
      </c>
      <c r="K44" s="1" t="s">
        <v>505</v>
      </c>
      <c r="L44" s="1">
        <v>949</v>
      </c>
      <c r="M44" s="1">
        <v>27</v>
      </c>
      <c r="N44" s="1" t="s">
        <v>1886</v>
      </c>
      <c r="X44" s="1" t="s">
        <v>12</v>
      </c>
      <c r="Y44" s="1">
        <v>2</v>
      </c>
      <c r="Z44" s="1">
        <v>20</v>
      </c>
      <c r="AA44" s="1" t="s">
        <v>1925</v>
      </c>
    </row>
    <row r="45" spans="1:27" x14ac:dyDescent="0.25">
      <c r="A45" s="25" t="s">
        <v>507</v>
      </c>
      <c r="B45" s="4">
        <v>949</v>
      </c>
      <c r="C45" s="1">
        <v>20</v>
      </c>
      <c r="D45" s="1" t="s">
        <v>1888</v>
      </c>
      <c r="K45" s="1" t="s">
        <v>506</v>
      </c>
      <c r="L45" s="1">
        <v>949</v>
      </c>
      <c r="M45" s="1">
        <v>16</v>
      </c>
      <c r="N45" s="1" t="s">
        <v>1887</v>
      </c>
      <c r="X45" s="1" t="s">
        <v>299</v>
      </c>
      <c r="Y45" s="1">
        <v>135</v>
      </c>
      <c r="Z45" s="1">
        <v>1</v>
      </c>
      <c r="AA45" s="1" t="s">
        <v>1926</v>
      </c>
    </row>
    <row r="46" spans="1:27" x14ac:dyDescent="0.25">
      <c r="A46" s="25" t="s">
        <v>508</v>
      </c>
      <c r="B46" s="4">
        <v>949</v>
      </c>
      <c r="C46" s="1">
        <v>8</v>
      </c>
      <c r="D46" s="1" t="s">
        <v>1889</v>
      </c>
      <c r="K46" s="1" t="s">
        <v>507</v>
      </c>
      <c r="L46" s="1">
        <v>949</v>
      </c>
      <c r="M46" s="1">
        <v>20</v>
      </c>
      <c r="N46" s="1" t="s">
        <v>1888</v>
      </c>
      <c r="X46" s="1" t="s">
        <v>403</v>
      </c>
      <c r="Y46" s="1">
        <v>949</v>
      </c>
      <c r="Z46" s="1">
        <v>1</v>
      </c>
      <c r="AA46" s="1" t="s">
        <v>1927</v>
      </c>
    </row>
    <row r="47" spans="1:27" x14ac:dyDescent="0.25">
      <c r="A47" s="25" t="s">
        <v>509</v>
      </c>
      <c r="B47" s="4">
        <v>949</v>
      </c>
      <c r="C47" s="1">
        <v>13</v>
      </c>
      <c r="D47" s="1" t="s">
        <v>1890</v>
      </c>
      <c r="K47" s="1" t="s">
        <v>508</v>
      </c>
      <c r="L47" s="1">
        <v>949</v>
      </c>
      <c r="M47" s="1">
        <v>8</v>
      </c>
      <c r="N47" s="1" t="s">
        <v>1889</v>
      </c>
      <c r="X47" s="1" t="s">
        <v>326</v>
      </c>
      <c r="Y47" s="1">
        <v>136</v>
      </c>
      <c r="Z47" s="1">
        <v>1</v>
      </c>
      <c r="AA47" s="1" t="s">
        <v>933</v>
      </c>
    </row>
    <row r="48" spans="1:27" x14ac:dyDescent="0.25">
      <c r="A48" s="25" t="s">
        <v>510</v>
      </c>
      <c r="B48" s="4">
        <v>949</v>
      </c>
      <c r="C48" s="1">
        <v>9</v>
      </c>
      <c r="D48" s="1" t="s">
        <v>1891</v>
      </c>
      <c r="K48" s="1" t="s">
        <v>509</v>
      </c>
      <c r="L48" s="1">
        <v>949</v>
      </c>
      <c r="M48" s="1">
        <v>13</v>
      </c>
      <c r="N48" s="1" t="s">
        <v>1890</v>
      </c>
      <c r="X48" s="1" t="s">
        <v>328</v>
      </c>
      <c r="Y48" s="1">
        <v>2</v>
      </c>
      <c r="Z48" s="1">
        <v>1</v>
      </c>
      <c r="AA48" s="1" t="s">
        <v>1929</v>
      </c>
    </row>
    <row r="49" spans="1:27" x14ac:dyDescent="0.25">
      <c r="A49" s="25" t="s">
        <v>511</v>
      </c>
      <c r="B49" s="4">
        <v>949</v>
      </c>
      <c r="C49" s="1">
        <v>6</v>
      </c>
      <c r="D49" s="1" t="s">
        <v>1892</v>
      </c>
      <c r="K49" s="1" t="s">
        <v>510</v>
      </c>
      <c r="L49" s="1">
        <v>949</v>
      </c>
      <c r="M49" s="1">
        <v>9</v>
      </c>
      <c r="N49" s="1" t="s">
        <v>1891</v>
      </c>
      <c r="X49" s="1" t="s">
        <v>204</v>
      </c>
      <c r="Y49" s="1">
        <v>143</v>
      </c>
      <c r="Z49" s="1">
        <v>1</v>
      </c>
      <c r="AA49" s="1" t="s">
        <v>1932</v>
      </c>
    </row>
    <row r="50" spans="1:27" x14ac:dyDescent="0.25">
      <c r="A50" s="25" t="s">
        <v>97</v>
      </c>
      <c r="B50" s="4">
        <v>9</v>
      </c>
      <c r="C50" s="1">
        <v>26</v>
      </c>
      <c r="D50" s="1" t="s">
        <v>3320</v>
      </c>
      <c r="K50" s="1" t="s">
        <v>511</v>
      </c>
      <c r="L50" s="1">
        <v>949</v>
      </c>
      <c r="M50" s="1">
        <v>6</v>
      </c>
      <c r="N50" s="1" t="s">
        <v>1892</v>
      </c>
      <c r="X50" s="1" t="s">
        <v>205</v>
      </c>
      <c r="Y50" s="1">
        <v>145</v>
      </c>
      <c r="Z50" s="1">
        <v>1</v>
      </c>
      <c r="AA50" s="1" t="s">
        <v>1933</v>
      </c>
    </row>
    <row r="51" spans="1:27" x14ac:dyDescent="0.25">
      <c r="A51" s="25" t="s">
        <v>98</v>
      </c>
      <c r="B51" s="4">
        <v>9</v>
      </c>
      <c r="C51" s="1">
        <v>26</v>
      </c>
      <c r="D51" s="1" t="s">
        <v>3321</v>
      </c>
      <c r="K51" s="1" t="s">
        <v>97</v>
      </c>
      <c r="L51" s="1">
        <v>9</v>
      </c>
      <c r="M51" s="1">
        <v>26</v>
      </c>
      <c r="N51" s="1" t="s">
        <v>3320</v>
      </c>
      <c r="X51" s="1" t="s">
        <v>529</v>
      </c>
      <c r="Y51" s="1">
        <v>949</v>
      </c>
      <c r="Z51" s="1">
        <v>12</v>
      </c>
      <c r="AA51" s="1" t="s">
        <v>1934</v>
      </c>
    </row>
    <row r="52" spans="1:27" x14ac:dyDescent="0.25">
      <c r="A52" s="25" t="s">
        <v>512</v>
      </c>
      <c r="B52" s="4">
        <v>949</v>
      </c>
      <c r="C52" s="1">
        <v>19</v>
      </c>
      <c r="D52" s="1" t="s">
        <v>1893</v>
      </c>
      <c r="K52" s="1" t="s">
        <v>98</v>
      </c>
      <c r="L52" s="1">
        <v>9</v>
      </c>
      <c r="M52" s="1">
        <v>26</v>
      </c>
      <c r="N52" s="1" t="s">
        <v>3321</v>
      </c>
      <c r="X52" s="1" t="s">
        <v>530</v>
      </c>
      <c r="Y52" s="1">
        <v>949</v>
      </c>
      <c r="Z52" s="1">
        <v>26</v>
      </c>
      <c r="AA52" s="1" t="s">
        <v>1935</v>
      </c>
    </row>
    <row r="53" spans="1:27" x14ac:dyDescent="0.25">
      <c r="A53" s="25" t="s">
        <v>513</v>
      </c>
      <c r="B53" s="4">
        <v>949</v>
      </c>
      <c r="C53" s="1">
        <v>12</v>
      </c>
      <c r="D53" s="1" t="s">
        <v>1894</v>
      </c>
      <c r="K53" s="1" t="s">
        <v>512</v>
      </c>
      <c r="L53" s="1">
        <v>949</v>
      </c>
      <c r="M53" s="1">
        <v>19</v>
      </c>
      <c r="N53" s="1" t="s">
        <v>1893</v>
      </c>
      <c r="X53" s="1" t="s">
        <v>206</v>
      </c>
      <c r="Y53" s="1">
        <v>147</v>
      </c>
      <c r="Z53" s="1">
        <v>1</v>
      </c>
      <c r="AA53" s="1" t="s">
        <v>1943</v>
      </c>
    </row>
    <row r="54" spans="1:27" x14ac:dyDescent="0.25">
      <c r="A54" s="25" t="s">
        <v>514</v>
      </c>
      <c r="B54" s="4">
        <v>949</v>
      </c>
      <c r="C54" s="1">
        <v>4</v>
      </c>
      <c r="D54" s="1" t="s">
        <v>1895</v>
      </c>
      <c r="K54" s="1" t="s">
        <v>513</v>
      </c>
      <c r="L54" s="1">
        <v>949</v>
      </c>
      <c r="M54" s="1">
        <v>12</v>
      </c>
      <c r="N54" s="1" t="s">
        <v>1894</v>
      </c>
      <c r="X54" s="1" t="s">
        <v>52</v>
      </c>
      <c r="Y54" s="1">
        <v>6</v>
      </c>
      <c r="Z54" s="1">
        <v>20</v>
      </c>
      <c r="AA54" s="1" t="s">
        <v>1944</v>
      </c>
    </row>
    <row r="55" spans="1:27" x14ac:dyDescent="0.25">
      <c r="A55" s="25" t="s">
        <v>515</v>
      </c>
      <c r="B55" s="4">
        <v>949</v>
      </c>
      <c r="C55" s="1">
        <v>20</v>
      </c>
      <c r="D55" s="1" t="s">
        <v>1896</v>
      </c>
      <c r="K55" s="1" t="s">
        <v>514</v>
      </c>
      <c r="L55" s="1">
        <v>949</v>
      </c>
      <c r="M55" s="1">
        <v>4</v>
      </c>
      <c r="N55" s="1" t="s">
        <v>1895</v>
      </c>
      <c r="X55" s="1" t="s">
        <v>14</v>
      </c>
      <c r="Y55" s="1">
        <v>2</v>
      </c>
      <c r="Z55" s="1">
        <v>16</v>
      </c>
      <c r="AA55" s="1" t="s">
        <v>1946</v>
      </c>
    </row>
    <row r="56" spans="1:27" x14ac:dyDescent="0.25">
      <c r="A56" s="25" t="s">
        <v>516</v>
      </c>
      <c r="B56" s="4">
        <v>949</v>
      </c>
      <c r="C56" s="1">
        <v>18</v>
      </c>
      <c r="D56" s="1" t="s">
        <v>1897</v>
      </c>
      <c r="K56" s="1" t="s">
        <v>515</v>
      </c>
      <c r="L56" s="1">
        <v>949</v>
      </c>
      <c r="M56" s="1">
        <v>20</v>
      </c>
      <c r="N56" s="1" t="s">
        <v>1896</v>
      </c>
      <c r="X56" s="1" t="s">
        <v>471</v>
      </c>
      <c r="Y56" s="1">
        <v>948</v>
      </c>
      <c r="Z56" s="1">
        <v>16</v>
      </c>
      <c r="AA56" s="1" t="s">
        <v>1947</v>
      </c>
    </row>
    <row r="57" spans="1:27" x14ac:dyDescent="0.25">
      <c r="A57" s="25" t="s">
        <v>517</v>
      </c>
      <c r="B57" s="4">
        <v>949</v>
      </c>
      <c r="C57" s="1">
        <v>23</v>
      </c>
      <c r="D57" s="1" t="s">
        <v>1898</v>
      </c>
      <c r="K57" s="1" t="s">
        <v>516</v>
      </c>
      <c r="L57" s="1">
        <v>949</v>
      </c>
      <c r="M57" s="1">
        <v>18</v>
      </c>
      <c r="N57" s="1" t="s">
        <v>1897</v>
      </c>
      <c r="X57" s="1" t="s">
        <v>531</v>
      </c>
      <c r="Y57" s="1">
        <v>949</v>
      </c>
      <c r="Z57" s="1">
        <v>4</v>
      </c>
      <c r="AA57" s="1" t="s">
        <v>4224</v>
      </c>
    </row>
    <row r="58" spans="1:27" x14ac:dyDescent="0.25">
      <c r="A58" s="25" t="s">
        <v>99</v>
      </c>
      <c r="B58" s="4">
        <v>9</v>
      </c>
      <c r="C58" s="1">
        <v>26</v>
      </c>
      <c r="D58" s="1" t="s">
        <v>3322</v>
      </c>
      <c r="K58" s="1" t="s">
        <v>517</v>
      </c>
      <c r="L58" s="1">
        <v>949</v>
      </c>
      <c r="M58" s="1">
        <v>23</v>
      </c>
      <c r="N58" s="1" t="s">
        <v>1898</v>
      </c>
      <c r="X58" s="1" t="s">
        <v>3812</v>
      </c>
      <c r="Y58" s="1">
        <v>125</v>
      </c>
      <c r="Z58" s="1">
        <v>18</v>
      </c>
      <c r="AA58" s="1" t="s">
        <v>4225</v>
      </c>
    </row>
    <row r="59" spans="1:27" x14ac:dyDescent="0.25">
      <c r="A59" s="25" t="s">
        <v>518</v>
      </c>
      <c r="B59" s="4">
        <v>949</v>
      </c>
      <c r="C59" s="1">
        <v>4</v>
      </c>
      <c r="D59" s="1" t="s">
        <v>1899</v>
      </c>
      <c r="K59" s="1" t="s">
        <v>99</v>
      </c>
      <c r="L59" s="1">
        <v>9</v>
      </c>
      <c r="M59" s="1">
        <v>26</v>
      </c>
      <c r="N59" s="1" t="s">
        <v>3322</v>
      </c>
      <c r="X59" s="1" t="s">
        <v>327</v>
      </c>
      <c r="Y59" s="1">
        <v>136</v>
      </c>
      <c r="Z59" s="1">
        <v>9</v>
      </c>
      <c r="AA59" s="1" t="s">
        <v>933</v>
      </c>
    </row>
    <row r="60" spans="1:27" x14ac:dyDescent="0.25">
      <c r="A60" s="25" t="s">
        <v>519</v>
      </c>
      <c r="B60" s="4">
        <v>949</v>
      </c>
      <c r="C60" s="1">
        <v>23</v>
      </c>
      <c r="D60" s="1" t="s">
        <v>1900</v>
      </c>
      <c r="K60" s="1" t="s">
        <v>518</v>
      </c>
      <c r="L60" s="1">
        <v>949</v>
      </c>
      <c r="M60" s="1">
        <v>4</v>
      </c>
      <c r="N60" s="1" t="s">
        <v>1899</v>
      </c>
      <c r="X60" s="1" t="s">
        <v>86</v>
      </c>
      <c r="Y60" s="1">
        <v>299</v>
      </c>
      <c r="Z60" s="1">
        <v>20</v>
      </c>
      <c r="AA60" s="1" t="s">
        <v>1949</v>
      </c>
    </row>
    <row r="61" spans="1:27" x14ac:dyDescent="0.25">
      <c r="A61" s="25" t="s">
        <v>520</v>
      </c>
      <c r="B61" s="4">
        <v>949</v>
      </c>
      <c r="C61" s="1">
        <v>4</v>
      </c>
      <c r="D61" s="1" t="s">
        <v>1901</v>
      </c>
      <c r="K61" s="1" t="s">
        <v>519</v>
      </c>
      <c r="L61" s="1">
        <v>949</v>
      </c>
      <c r="M61" s="1">
        <v>23</v>
      </c>
      <c r="N61" s="1" t="s">
        <v>1900</v>
      </c>
      <c r="X61" s="1" t="s">
        <v>329</v>
      </c>
      <c r="Y61" s="1">
        <v>2</v>
      </c>
      <c r="Z61" s="1">
        <v>1</v>
      </c>
      <c r="AA61" s="1" t="s">
        <v>1929</v>
      </c>
    </row>
    <row r="62" spans="1:27" x14ac:dyDescent="0.25">
      <c r="A62" s="25" t="s">
        <v>311</v>
      </c>
      <c r="B62" s="4">
        <v>280</v>
      </c>
      <c r="C62" s="1">
        <v>11</v>
      </c>
      <c r="D62" s="1" t="s">
        <v>1902</v>
      </c>
      <c r="K62" s="1" t="s">
        <v>520</v>
      </c>
      <c r="L62" s="1">
        <v>949</v>
      </c>
      <c r="M62" s="1">
        <v>4</v>
      </c>
      <c r="N62" s="1" t="s">
        <v>1901</v>
      </c>
      <c r="X62" s="1" t="s">
        <v>330</v>
      </c>
      <c r="Y62" s="1">
        <v>54</v>
      </c>
      <c r="Z62" s="1">
        <v>1</v>
      </c>
      <c r="AA62" s="1" t="s">
        <v>4226</v>
      </c>
    </row>
    <row r="63" spans="1:27" x14ac:dyDescent="0.25">
      <c r="A63" s="25" t="s">
        <v>275</v>
      </c>
      <c r="B63" s="4">
        <v>215</v>
      </c>
      <c r="C63" s="1">
        <v>4</v>
      </c>
      <c r="D63" s="1" t="s">
        <v>1903</v>
      </c>
      <c r="K63" s="1" t="s">
        <v>311</v>
      </c>
      <c r="L63" s="1">
        <v>280</v>
      </c>
      <c r="M63" s="1">
        <v>11</v>
      </c>
      <c r="N63" s="1" t="s">
        <v>1902</v>
      </c>
      <c r="X63" s="1" t="s">
        <v>331</v>
      </c>
      <c r="Y63" s="1">
        <v>154</v>
      </c>
      <c r="Z63" s="1">
        <v>1</v>
      </c>
      <c r="AA63" s="1" t="s">
        <v>1951</v>
      </c>
    </row>
    <row r="64" spans="1:27" x14ac:dyDescent="0.25">
      <c r="A64" s="25" t="s">
        <v>4</v>
      </c>
      <c r="B64" s="4">
        <v>949</v>
      </c>
      <c r="C64" s="1">
        <v>3</v>
      </c>
      <c r="D64" s="1" t="s">
        <v>1904</v>
      </c>
      <c r="K64" s="1" t="s">
        <v>275</v>
      </c>
      <c r="L64" s="1">
        <v>215</v>
      </c>
      <c r="M64" s="1">
        <v>4</v>
      </c>
      <c r="N64" s="1" t="s">
        <v>1903</v>
      </c>
      <c r="X64" s="1" t="s">
        <v>406</v>
      </c>
      <c r="Y64" s="1">
        <v>38</v>
      </c>
      <c r="Z64" s="1">
        <v>14</v>
      </c>
      <c r="AA64" s="1" t="s">
        <v>4227</v>
      </c>
    </row>
    <row r="65" spans="1:27" x14ac:dyDescent="0.25">
      <c r="A65" s="25" t="s">
        <v>521</v>
      </c>
      <c r="B65" s="4">
        <v>949</v>
      </c>
      <c r="C65" s="1">
        <v>18</v>
      </c>
      <c r="D65" s="1" t="s">
        <v>2389</v>
      </c>
      <c r="K65" s="1" t="s">
        <v>4</v>
      </c>
      <c r="L65" s="1">
        <v>949</v>
      </c>
      <c r="M65" s="1">
        <v>3</v>
      </c>
      <c r="N65" s="1" t="s">
        <v>1904</v>
      </c>
      <c r="X65" s="1" t="s">
        <v>417</v>
      </c>
      <c r="Y65" s="1">
        <v>41</v>
      </c>
      <c r="Z65" s="1">
        <v>8</v>
      </c>
      <c r="AA65" s="1" t="s">
        <v>4228</v>
      </c>
    </row>
    <row r="66" spans="1:27" x14ac:dyDescent="0.25">
      <c r="A66" s="25" t="s">
        <v>522</v>
      </c>
      <c r="B66" s="4">
        <v>949</v>
      </c>
      <c r="C66" s="1">
        <v>12</v>
      </c>
      <c r="D66" s="1" t="s">
        <v>1905</v>
      </c>
      <c r="K66" s="1" t="s">
        <v>521</v>
      </c>
      <c r="L66" s="1">
        <v>949</v>
      </c>
      <c r="M66" s="1">
        <v>18</v>
      </c>
      <c r="N66" s="1" t="s">
        <v>2389</v>
      </c>
      <c r="X66" s="1" t="s">
        <v>418</v>
      </c>
      <c r="Y66" s="1">
        <v>280</v>
      </c>
      <c r="Z66" s="1">
        <v>8</v>
      </c>
      <c r="AA66" s="1" t="s">
        <v>4229</v>
      </c>
    </row>
    <row r="67" spans="1:27" x14ac:dyDescent="0.25">
      <c r="A67" s="25" t="s">
        <v>523</v>
      </c>
      <c r="B67" s="4">
        <v>949</v>
      </c>
      <c r="C67" s="1">
        <v>12</v>
      </c>
      <c r="D67" s="1" t="s">
        <v>1906</v>
      </c>
      <c r="K67" s="1" t="s">
        <v>522</v>
      </c>
      <c r="L67" s="1">
        <v>949</v>
      </c>
      <c r="M67" s="1">
        <v>12</v>
      </c>
      <c r="N67" s="1" t="s">
        <v>1905</v>
      </c>
      <c r="X67" s="1" t="s">
        <v>53</v>
      </c>
      <c r="Y67" s="1">
        <v>6</v>
      </c>
      <c r="Z67" s="1">
        <v>9</v>
      </c>
      <c r="AA67" s="1" t="s">
        <v>1955</v>
      </c>
    </row>
    <row r="68" spans="1:27" x14ac:dyDescent="0.25">
      <c r="A68" s="25" t="s">
        <v>524</v>
      </c>
      <c r="B68" s="4">
        <v>949</v>
      </c>
      <c r="C68" s="1">
        <v>10</v>
      </c>
      <c r="D68" s="1" t="s">
        <v>1907</v>
      </c>
      <c r="K68" s="1" t="s">
        <v>523</v>
      </c>
      <c r="L68" s="1">
        <v>949</v>
      </c>
      <c r="M68" s="1">
        <v>12</v>
      </c>
      <c r="N68" s="1" t="s">
        <v>1906</v>
      </c>
      <c r="X68" s="1" t="s">
        <v>300</v>
      </c>
      <c r="Y68" s="1">
        <v>42</v>
      </c>
      <c r="Z68" s="1">
        <v>20</v>
      </c>
      <c r="AA68" s="1" t="s">
        <v>4230</v>
      </c>
    </row>
    <row r="69" spans="1:27" x14ac:dyDescent="0.25">
      <c r="A69" s="25" t="s">
        <v>525</v>
      </c>
      <c r="B69" s="4">
        <v>949</v>
      </c>
      <c r="C69" s="1">
        <v>12</v>
      </c>
      <c r="D69" s="1" t="s">
        <v>1908</v>
      </c>
      <c r="K69" s="1" t="s">
        <v>524</v>
      </c>
      <c r="L69" s="1">
        <v>949</v>
      </c>
      <c r="M69" s="1">
        <v>10</v>
      </c>
      <c r="N69" s="1" t="s">
        <v>1907</v>
      </c>
      <c r="X69" s="1" t="s">
        <v>301</v>
      </c>
      <c r="Y69" s="1">
        <v>410</v>
      </c>
      <c r="Z69" s="1">
        <v>20</v>
      </c>
      <c r="AA69" s="1" t="s">
        <v>4231</v>
      </c>
    </row>
    <row r="70" spans="1:27" x14ac:dyDescent="0.25">
      <c r="A70" s="25" t="s">
        <v>152</v>
      </c>
      <c r="B70" s="4">
        <v>55</v>
      </c>
      <c r="C70" s="1">
        <v>4</v>
      </c>
      <c r="D70" s="1" t="s">
        <v>1909</v>
      </c>
      <c r="K70" s="1" t="s">
        <v>525</v>
      </c>
      <c r="L70" s="1">
        <v>949</v>
      </c>
      <c r="M70" s="1">
        <v>12</v>
      </c>
      <c r="N70" s="1" t="s">
        <v>1908</v>
      </c>
      <c r="X70" s="1" t="s">
        <v>433</v>
      </c>
      <c r="Y70" s="1">
        <v>411</v>
      </c>
      <c r="Z70" s="1">
        <v>20</v>
      </c>
      <c r="AA70" s="1" t="s">
        <v>1960</v>
      </c>
    </row>
    <row r="71" spans="1:27" x14ac:dyDescent="0.25">
      <c r="A71" s="25" t="s">
        <v>153</v>
      </c>
      <c r="B71" s="4">
        <v>55</v>
      </c>
      <c r="C71" s="1">
        <v>8</v>
      </c>
      <c r="D71" s="1" t="s">
        <v>1910</v>
      </c>
      <c r="K71" s="1" t="s">
        <v>152</v>
      </c>
      <c r="L71" s="1">
        <v>55</v>
      </c>
      <c r="M71" s="1">
        <v>4</v>
      </c>
      <c r="N71" s="1" t="s">
        <v>1909</v>
      </c>
      <c r="X71" s="1" t="s">
        <v>88</v>
      </c>
      <c r="Y71" s="1">
        <v>306</v>
      </c>
      <c r="Z71" s="1">
        <v>20</v>
      </c>
      <c r="AA71" s="1" t="s">
        <v>1961</v>
      </c>
    </row>
    <row r="72" spans="1:27" x14ac:dyDescent="0.25">
      <c r="A72" s="25" t="s">
        <v>154</v>
      </c>
      <c r="B72" s="4">
        <v>55</v>
      </c>
      <c r="C72" s="1">
        <v>4</v>
      </c>
      <c r="D72" s="1" t="s">
        <v>1911</v>
      </c>
      <c r="K72" s="1" t="s">
        <v>153</v>
      </c>
      <c r="L72" s="1">
        <v>55</v>
      </c>
      <c r="M72" s="1">
        <v>8</v>
      </c>
      <c r="N72" s="1" t="s">
        <v>1910</v>
      </c>
      <c r="X72" s="1" t="s">
        <v>276</v>
      </c>
      <c r="Y72" s="1">
        <v>301</v>
      </c>
      <c r="Z72" s="1">
        <v>9</v>
      </c>
      <c r="AA72" s="1" t="s">
        <v>1963</v>
      </c>
    </row>
    <row r="73" spans="1:27" x14ac:dyDescent="0.25">
      <c r="A73" s="25" t="s">
        <v>155</v>
      </c>
      <c r="B73" s="4">
        <v>55</v>
      </c>
      <c r="C73" s="1">
        <v>8</v>
      </c>
      <c r="D73" s="1" t="s">
        <v>1912</v>
      </c>
      <c r="K73" s="1" t="s">
        <v>154</v>
      </c>
      <c r="L73" s="1">
        <v>55</v>
      </c>
      <c r="M73" s="1">
        <v>4</v>
      </c>
      <c r="N73" s="1" t="s">
        <v>1911</v>
      </c>
      <c r="X73" s="1" t="s">
        <v>16</v>
      </c>
      <c r="Y73" s="1">
        <v>2</v>
      </c>
      <c r="Z73" s="1">
        <v>9</v>
      </c>
      <c r="AA73" s="1" t="s">
        <v>1965</v>
      </c>
    </row>
    <row r="74" spans="1:27" x14ac:dyDescent="0.25">
      <c r="A74" s="25" t="s">
        <v>156</v>
      </c>
      <c r="B74" s="4">
        <v>55</v>
      </c>
      <c r="C74" s="1">
        <v>4</v>
      </c>
      <c r="D74" s="1" t="s">
        <v>1913</v>
      </c>
      <c r="K74" s="1" t="s">
        <v>155</v>
      </c>
      <c r="L74" s="1">
        <v>55</v>
      </c>
      <c r="M74" s="1">
        <v>8</v>
      </c>
      <c r="N74" s="1" t="s">
        <v>1912</v>
      </c>
      <c r="X74" s="1" t="s">
        <v>116</v>
      </c>
      <c r="Y74" s="1">
        <v>125</v>
      </c>
      <c r="Z74" s="1">
        <v>9</v>
      </c>
      <c r="AA74" s="1" t="s">
        <v>1966</v>
      </c>
    </row>
    <row r="75" spans="1:27" x14ac:dyDescent="0.25">
      <c r="A75" s="25" t="s">
        <v>157</v>
      </c>
      <c r="B75" s="4">
        <v>55</v>
      </c>
      <c r="C75" s="1">
        <v>4</v>
      </c>
      <c r="D75" s="1" t="s">
        <v>3323</v>
      </c>
      <c r="K75" s="1" t="s">
        <v>156</v>
      </c>
      <c r="L75" s="1">
        <v>55</v>
      </c>
      <c r="M75" s="1">
        <v>4</v>
      </c>
      <c r="N75" s="1" t="s">
        <v>1913</v>
      </c>
      <c r="X75" s="1" t="s">
        <v>434</v>
      </c>
      <c r="Y75" s="1">
        <v>8</v>
      </c>
      <c r="Z75" s="1">
        <v>9</v>
      </c>
      <c r="AA75" s="1" t="s">
        <v>1967</v>
      </c>
    </row>
    <row r="76" spans="1:27" x14ac:dyDescent="0.25">
      <c r="A76" s="25" t="s">
        <v>158</v>
      </c>
      <c r="B76" s="4">
        <v>55</v>
      </c>
      <c r="C76" s="1">
        <v>4</v>
      </c>
      <c r="D76" s="1" t="s">
        <v>1914</v>
      </c>
      <c r="K76" s="1" t="s">
        <v>157</v>
      </c>
      <c r="L76" s="1">
        <v>55</v>
      </c>
      <c r="M76" s="1">
        <v>4</v>
      </c>
      <c r="N76" s="1" t="s">
        <v>3323</v>
      </c>
      <c r="X76" s="1" t="s">
        <v>117</v>
      </c>
      <c r="Y76" s="1">
        <v>125</v>
      </c>
      <c r="Z76" s="1">
        <v>4</v>
      </c>
      <c r="AA76" s="1" t="s">
        <v>1968</v>
      </c>
    </row>
    <row r="77" spans="1:27" x14ac:dyDescent="0.25">
      <c r="A77" s="25" t="s">
        <v>159</v>
      </c>
      <c r="B77" s="4">
        <v>55</v>
      </c>
      <c r="C77" s="1">
        <v>4</v>
      </c>
      <c r="D77" s="1" t="s">
        <v>1915</v>
      </c>
      <c r="K77" s="1" t="s">
        <v>158</v>
      </c>
      <c r="L77" s="1">
        <v>55</v>
      </c>
      <c r="M77" s="1">
        <v>4</v>
      </c>
      <c r="N77" s="1" t="s">
        <v>1914</v>
      </c>
      <c r="X77" s="1" t="s">
        <v>54</v>
      </c>
      <c r="Y77" s="1">
        <v>6</v>
      </c>
      <c r="Z77" s="1">
        <v>4</v>
      </c>
      <c r="AA77" s="1" t="s">
        <v>1969</v>
      </c>
    </row>
    <row r="78" spans="1:27" x14ac:dyDescent="0.25">
      <c r="A78" s="25" t="s">
        <v>160</v>
      </c>
      <c r="B78" s="4">
        <v>55</v>
      </c>
      <c r="C78" s="1">
        <v>4</v>
      </c>
      <c r="D78" s="1" t="s">
        <v>1916</v>
      </c>
      <c r="K78" s="1" t="s">
        <v>159</v>
      </c>
      <c r="L78" s="1">
        <v>55</v>
      </c>
      <c r="M78" s="1">
        <v>4</v>
      </c>
      <c r="N78" s="1" t="s">
        <v>1915</v>
      </c>
      <c r="X78" s="1" t="s">
        <v>277</v>
      </c>
      <c r="Y78" s="1">
        <v>313</v>
      </c>
      <c r="Z78" s="1">
        <v>4</v>
      </c>
      <c r="AA78" s="1" t="s">
        <v>4232</v>
      </c>
    </row>
    <row r="79" spans="1:27" x14ac:dyDescent="0.25">
      <c r="A79" s="25" t="s">
        <v>161</v>
      </c>
      <c r="B79" s="4">
        <v>55</v>
      </c>
      <c r="C79" s="1">
        <v>4</v>
      </c>
      <c r="D79" s="1" t="s">
        <v>1917</v>
      </c>
      <c r="K79" s="1" t="s">
        <v>160</v>
      </c>
      <c r="L79" s="1">
        <v>55</v>
      </c>
      <c r="M79" s="1">
        <v>4</v>
      </c>
      <c r="N79" s="1" t="s">
        <v>1916</v>
      </c>
      <c r="X79" s="1" t="s">
        <v>17</v>
      </c>
      <c r="Y79" s="1">
        <v>2</v>
      </c>
      <c r="Z79" s="1">
        <v>20</v>
      </c>
      <c r="AA79" s="1" t="s">
        <v>1971</v>
      </c>
    </row>
    <row r="80" spans="1:27" x14ac:dyDescent="0.25">
      <c r="A80" s="25" t="s">
        <v>162</v>
      </c>
      <c r="B80" s="4">
        <v>55</v>
      </c>
      <c r="C80" s="1">
        <v>8</v>
      </c>
      <c r="D80" s="1" t="s">
        <v>1918</v>
      </c>
      <c r="K80" s="1" t="s">
        <v>161</v>
      </c>
      <c r="L80" s="1">
        <v>55</v>
      </c>
      <c r="M80" s="1">
        <v>4</v>
      </c>
      <c r="N80" s="1" t="s">
        <v>1917</v>
      </c>
      <c r="X80" s="1" t="s">
        <v>55</v>
      </c>
      <c r="Y80" s="1">
        <v>6</v>
      </c>
      <c r="Z80" s="1">
        <v>8</v>
      </c>
      <c r="AA80" s="1" t="s">
        <v>2048</v>
      </c>
    </row>
    <row r="81" spans="1:27" x14ac:dyDescent="0.25">
      <c r="A81" s="25" t="s">
        <v>163</v>
      </c>
      <c r="B81" s="4">
        <v>55</v>
      </c>
      <c r="C81" s="1">
        <v>4</v>
      </c>
      <c r="D81" s="1" t="s">
        <v>1919</v>
      </c>
      <c r="K81" s="1" t="s">
        <v>162</v>
      </c>
      <c r="L81" s="1">
        <v>55</v>
      </c>
      <c r="M81" s="1">
        <v>8</v>
      </c>
      <c r="N81" s="1" t="s">
        <v>1918</v>
      </c>
      <c r="X81" s="1" t="s">
        <v>591</v>
      </c>
      <c r="Y81" s="1">
        <v>318</v>
      </c>
      <c r="Z81" s="1">
        <v>20</v>
      </c>
      <c r="AA81" s="1" t="s">
        <v>1976</v>
      </c>
    </row>
    <row r="82" spans="1:27" x14ac:dyDescent="0.25">
      <c r="A82" s="25" t="s">
        <v>164</v>
      </c>
      <c r="B82" s="4">
        <v>55</v>
      </c>
      <c r="C82" s="1">
        <v>4</v>
      </c>
      <c r="D82" s="1" t="s">
        <v>1920</v>
      </c>
      <c r="K82" s="1" t="s">
        <v>163</v>
      </c>
      <c r="L82" s="1">
        <v>55</v>
      </c>
      <c r="M82" s="1">
        <v>4</v>
      </c>
      <c r="N82" s="1" t="s">
        <v>1919</v>
      </c>
      <c r="X82" s="1" t="s">
        <v>18</v>
      </c>
      <c r="Y82" s="1">
        <v>2</v>
      </c>
      <c r="Z82" s="1">
        <v>4</v>
      </c>
      <c r="AA82" s="1" t="s">
        <v>1977</v>
      </c>
    </row>
    <row r="83" spans="1:27" x14ac:dyDescent="0.25">
      <c r="A83" s="25" t="s">
        <v>526</v>
      </c>
      <c r="B83" s="4">
        <v>949</v>
      </c>
      <c r="C83" s="1">
        <v>4</v>
      </c>
      <c r="D83" s="1" t="s">
        <v>1921</v>
      </c>
      <c r="K83" s="1" t="s">
        <v>164</v>
      </c>
      <c r="L83" s="1">
        <v>55</v>
      </c>
      <c r="M83" s="1">
        <v>4</v>
      </c>
      <c r="N83" s="1" t="s">
        <v>1920</v>
      </c>
      <c r="X83" s="1" t="s">
        <v>118</v>
      </c>
      <c r="Y83" s="1">
        <v>125</v>
      </c>
      <c r="Z83" s="1">
        <v>4</v>
      </c>
      <c r="AA83" s="1" t="s">
        <v>1978</v>
      </c>
    </row>
    <row r="84" spans="1:27" x14ac:dyDescent="0.25">
      <c r="A84" s="25" t="s">
        <v>527</v>
      </c>
      <c r="B84" s="4">
        <v>949</v>
      </c>
      <c r="C84" s="1">
        <v>20</v>
      </c>
      <c r="D84" s="1" t="s">
        <v>1922</v>
      </c>
      <c r="K84" s="1" t="s">
        <v>526</v>
      </c>
      <c r="L84" s="1">
        <v>949</v>
      </c>
      <c r="M84" s="1">
        <v>4</v>
      </c>
      <c r="N84" s="1" t="s">
        <v>1921</v>
      </c>
      <c r="X84" s="1" t="s">
        <v>468</v>
      </c>
      <c r="Y84" s="1">
        <v>241</v>
      </c>
      <c r="Z84" s="1">
        <v>4</v>
      </c>
      <c r="AA84" s="1" t="s">
        <v>4233</v>
      </c>
    </row>
    <row r="85" spans="1:27" x14ac:dyDescent="0.25">
      <c r="A85" s="25" t="s">
        <v>297</v>
      </c>
      <c r="B85" s="4">
        <v>130</v>
      </c>
      <c r="C85" s="1">
        <v>1</v>
      </c>
      <c r="D85" s="1" t="s">
        <v>1923</v>
      </c>
      <c r="K85" s="1" t="s">
        <v>527</v>
      </c>
      <c r="L85" s="1">
        <v>949</v>
      </c>
      <c r="M85" s="1">
        <v>20</v>
      </c>
      <c r="N85" s="1" t="s">
        <v>1922</v>
      </c>
      <c r="X85" s="1" t="s">
        <v>19</v>
      </c>
      <c r="Y85" s="1">
        <v>2</v>
      </c>
      <c r="Z85" s="1">
        <v>8</v>
      </c>
      <c r="AA85" s="1" t="s">
        <v>2049</v>
      </c>
    </row>
    <row r="86" spans="1:27" x14ac:dyDescent="0.25">
      <c r="A86" s="25" t="s">
        <v>298</v>
      </c>
      <c r="B86" s="4">
        <v>131</v>
      </c>
      <c r="C86" s="1">
        <v>1</v>
      </c>
      <c r="D86" s="1" t="s">
        <v>1924</v>
      </c>
      <c r="K86" s="1" t="s">
        <v>297</v>
      </c>
      <c r="L86" s="1">
        <v>130</v>
      </c>
      <c r="M86" s="1">
        <v>1</v>
      </c>
      <c r="N86" s="1" t="s">
        <v>1923</v>
      </c>
      <c r="X86" s="1" t="s">
        <v>473</v>
      </c>
      <c r="Y86" s="1">
        <v>241</v>
      </c>
      <c r="Z86" s="1">
        <v>4</v>
      </c>
      <c r="AA86" s="1" t="s">
        <v>4234</v>
      </c>
    </row>
    <row r="87" spans="1:27" x14ac:dyDescent="0.25">
      <c r="A87" s="25" t="s">
        <v>12</v>
      </c>
      <c r="B87" s="4">
        <v>2</v>
      </c>
      <c r="C87" s="1">
        <v>20</v>
      </c>
      <c r="D87" s="1" t="s">
        <v>1925</v>
      </c>
      <c r="K87" s="1" t="s">
        <v>298</v>
      </c>
      <c r="L87" s="1">
        <v>131</v>
      </c>
      <c r="M87" s="1">
        <v>1</v>
      </c>
      <c r="N87" s="1" t="s">
        <v>1924</v>
      </c>
      <c r="X87" s="1" t="s">
        <v>21</v>
      </c>
      <c r="Y87" s="1">
        <v>2</v>
      </c>
      <c r="Z87" s="1">
        <v>4</v>
      </c>
      <c r="AA87" s="1" t="s">
        <v>1982</v>
      </c>
    </row>
    <row r="88" spans="1:27" x14ac:dyDescent="0.25">
      <c r="A88" s="25" t="s">
        <v>299</v>
      </c>
      <c r="B88" s="4">
        <v>135</v>
      </c>
      <c r="C88" s="1">
        <v>1</v>
      </c>
      <c r="D88" s="1" t="s">
        <v>1926</v>
      </c>
      <c r="K88" s="1" t="s">
        <v>12</v>
      </c>
      <c r="L88" s="1">
        <v>2</v>
      </c>
      <c r="M88" s="1">
        <v>20</v>
      </c>
      <c r="N88" s="1" t="s">
        <v>1925</v>
      </c>
      <c r="X88" s="1" t="s">
        <v>592</v>
      </c>
      <c r="Y88" s="1">
        <v>318</v>
      </c>
      <c r="Z88" s="1">
        <v>20</v>
      </c>
      <c r="AA88" s="1" t="s">
        <v>1983</v>
      </c>
    </row>
    <row r="89" spans="1:27" x14ac:dyDescent="0.25">
      <c r="A89" s="25" t="s">
        <v>403</v>
      </c>
      <c r="B89" s="4">
        <v>949</v>
      </c>
      <c r="C89" s="1">
        <v>1</v>
      </c>
      <c r="D89" s="1" t="s">
        <v>1927</v>
      </c>
      <c r="K89" s="1" t="s">
        <v>299</v>
      </c>
      <c r="L89" s="1">
        <v>135</v>
      </c>
      <c r="M89" s="1">
        <v>1</v>
      </c>
      <c r="N89" s="1" t="s">
        <v>1926</v>
      </c>
      <c r="X89" s="1" t="s">
        <v>421</v>
      </c>
      <c r="Y89" s="1">
        <v>322</v>
      </c>
      <c r="Z89" s="1">
        <v>4</v>
      </c>
      <c r="AA89" s="1" t="s">
        <v>1984</v>
      </c>
    </row>
    <row r="90" spans="1:27" x14ac:dyDescent="0.25">
      <c r="A90" s="25" t="s">
        <v>528</v>
      </c>
      <c r="B90" s="4">
        <v>949</v>
      </c>
      <c r="C90" s="1">
        <v>4</v>
      </c>
      <c r="D90" s="1" t="s">
        <v>1928</v>
      </c>
      <c r="K90" s="1" t="s">
        <v>403</v>
      </c>
      <c r="L90" s="1">
        <v>949</v>
      </c>
      <c r="M90" s="1">
        <v>1</v>
      </c>
      <c r="N90" s="1" t="s">
        <v>1927</v>
      </c>
      <c r="X90" s="1" t="s">
        <v>534</v>
      </c>
      <c r="Y90" s="1">
        <v>949</v>
      </c>
      <c r="Z90" s="1">
        <v>4</v>
      </c>
      <c r="AA90" s="1" t="s">
        <v>1985</v>
      </c>
    </row>
    <row r="91" spans="1:27" x14ac:dyDescent="0.25">
      <c r="A91" s="25" t="s">
        <v>326</v>
      </c>
      <c r="B91" s="4">
        <v>136</v>
      </c>
      <c r="C91" s="1">
        <v>1</v>
      </c>
      <c r="D91" s="1" t="s">
        <v>933</v>
      </c>
      <c r="K91" s="1" t="s">
        <v>528</v>
      </c>
      <c r="L91" s="1">
        <v>949</v>
      </c>
      <c r="M91" s="1">
        <v>4</v>
      </c>
      <c r="N91" s="1" t="s">
        <v>1928</v>
      </c>
      <c r="X91" s="1" t="s">
        <v>394</v>
      </c>
      <c r="Y91" s="1">
        <v>13</v>
      </c>
      <c r="Z91" s="1">
        <v>12</v>
      </c>
      <c r="AA91" s="1" t="s">
        <v>1986</v>
      </c>
    </row>
    <row r="92" spans="1:27" x14ac:dyDescent="0.25">
      <c r="A92" s="25" t="s">
        <v>328</v>
      </c>
      <c r="B92" s="4">
        <v>2</v>
      </c>
      <c r="C92" s="1">
        <v>1</v>
      </c>
      <c r="D92" s="1" t="s">
        <v>1929</v>
      </c>
      <c r="K92" s="1" t="s">
        <v>326</v>
      </c>
      <c r="L92" s="1">
        <v>136</v>
      </c>
      <c r="M92" s="1">
        <v>1</v>
      </c>
      <c r="N92" s="1" t="s">
        <v>933</v>
      </c>
      <c r="X92" s="1" t="s">
        <v>395</v>
      </c>
      <c r="Y92" s="1">
        <v>13</v>
      </c>
      <c r="Z92" s="1">
        <v>12</v>
      </c>
      <c r="AA92" s="1" t="s">
        <v>1987</v>
      </c>
    </row>
    <row r="93" spans="1:27" x14ac:dyDescent="0.25">
      <c r="A93" s="25" t="s">
        <v>202</v>
      </c>
      <c r="B93" s="4">
        <v>138</v>
      </c>
      <c r="C93" s="1">
        <v>1</v>
      </c>
      <c r="D93" s="1" t="s">
        <v>1930</v>
      </c>
      <c r="K93" s="1" t="s">
        <v>328</v>
      </c>
      <c r="L93" s="1">
        <v>2</v>
      </c>
      <c r="M93" s="1">
        <v>1</v>
      </c>
      <c r="N93" s="1" t="s">
        <v>1929</v>
      </c>
      <c r="X93" s="1" t="s">
        <v>2799</v>
      </c>
      <c r="Y93" s="1">
        <v>323</v>
      </c>
      <c r="Z93" s="1">
        <v>4</v>
      </c>
      <c r="AA93" s="1" t="s">
        <v>1988</v>
      </c>
    </row>
    <row r="94" spans="1:27" x14ac:dyDescent="0.25">
      <c r="A94" s="25" t="s">
        <v>203</v>
      </c>
      <c r="B94" s="4">
        <v>141</v>
      </c>
      <c r="C94" s="1">
        <v>1</v>
      </c>
      <c r="D94" s="1" t="s">
        <v>1931</v>
      </c>
      <c r="K94" s="1" t="s">
        <v>202</v>
      </c>
      <c r="L94" s="1">
        <v>138</v>
      </c>
      <c r="M94" s="1">
        <v>1</v>
      </c>
      <c r="N94" s="1" t="s">
        <v>1930</v>
      </c>
      <c r="X94" s="1" t="s">
        <v>2800</v>
      </c>
      <c r="Y94" s="1">
        <v>323</v>
      </c>
      <c r="Z94" s="1">
        <v>4</v>
      </c>
      <c r="AA94" s="1" t="s">
        <v>1989</v>
      </c>
    </row>
    <row r="95" spans="1:27" x14ac:dyDescent="0.25">
      <c r="A95" s="25" t="s">
        <v>204</v>
      </c>
      <c r="B95" s="4">
        <v>143</v>
      </c>
      <c r="C95" s="1">
        <v>1</v>
      </c>
      <c r="D95" s="1" t="s">
        <v>1932</v>
      </c>
      <c r="K95" s="1" t="s">
        <v>203</v>
      </c>
      <c r="L95" s="1">
        <v>141</v>
      </c>
      <c r="M95" s="1">
        <v>1</v>
      </c>
      <c r="N95" s="1" t="s">
        <v>1931</v>
      </c>
      <c r="X95" s="1" t="s">
        <v>2801</v>
      </c>
      <c r="Y95" s="1">
        <v>323</v>
      </c>
      <c r="Z95" s="1">
        <v>4</v>
      </c>
      <c r="AA95" s="1" t="s">
        <v>1990</v>
      </c>
    </row>
    <row r="96" spans="1:27" x14ac:dyDescent="0.25">
      <c r="A96" s="25" t="s">
        <v>205</v>
      </c>
      <c r="B96" s="4">
        <v>145</v>
      </c>
      <c r="C96" s="1">
        <v>1</v>
      </c>
      <c r="D96" s="1" t="s">
        <v>1933</v>
      </c>
      <c r="K96" s="1" t="s">
        <v>204</v>
      </c>
      <c r="L96" s="1">
        <v>143</v>
      </c>
      <c r="M96" s="1">
        <v>1</v>
      </c>
      <c r="N96" s="1" t="s">
        <v>1932</v>
      </c>
      <c r="X96" s="1" t="s">
        <v>56</v>
      </c>
      <c r="Y96" s="1">
        <v>6</v>
      </c>
      <c r="Z96" s="1">
        <v>16</v>
      </c>
      <c r="AA96" s="1" t="s">
        <v>1992</v>
      </c>
    </row>
    <row r="97" spans="1:27" x14ac:dyDescent="0.25">
      <c r="A97" s="25" t="s">
        <v>529</v>
      </c>
      <c r="B97" s="4">
        <v>949</v>
      </c>
      <c r="C97" s="1">
        <v>12</v>
      </c>
      <c r="D97" s="1" t="s">
        <v>1934</v>
      </c>
      <c r="K97" s="1" t="s">
        <v>205</v>
      </c>
      <c r="L97" s="1">
        <v>145</v>
      </c>
      <c r="M97" s="1">
        <v>1</v>
      </c>
      <c r="N97" s="1" t="s">
        <v>1933</v>
      </c>
      <c r="X97" s="1" t="s">
        <v>151</v>
      </c>
      <c r="Y97" s="1">
        <v>324</v>
      </c>
      <c r="Z97" s="1">
        <v>9</v>
      </c>
      <c r="AA97" s="1" t="s">
        <v>1993</v>
      </c>
    </row>
    <row r="98" spans="1:27" x14ac:dyDescent="0.25">
      <c r="A98" s="25" t="s">
        <v>530</v>
      </c>
      <c r="B98" s="4">
        <v>949</v>
      </c>
      <c r="C98" s="1">
        <v>26</v>
      </c>
      <c r="D98" s="1" t="s">
        <v>1935</v>
      </c>
      <c r="K98" s="1" t="s">
        <v>529</v>
      </c>
      <c r="L98" s="1">
        <v>949</v>
      </c>
      <c r="M98" s="1">
        <v>12</v>
      </c>
      <c r="N98" s="1" t="s">
        <v>1934</v>
      </c>
      <c r="X98" s="1" t="s">
        <v>422</v>
      </c>
      <c r="Y98" s="1">
        <v>325</v>
      </c>
      <c r="Z98" s="1">
        <v>4</v>
      </c>
      <c r="AA98" s="1" t="s">
        <v>934</v>
      </c>
    </row>
    <row r="99" spans="1:27" x14ac:dyDescent="0.25">
      <c r="A99" s="25" t="s">
        <v>470</v>
      </c>
      <c r="B99" s="4">
        <v>948</v>
      </c>
      <c r="C99" s="1">
        <v>4</v>
      </c>
      <c r="D99" s="1" t="s">
        <v>1936</v>
      </c>
      <c r="K99" s="1" t="s">
        <v>530</v>
      </c>
      <c r="L99" s="1">
        <v>949</v>
      </c>
      <c r="M99" s="1">
        <v>26</v>
      </c>
      <c r="N99" s="1" t="s">
        <v>1935</v>
      </c>
      <c r="X99" s="1" t="s">
        <v>2802</v>
      </c>
      <c r="Y99" s="1">
        <v>323</v>
      </c>
      <c r="Z99" s="1">
        <v>4</v>
      </c>
      <c r="AA99" s="1" t="s">
        <v>1994</v>
      </c>
    </row>
    <row r="100" spans="1:27" x14ac:dyDescent="0.25">
      <c r="A100" s="25" t="s">
        <v>51</v>
      </c>
      <c r="B100" s="4">
        <v>6</v>
      </c>
      <c r="C100" s="1">
        <v>4</v>
      </c>
      <c r="D100" s="1" t="s">
        <v>1937</v>
      </c>
      <c r="K100" s="1" t="s">
        <v>470</v>
      </c>
      <c r="L100" s="1">
        <v>948</v>
      </c>
      <c r="M100" s="1">
        <v>4</v>
      </c>
      <c r="N100" s="1" t="s">
        <v>1936</v>
      </c>
      <c r="X100" s="1" t="s">
        <v>425</v>
      </c>
      <c r="Y100" s="1">
        <v>326</v>
      </c>
      <c r="Z100" s="1">
        <v>28</v>
      </c>
      <c r="AA100" s="1" t="s">
        <v>1995</v>
      </c>
    </row>
    <row r="101" spans="1:27" x14ac:dyDescent="0.25">
      <c r="A101" s="25" t="s">
        <v>13</v>
      </c>
      <c r="B101" s="4">
        <v>2</v>
      </c>
      <c r="C101" s="1">
        <v>4</v>
      </c>
      <c r="D101" s="1" t="s">
        <v>1938</v>
      </c>
      <c r="K101" s="1" t="s">
        <v>51</v>
      </c>
      <c r="L101" s="1">
        <v>6</v>
      </c>
      <c r="M101" s="1">
        <v>4</v>
      </c>
      <c r="N101" s="1" t="s">
        <v>1937</v>
      </c>
      <c r="X101" s="1" t="s">
        <v>57</v>
      </c>
      <c r="Y101" s="1">
        <v>6</v>
      </c>
      <c r="Z101" s="1">
        <v>20</v>
      </c>
      <c r="AA101" s="1" t="s">
        <v>1997</v>
      </c>
    </row>
    <row r="102" spans="1:27" x14ac:dyDescent="0.25">
      <c r="A102" s="25" t="s">
        <v>100</v>
      </c>
      <c r="B102" s="4">
        <v>9</v>
      </c>
      <c r="C102" s="1">
        <v>26</v>
      </c>
      <c r="D102" s="1" t="s">
        <v>1939</v>
      </c>
      <c r="K102" s="1" t="s">
        <v>13</v>
      </c>
      <c r="L102" s="1">
        <v>2</v>
      </c>
      <c r="M102" s="1">
        <v>4</v>
      </c>
      <c r="N102" s="1" t="s">
        <v>1938</v>
      </c>
      <c r="X102" s="1" t="s">
        <v>340</v>
      </c>
      <c r="Y102" s="1">
        <v>13</v>
      </c>
      <c r="Z102" s="1">
        <v>12</v>
      </c>
      <c r="AA102" s="1" t="s">
        <v>2392</v>
      </c>
    </row>
    <row r="103" spans="1:27" x14ac:dyDescent="0.25">
      <c r="A103" s="25" t="s">
        <v>2798</v>
      </c>
      <c r="B103" s="4">
        <v>125</v>
      </c>
      <c r="C103" s="1">
        <v>4</v>
      </c>
      <c r="D103" s="1" t="s">
        <v>1940</v>
      </c>
      <c r="K103" s="1" t="s">
        <v>100</v>
      </c>
      <c r="L103" s="1">
        <v>9</v>
      </c>
      <c r="M103" s="1">
        <v>26</v>
      </c>
      <c r="N103" s="1" t="s">
        <v>1939</v>
      </c>
      <c r="X103" s="1" t="s">
        <v>22</v>
      </c>
      <c r="Y103" s="1">
        <v>2</v>
      </c>
      <c r="Z103" s="1">
        <v>4</v>
      </c>
      <c r="AA103" s="1" t="s">
        <v>4235</v>
      </c>
    </row>
    <row r="104" spans="1:27" x14ac:dyDescent="0.25">
      <c r="A104" s="25" t="s">
        <v>101</v>
      </c>
      <c r="B104" s="4">
        <v>9</v>
      </c>
      <c r="C104" s="1">
        <v>26</v>
      </c>
      <c r="D104" s="1" t="s">
        <v>1941</v>
      </c>
      <c r="K104" s="1" t="s">
        <v>2798</v>
      </c>
      <c r="L104" s="1">
        <v>125</v>
      </c>
      <c r="M104" s="1">
        <v>4</v>
      </c>
      <c r="N104" s="1" t="s">
        <v>1940</v>
      </c>
      <c r="X104" s="1" t="s">
        <v>426</v>
      </c>
      <c r="Y104" s="1">
        <v>326</v>
      </c>
      <c r="Z104" s="1">
        <v>28</v>
      </c>
      <c r="AA104" s="1" t="s">
        <v>2000</v>
      </c>
    </row>
    <row r="105" spans="1:27" x14ac:dyDescent="0.25">
      <c r="A105" s="25" t="s">
        <v>102</v>
      </c>
      <c r="B105" s="4">
        <v>9</v>
      </c>
      <c r="C105" s="1">
        <v>26</v>
      </c>
      <c r="D105" s="1" t="s">
        <v>1942</v>
      </c>
      <c r="K105" s="1" t="s">
        <v>101</v>
      </c>
      <c r="L105" s="1">
        <v>9</v>
      </c>
      <c r="M105" s="1">
        <v>26</v>
      </c>
      <c r="N105" s="1" t="s">
        <v>1941</v>
      </c>
      <c r="X105" s="1" t="s">
        <v>474</v>
      </c>
      <c r="Y105" s="1">
        <v>948</v>
      </c>
      <c r="Z105" s="1">
        <v>4</v>
      </c>
      <c r="AA105" s="1" t="s">
        <v>4236</v>
      </c>
    </row>
    <row r="106" spans="1:27" x14ac:dyDescent="0.25">
      <c r="A106" s="25" t="s">
        <v>206</v>
      </c>
      <c r="B106" s="4">
        <v>147</v>
      </c>
      <c r="C106" s="1">
        <v>1</v>
      </c>
      <c r="D106" s="1" t="s">
        <v>1943</v>
      </c>
      <c r="K106" s="1" t="s">
        <v>102</v>
      </c>
      <c r="L106" s="1">
        <v>9</v>
      </c>
      <c r="M106" s="1">
        <v>26</v>
      </c>
      <c r="N106" s="1" t="s">
        <v>1942</v>
      </c>
      <c r="X106" s="1" t="s">
        <v>119</v>
      </c>
      <c r="Y106" s="1">
        <v>125</v>
      </c>
      <c r="Z106" s="1">
        <v>4</v>
      </c>
      <c r="AA106" s="1" t="s">
        <v>4237</v>
      </c>
    </row>
    <row r="107" spans="1:27" x14ac:dyDescent="0.25">
      <c r="A107" s="25" t="s">
        <v>52</v>
      </c>
      <c r="B107" s="4">
        <v>6</v>
      </c>
      <c r="C107" s="1">
        <v>20</v>
      </c>
      <c r="D107" s="1" t="s">
        <v>1944</v>
      </c>
      <c r="K107" s="1" t="s">
        <v>206</v>
      </c>
      <c r="L107" s="1">
        <v>147</v>
      </c>
      <c r="M107" s="1">
        <v>1</v>
      </c>
      <c r="N107" s="1" t="s">
        <v>1943</v>
      </c>
      <c r="X107" s="1" t="s">
        <v>131</v>
      </c>
      <c r="Y107" s="1">
        <v>1</v>
      </c>
      <c r="Z107" s="1">
        <v>4</v>
      </c>
      <c r="AA107" s="1" t="s">
        <v>2003</v>
      </c>
    </row>
    <row r="108" spans="1:27" x14ac:dyDescent="0.25">
      <c r="A108" s="25" t="s">
        <v>168</v>
      </c>
      <c r="B108" s="4">
        <v>298</v>
      </c>
      <c r="C108" s="1">
        <v>26</v>
      </c>
      <c r="D108" s="1" t="s">
        <v>1945</v>
      </c>
      <c r="K108" s="1" t="s">
        <v>52</v>
      </c>
      <c r="L108" s="1">
        <v>6</v>
      </c>
      <c r="M108" s="1">
        <v>20</v>
      </c>
      <c r="N108" s="1" t="s">
        <v>1944</v>
      </c>
      <c r="X108" s="1" t="s">
        <v>58</v>
      </c>
      <c r="Y108" s="1">
        <v>6</v>
      </c>
      <c r="Z108" s="1">
        <v>4</v>
      </c>
      <c r="AA108" s="1" t="s">
        <v>4238</v>
      </c>
    </row>
    <row r="109" spans="1:27" x14ac:dyDescent="0.25">
      <c r="A109" s="25" t="s">
        <v>14</v>
      </c>
      <c r="B109" s="4">
        <v>2</v>
      </c>
      <c r="C109" s="1">
        <v>16</v>
      </c>
      <c r="D109" s="1" t="s">
        <v>1946</v>
      </c>
      <c r="K109" s="1" t="s">
        <v>168</v>
      </c>
      <c r="L109" s="1">
        <v>298</v>
      </c>
      <c r="M109" s="1">
        <v>26</v>
      </c>
      <c r="N109" s="1" t="s">
        <v>1945</v>
      </c>
      <c r="X109" s="1" t="s">
        <v>133</v>
      </c>
      <c r="Y109" s="1">
        <v>330</v>
      </c>
      <c r="Z109" s="1">
        <v>4</v>
      </c>
      <c r="AA109" s="1" t="s">
        <v>3339</v>
      </c>
    </row>
    <row r="110" spans="1:27" x14ac:dyDescent="0.25">
      <c r="A110" s="25" t="s">
        <v>471</v>
      </c>
      <c r="B110" s="4">
        <v>948</v>
      </c>
      <c r="C110" s="1">
        <v>16</v>
      </c>
      <c r="D110" s="1" t="s">
        <v>1947</v>
      </c>
      <c r="K110" s="1" t="s">
        <v>14</v>
      </c>
      <c r="L110" s="1">
        <v>2</v>
      </c>
      <c r="M110" s="1">
        <v>16</v>
      </c>
      <c r="N110" s="1" t="s">
        <v>1946</v>
      </c>
      <c r="X110" s="1" t="s">
        <v>281</v>
      </c>
      <c r="Y110" s="1">
        <v>323</v>
      </c>
      <c r="Z110" s="1">
        <v>4</v>
      </c>
      <c r="AA110" s="1" t="s">
        <v>2005</v>
      </c>
    </row>
    <row r="111" spans="1:27" x14ac:dyDescent="0.25">
      <c r="A111" s="25" t="s">
        <v>258</v>
      </c>
      <c r="B111" s="4">
        <v>178</v>
      </c>
      <c r="C111" s="1">
        <v>26</v>
      </c>
      <c r="D111" s="1" t="s">
        <v>3324</v>
      </c>
      <c r="K111" s="1" t="s">
        <v>471</v>
      </c>
      <c r="L111" s="1">
        <v>948</v>
      </c>
      <c r="M111" s="1">
        <v>16</v>
      </c>
      <c r="N111" s="1" t="s">
        <v>1947</v>
      </c>
      <c r="X111" s="1" t="s">
        <v>23</v>
      </c>
      <c r="Y111" s="1">
        <v>2</v>
      </c>
      <c r="Z111" s="1">
        <v>20</v>
      </c>
      <c r="AA111" s="1" t="s">
        <v>4239</v>
      </c>
    </row>
    <row r="112" spans="1:27" x14ac:dyDescent="0.25">
      <c r="A112" s="25" t="s">
        <v>259</v>
      </c>
      <c r="B112" s="4">
        <v>178</v>
      </c>
      <c r="C112" s="1">
        <v>26</v>
      </c>
      <c r="D112" s="1" t="s">
        <v>3325</v>
      </c>
      <c r="K112" s="1" t="s">
        <v>258</v>
      </c>
      <c r="L112" s="1">
        <v>178</v>
      </c>
      <c r="M112" s="1">
        <v>26</v>
      </c>
      <c r="N112" s="1" t="s">
        <v>3324</v>
      </c>
      <c r="X112" s="1" t="s">
        <v>475</v>
      </c>
      <c r="Y112" s="1">
        <v>948</v>
      </c>
      <c r="Z112" s="1">
        <v>8</v>
      </c>
      <c r="AA112" s="1" t="s">
        <v>2050</v>
      </c>
    </row>
    <row r="113" spans="1:27" x14ac:dyDescent="0.25">
      <c r="A113" s="25" t="s">
        <v>531</v>
      </c>
      <c r="B113" s="4">
        <v>949</v>
      </c>
      <c r="C113" s="1">
        <v>4</v>
      </c>
      <c r="D113" s="1" t="s">
        <v>1948</v>
      </c>
      <c r="K113" s="1" t="s">
        <v>259</v>
      </c>
      <c r="L113" s="1">
        <v>178</v>
      </c>
      <c r="M113" s="1">
        <v>26</v>
      </c>
      <c r="N113" s="1" t="s">
        <v>3325</v>
      </c>
      <c r="X113" s="1" t="s">
        <v>476</v>
      </c>
      <c r="Y113" s="1">
        <v>948</v>
      </c>
      <c r="Z113" s="1">
        <v>20</v>
      </c>
      <c r="AA113" s="1" t="s">
        <v>2008</v>
      </c>
    </row>
    <row r="114" spans="1:27" x14ac:dyDescent="0.25">
      <c r="A114" s="25" t="s">
        <v>327</v>
      </c>
      <c r="B114" s="4">
        <v>136</v>
      </c>
      <c r="C114" s="1">
        <v>9</v>
      </c>
      <c r="D114" s="1" t="s">
        <v>933</v>
      </c>
      <c r="K114" s="1" t="s">
        <v>531</v>
      </c>
      <c r="L114" s="1">
        <v>949</v>
      </c>
      <c r="M114" s="1">
        <v>4</v>
      </c>
      <c r="N114" s="1" t="s">
        <v>1948</v>
      </c>
      <c r="X114" s="1" t="s">
        <v>477</v>
      </c>
      <c r="Y114" s="1">
        <v>948</v>
      </c>
      <c r="Z114" s="1">
        <v>20</v>
      </c>
      <c r="AA114" s="1" t="s">
        <v>2010</v>
      </c>
    </row>
    <row r="115" spans="1:27" x14ac:dyDescent="0.25">
      <c r="A115" s="25" t="s">
        <v>86</v>
      </c>
      <c r="B115" s="4">
        <v>299</v>
      </c>
      <c r="C115" s="1">
        <v>20</v>
      </c>
      <c r="D115" s="1" t="s">
        <v>1949</v>
      </c>
      <c r="K115" s="1" t="s">
        <v>327</v>
      </c>
      <c r="L115" s="1">
        <v>136</v>
      </c>
      <c r="M115" s="1">
        <v>9</v>
      </c>
      <c r="N115" s="1" t="s">
        <v>933</v>
      </c>
      <c r="X115" s="1" t="s">
        <v>3813</v>
      </c>
      <c r="Y115" s="1">
        <v>61</v>
      </c>
      <c r="Z115" s="1">
        <v>10</v>
      </c>
      <c r="AA115" s="1" t="s">
        <v>4240</v>
      </c>
    </row>
    <row r="116" spans="1:27" x14ac:dyDescent="0.25">
      <c r="A116" s="25" t="s">
        <v>405</v>
      </c>
      <c r="B116" s="4">
        <v>300</v>
      </c>
      <c r="C116" s="1">
        <v>23</v>
      </c>
      <c r="D116" s="1" t="s">
        <v>1950</v>
      </c>
      <c r="K116" s="1" t="s">
        <v>86</v>
      </c>
      <c r="L116" s="1">
        <v>299</v>
      </c>
      <c r="M116" s="1">
        <v>20</v>
      </c>
      <c r="N116" s="1" t="s">
        <v>1949</v>
      </c>
      <c r="X116" s="1" t="s">
        <v>60</v>
      </c>
      <c r="Y116" s="1">
        <v>6</v>
      </c>
      <c r="Z116" s="1">
        <v>4</v>
      </c>
      <c r="AA116" s="1" t="s">
        <v>2017</v>
      </c>
    </row>
    <row r="117" spans="1:27" x14ac:dyDescent="0.25">
      <c r="A117" s="25" t="s">
        <v>329</v>
      </c>
      <c r="B117" s="4">
        <v>2</v>
      </c>
      <c r="C117" s="1">
        <v>1</v>
      </c>
      <c r="D117" s="1" t="s">
        <v>1929</v>
      </c>
      <c r="K117" s="1" t="s">
        <v>405</v>
      </c>
      <c r="L117" s="1">
        <v>300</v>
      </c>
      <c r="M117" s="1">
        <v>23</v>
      </c>
      <c r="N117" s="1" t="s">
        <v>1950</v>
      </c>
      <c r="X117" s="1" t="s">
        <v>26</v>
      </c>
      <c r="Y117" s="1">
        <v>2</v>
      </c>
      <c r="Z117" s="1">
        <v>4</v>
      </c>
      <c r="AA117" s="1" t="s">
        <v>2018</v>
      </c>
    </row>
    <row r="118" spans="1:27" x14ac:dyDescent="0.25">
      <c r="A118" s="25" t="s">
        <v>330</v>
      </c>
      <c r="B118" s="4">
        <v>54</v>
      </c>
      <c r="C118" s="1">
        <v>1</v>
      </c>
      <c r="D118" s="1" t="s">
        <v>3326</v>
      </c>
      <c r="K118" s="1" t="s">
        <v>329</v>
      </c>
      <c r="L118" s="1">
        <v>2</v>
      </c>
      <c r="M118" s="1">
        <v>1</v>
      </c>
      <c r="N118" s="1" t="s">
        <v>1929</v>
      </c>
      <c r="X118" s="1" t="s">
        <v>479</v>
      </c>
      <c r="Y118" s="1">
        <v>948</v>
      </c>
      <c r="Z118" s="1">
        <v>4</v>
      </c>
      <c r="AA118" s="1" t="s">
        <v>2019</v>
      </c>
    </row>
    <row r="119" spans="1:27" x14ac:dyDescent="0.25">
      <c r="A119" s="25" t="s">
        <v>331</v>
      </c>
      <c r="B119" s="4">
        <v>154</v>
      </c>
      <c r="C119" s="1">
        <v>1</v>
      </c>
      <c r="D119" s="1" t="s">
        <v>1951</v>
      </c>
      <c r="K119" s="1" t="s">
        <v>330</v>
      </c>
      <c r="L119" s="1">
        <v>54</v>
      </c>
      <c r="M119" s="1">
        <v>1</v>
      </c>
      <c r="N119" s="1" t="s">
        <v>3326</v>
      </c>
      <c r="X119" s="1" t="s">
        <v>27</v>
      </c>
      <c r="Y119" s="1">
        <v>1027</v>
      </c>
      <c r="Z119" s="1">
        <v>6</v>
      </c>
      <c r="AA119" s="1" t="s">
        <v>2393</v>
      </c>
    </row>
    <row r="120" spans="1:27" x14ac:dyDescent="0.25">
      <c r="A120" s="25" t="s">
        <v>87</v>
      </c>
      <c r="B120" s="4">
        <v>633</v>
      </c>
      <c r="C120" s="1">
        <v>20</v>
      </c>
      <c r="D120" s="1" t="s">
        <v>1952</v>
      </c>
      <c r="K120" s="1" t="s">
        <v>331</v>
      </c>
      <c r="L120" s="1">
        <v>154</v>
      </c>
      <c r="M120" s="1">
        <v>1</v>
      </c>
      <c r="N120" s="1" t="s">
        <v>1951</v>
      </c>
      <c r="X120" s="1" t="s">
        <v>480</v>
      </c>
      <c r="Y120" s="1">
        <v>948</v>
      </c>
      <c r="Z120" s="1">
        <v>4</v>
      </c>
      <c r="AA120" s="1" t="s">
        <v>2022</v>
      </c>
    </row>
    <row r="121" spans="1:27" x14ac:dyDescent="0.25">
      <c r="A121" s="25" t="s">
        <v>260</v>
      </c>
      <c r="B121" s="4">
        <v>178</v>
      </c>
      <c r="C121" s="1">
        <v>26</v>
      </c>
      <c r="D121" s="1" t="s">
        <v>1953</v>
      </c>
      <c r="K121" s="1" t="s">
        <v>87</v>
      </c>
      <c r="L121" s="1">
        <v>633</v>
      </c>
      <c r="M121" s="1">
        <v>20</v>
      </c>
      <c r="N121" s="1" t="s">
        <v>1952</v>
      </c>
      <c r="X121" s="1" t="s">
        <v>62</v>
      </c>
      <c r="Y121" s="1">
        <v>6</v>
      </c>
      <c r="Z121" s="1">
        <v>4</v>
      </c>
      <c r="AA121" s="1" t="s">
        <v>2023</v>
      </c>
    </row>
    <row r="122" spans="1:27" x14ac:dyDescent="0.25">
      <c r="A122" s="25" t="s">
        <v>261</v>
      </c>
      <c r="B122" s="4">
        <v>178</v>
      </c>
      <c r="C122" s="1">
        <v>26</v>
      </c>
      <c r="D122" s="1" t="s">
        <v>3327</v>
      </c>
      <c r="K122" s="1" t="s">
        <v>260</v>
      </c>
      <c r="L122" s="1">
        <v>178</v>
      </c>
      <c r="M122" s="1">
        <v>26</v>
      </c>
      <c r="N122" s="1" t="s">
        <v>1953</v>
      </c>
      <c r="X122" s="1" t="s">
        <v>64</v>
      </c>
      <c r="Y122" s="1">
        <v>6</v>
      </c>
      <c r="Z122" s="1">
        <v>26</v>
      </c>
      <c r="AA122" s="1" t="s">
        <v>2394</v>
      </c>
    </row>
    <row r="123" spans="1:27" x14ac:dyDescent="0.25">
      <c r="A123" s="25" t="s">
        <v>406</v>
      </c>
      <c r="B123" s="4">
        <v>1002</v>
      </c>
      <c r="C123" s="1">
        <v>14</v>
      </c>
      <c r="D123" s="1" t="s">
        <v>3328</v>
      </c>
      <c r="K123" s="1" t="s">
        <v>261</v>
      </c>
      <c r="L123" s="1">
        <v>178</v>
      </c>
      <c r="M123" s="1">
        <v>26</v>
      </c>
      <c r="N123" s="1" t="s">
        <v>3327</v>
      </c>
      <c r="X123" s="1" t="s">
        <v>29</v>
      </c>
      <c r="Y123" s="1">
        <v>2</v>
      </c>
      <c r="Z123" s="1">
        <v>26</v>
      </c>
      <c r="AA123" s="1" t="s">
        <v>2026</v>
      </c>
    </row>
    <row r="124" spans="1:27" x14ac:dyDescent="0.25">
      <c r="A124" s="25" t="s">
        <v>262</v>
      </c>
      <c r="B124" s="4">
        <v>178</v>
      </c>
      <c r="C124" s="1">
        <v>26</v>
      </c>
      <c r="D124" s="1" t="s">
        <v>1954</v>
      </c>
      <c r="K124" s="1" t="s">
        <v>406</v>
      </c>
      <c r="L124" s="1">
        <v>1002</v>
      </c>
      <c r="M124" s="1">
        <v>14</v>
      </c>
      <c r="N124" s="1" t="s">
        <v>3328</v>
      </c>
      <c r="X124" s="1" t="s">
        <v>31</v>
      </c>
      <c r="Y124" s="1">
        <v>2</v>
      </c>
      <c r="Z124" s="1">
        <v>6</v>
      </c>
      <c r="AA124" s="1" t="s">
        <v>2395</v>
      </c>
    </row>
    <row r="125" spans="1:27" x14ac:dyDescent="0.25">
      <c r="A125" s="25" t="s">
        <v>263</v>
      </c>
      <c r="B125" s="4">
        <v>178</v>
      </c>
      <c r="C125" s="1">
        <v>26</v>
      </c>
      <c r="D125" s="1" t="s">
        <v>3329</v>
      </c>
      <c r="K125" s="1" t="s">
        <v>262</v>
      </c>
      <c r="L125" s="1">
        <v>178</v>
      </c>
      <c r="M125" s="1">
        <v>26</v>
      </c>
      <c r="N125" s="1" t="s">
        <v>1954</v>
      </c>
      <c r="X125" s="1" t="s">
        <v>537</v>
      </c>
      <c r="Y125" s="1">
        <v>949</v>
      </c>
      <c r="Z125" s="1">
        <v>6</v>
      </c>
      <c r="AA125" s="1" t="s">
        <v>2029</v>
      </c>
    </row>
    <row r="126" spans="1:27" x14ac:dyDescent="0.25">
      <c r="A126" s="25" t="s">
        <v>417</v>
      </c>
      <c r="B126" s="4">
        <v>1003</v>
      </c>
      <c r="C126" s="1">
        <v>8</v>
      </c>
      <c r="D126" s="1" t="s">
        <v>2390</v>
      </c>
      <c r="K126" s="1" t="s">
        <v>263</v>
      </c>
      <c r="L126" s="1">
        <v>178</v>
      </c>
      <c r="M126" s="1">
        <v>26</v>
      </c>
      <c r="N126" s="1" t="s">
        <v>3329</v>
      </c>
      <c r="X126" s="1" t="s">
        <v>66</v>
      </c>
      <c r="Y126" s="1">
        <v>6</v>
      </c>
      <c r="Z126" s="1">
        <v>10</v>
      </c>
      <c r="AA126" s="1" t="s">
        <v>2033</v>
      </c>
    </row>
    <row r="127" spans="1:27" x14ac:dyDescent="0.25">
      <c r="A127" s="25" t="s">
        <v>418</v>
      </c>
      <c r="B127" s="4">
        <v>280</v>
      </c>
      <c r="C127" s="1">
        <v>8</v>
      </c>
      <c r="D127" s="1" t="s">
        <v>3330</v>
      </c>
      <c r="K127" s="1" t="s">
        <v>417</v>
      </c>
      <c r="L127" s="1">
        <v>1003</v>
      </c>
      <c r="M127" s="1">
        <v>8</v>
      </c>
      <c r="N127" s="1" t="s">
        <v>2390</v>
      </c>
      <c r="X127" s="1" t="s">
        <v>6</v>
      </c>
      <c r="Y127" s="1">
        <v>2</v>
      </c>
      <c r="Z127" s="1">
        <v>10</v>
      </c>
      <c r="AA127" s="1" t="s">
        <v>2035</v>
      </c>
    </row>
    <row r="128" spans="1:27" x14ac:dyDescent="0.25">
      <c r="A128" s="25" t="s">
        <v>289</v>
      </c>
      <c r="B128" s="4">
        <v>305</v>
      </c>
      <c r="C128" s="1">
        <v>8</v>
      </c>
      <c r="D128" s="1" t="s">
        <v>2391</v>
      </c>
      <c r="K128" s="1" t="s">
        <v>418</v>
      </c>
      <c r="L128" s="1">
        <v>280</v>
      </c>
      <c r="M128" s="1">
        <v>8</v>
      </c>
      <c r="N128" s="1" t="s">
        <v>3330</v>
      </c>
      <c r="X128" s="1" t="s">
        <v>67</v>
      </c>
      <c r="Y128" s="1">
        <v>6</v>
      </c>
      <c r="Z128" s="1">
        <v>4</v>
      </c>
      <c r="AA128" s="1" t="s">
        <v>4241</v>
      </c>
    </row>
    <row r="129" spans="1:27" x14ac:dyDescent="0.25">
      <c r="A129" s="25" t="s">
        <v>53</v>
      </c>
      <c r="B129" s="4">
        <v>6</v>
      </c>
      <c r="C129" s="1">
        <v>9</v>
      </c>
      <c r="D129" s="1" t="s">
        <v>1955</v>
      </c>
      <c r="K129" s="1" t="s">
        <v>289</v>
      </c>
      <c r="L129" s="1">
        <v>305</v>
      </c>
      <c r="M129" s="1">
        <v>8</v>
      </c>
      <c r="N129" s="1" t="s">
        <v>2391</v>
      </c>
      <c r="X129" s="1" t="s">
        <v>34</v>
      </c>
      <c r="Y129" s="1">
        <v>2</v>
      </c>
      <c r="Z129" s="1">
        <v>4</v>
      </c>
      <c r="AA129" s="1" t="s">
        <v>4242</v>
      </c>
    </row>
    <row r="130" spans="1:27" x14ac:dyDescent="0.25">
      <c r="A130" s="25" t="s">
        <v>382</v>
      </c>
      <c r="B130" s="4">
        <v>280</v>
      </c>
      <c r="C130" s="1">
        <v>8</v>
      </c>
      <c r="D130" s="1" t="s">
        <v>1956</v>
      </c>
      <c r="K130" s="1" t="s">
        <v>53</v>
      </c>
      <c r="L130" s="1">
        <v>6</v>
      </c>
      <c r="M130" s="1">
        <v>9</v>
      </c>
      <c r="N130" s="1" t="s">
        <v>1955</v>
      </c>
      <c r="X130" s="1" t="s">
        <v>485</v>
      </c>
      <c r="Y130" s="1">
        <v>239</v>
      </c>
      <c r="Z130" s="1">
        <v>10</v>
      </c>
      <c r="AA130" s="1" t="s">
        <v>2039</v>
      </c>
    </row>
    <row r="131" spans="1:27" x14ac:dyDescent="0.25">
      <c r="A131" s="25" t="s">
        <v>300</v>
      </c>
      <c r="B131" s="4">
        <v>409</v>
      </c>
      <c r="C131" s="1">
        <v>20</v>
      </c>
      <c r="D131" s="1" t="s">
        <v>3331</v>
      </c>
      <c r="K131" s="1" t="s">
        <v>382</v>
      </c>
      <c r="L131" s="1">
        <v>280</v>
      </c>
      <c r="M131" s="1">
        <v>8</v>
      </c>
      <c r="N131" s="1" t="s">
        <v>1956</v>
      </c>
      <c r="X131" s="1" t="s">
        <v>123</v>
      </c>
      <c r="Y131" s="1">
        <v>125</v>
      </c>
      <c r="Z131" s="1">
        <v>26</v>
      </c>
      <c r="AA131" s="1" t="s">
        <v>3343</v>
      </c>
    </row>
    <row r="132" spans="1:27" x14ac:dyDescent="0.25">
      <c r="A132" s="25" t="s">
        <v>290</v>
      </c>
      <c r="B132" s="4">
        <v>53</v>
      </c>
      <c r="C132" s="1">
        <v>24</v>
      </c>
      <c r="D132" s="1" t="s">
        <v>1957</v>
      </c>
      <c r="K132" s="1" t="s">
        <v>300</v>
      </c>
      <c r="L132" s="1">
        <v>409</v>
      </c>
      <c r="M132" s="1">
        <v>20</v>
      </c>
      <c r="N132" s="1" t="s">
        <v>3331</v>
      </c>
      <c r="X132" s="1" t="s">
        <v>68</v>
      </c>
      <c r="Y132" s="1">
        <v>6</v>
      </c>
      <c r="Z132" s="1">
        <v>12</v>
      </c>
      <c r="AA132" s="1" t="s">
        <v>2042</v>
      </c>
    </row>
    <row r="133" spans="1:27" x14ac:dyDescent="0.25">
      <c r="A133" s="25" t="s">
        <v>301</v>
      </c>
      <c r="B133" s="4">
        <v>410</v>
      </c>
      <c r="C133" s="1">
        <v>20</v>
      </c>
      <c r="D133" s="1" t="s">
        <v>3332</v>
      </c>
      <c r="K133" s="1" t="s">
        <v>290</v>
      </c>
      <c r="L133" s="1">
        <v>53</v>
      </c>
      <c r="M133" s="1">
        <v>24</v>
      </c>
      <c r="N133" s="1" t="s">
        <v>1957</v>
      </c>
      <c r="X133" s="1" t="s">
        <v>35</v>
      </c>
      <c r="Y133" s="1">
        <v>2</v>
      </c>
      <c r="Z133" s="1">
        <v>12</v>
      </c>
      <c r="AA133" s="1" t="s">
        <v>2043</v>
      </c>
    </row>
    <row r="134" spans="1:27" x14ac:dyDescent="0.25">
      <c r="A134" s="25" t="s">
        <v>15</v>
      </c>
      <c r="B134" s="4">
        <v>2</v>
      </c>
      <c r="C134" s="1">
        <v>24</v>
      </c>
      <c r="D134" s="1" t="s">
        <v>1958</v>
      </c>
      <c r="K134" s="1" t="s">
        <v>301</v>
      </c>
      <c r="L134" s="1">
        <v>410</v>
      </c>
      <c r="M134" s="1">
        <v>20</v>
      </c>
      <c r="N134" s="1" t="s">
        <v>3332</v>
      </c>
      <c r="X134" s="1" t="s">
        <v>488</v>
      </c>
      <c r="Y134" s="1">
        <v>948</v>
      </c>
      <c r="Z134" s="1">
        <v>12</v>
      </c>
      <c r="AA134" s="1" t="s">
        <v>2045</v>
      </c>
    </row>
    <row r="135" spans="1:27" x14ac:dyDescent="0.25">
      <c r="A135" s="25" t="s">
        <v>532</v>
      </c>
      <c r="B135" s="4">
        <v>949</v>
      </c>
      <c r="C135" s="1">
        <v>24</v>
      </c>
      <c r="D135" s="1" t="s">
        <v>1959</v>
      </c>
      <c r="K135" s="1" t="s">
        <v>15</v>
      </c>
      <c r="L135" s="1">
        <v>2</v>
      </c>
      <c r="M135" s="1">
        <v>24</v>
      </c>
      <c r="N135" s="1" t="s">
        <v>1958</v>
      </c>
      <c r="X135" s="1" t="s">
        <v>489</v>
      </c>
      <c r="Y135" s="1">
        <v>948</v>
      </c>
      <c r="Z135" s="1">
        <v>12</v>
      </c>
      <c r="AA135" s="1" t="s">
        <v>2047</v>
      </c>
    </row>
    <row r="136" spans="1:27" x14ac:dyDescent="0.25">
      <c r="A136" s="25" t="s">
        <v>433</v>
      </c>
      <c r="B136" s="4">
        <v>411</v>
      </c>
      <c r="C136" s="1">
        <v>20</v>
      </c>
      <c r="D136" s="1" t="s">
        <v>1960</v>
      </c>
      <c r="K136" s="1" t="s">
        <v>532</v>
      </c>
      <c r="L136" s="1">
        <v>949</v>
      </c>
      <c r="M136" s="1">
        <v>24</v>
      </c>
      <c r="N136" s="1" t="s">
        <v>1959</v>
      </c>
      <c r="X136" s="1" t="s">
        <v>3814</v>
      </c>
      <c r="Y136" s="1">
        <v>6</v>
      </c>
      <c r="Z136" s="1">
        <v>12</v>
      </c>
      <c r="AA136" s="1" t="s">
        <v>4243</v>
      </c>
    </row>
    <row r="137" spans="1:27" x14ac:dyDescent="0.25">
      <c r="A137" s="25" t="s">
        <v>88</v>
      </c>
      <c r="B137" s="4">
        <v>306</v>
      </c>
      <c r="C137" s="1">
        <v>20</v>
      </c>
      <c r="D137" s="1" t="s">
        <v>1961</v>
      </c>
      <c r="K137" s="1" t="s">
        <v>433</v>
      </c>
      <c r="L137" s="1">
        <v>411</v>
      </c>
      <c r="M137" s="1">
        <v>20</v>
      </c>
      <c r="N137" s="1" t="s">
        <v>1960</v>
      </c>
      <c r="X137" s="1" t="s">
        <v>69</v>
      </c>
      <c r="Y137" s="1">
        <v>6</v>
      </c>
      <c r="Z137" s="1">
        <v>18</v>
      </c>
      <c r="AA137" s="1" t="s">
        <v>4244</v>
      </c>
    </row>
    <row r="138" spans="1:27" x14ac:dyDescent="0.25">
      <c r="A138" s="25" t="s">
        <v>264</v>
      </c>
      <c r="B138" s="4">
        <v>178</v>
      </c>
      <c r="C138" s="1">
        <v>26</v>
      </c>
      <c r="D138" s="1" t="s">
        <v>3333</v>
      </c>
      <c r="K138" s="1" t="s">
        <v>88</v>
      </c>
      <c r="L138" s="1">
        <v>306</v>
      </c>
      <c r="M138" s="1">
        <v>20</v>
      </c>
      <c r="N138" s="1" t="s">
        <v>1961</v>
      </c>
      <c r="X138" s="1" t="s">
        <v>36</v>
      </c>
      <c r="Y138" s="1">
        <v>2</v>
      </c>
      <c r="Z138" s="1">
        <v>18</v>
      </c>
      <c r="AA138" s="1" t="s">
        <v>4245</v>
      </c>
    </row>
    <row r="139" spans="1:27" x14ac:dyDescent="0.25">
      <c r="A139" s="25" t="s">
        <v>533</v>
      </c>
      <c r="B139" s="4">
        <v>949</v>
      </c>
      <c r="C139" s="1">
        <v>4</v>
      </c>
      <c r="D139" s="1" t="s">
        <v>1962</v>
      </c>
      <c r="K139" s="1" t="s">
        <v>264</v>
      </c>
      <c r="L139" s="1">
        <v>178</v>
      </c>
      <c r="M139" s="1">
        <v>26</v>
      </c>
      <c r="N139" s="1" t="s">
        <v>3333</v>
      </c>
      <c r="X139" s="1" t="s">
        <v>490</v>
      </c>
      <c r="Y139" s="1">
        <v>948</v>
      </c>
      <c r="Z139" s="1">
        <v>18</v>
      </c>
      <c r="AA139" s="1" t="s">
        <v>4246</v>
      </c>
    </row>
    <row r="140" spans="1:27" x14ac:dyDescent="0.25">
      <c r="A140" s="25" t="s">
        <v>276</v>
      </c>
      <c r="B140" s="4">
        <v>301</v>
      </c>
      <c r="C140" s="1">
        <v>9</v>
      </c>
      <c r="D140" s="1" t="s">
        <v>1963</v>
      </c>
      <c r="K140" s="1" t="s">
        <v>533</v>
      </c>
      <c r="L140" s="1">
        <v>949</v>
      </c>
      <c r="M140" s="1">
        <v>4</v>
      </c>
      <c r="N140" s="1" t="s">
        <v>1962</v>
      </c>
      <c r="X140" s="1" t="s">
        <v>2803</v>
      </c>
      <c r="Y140" s="1">
        <v>6</v>
      </c>
      <c r="Z140" s="1">
        <v>19</v>
      </c>
      <c r="AA140" s="1" t="s">
        <v>2051</v>
      </c>
    </row>
    <row r="141" spans="1:27" x14ac:dyDescent="0.25">
      <c r="A141" s="25" t="s">
        <v>265</v>
      </c>
      <c r="B141" s="4">
        <v>178</v>
      </c>
      <c r="C141" s="1">
        <v>26</v>
      </c>
      <c r="D141" s="1" t="s">
        <v>1964</v>
      </c>
      <c r="K141" s="1" t="s">
        <v>276</v>
      </c>
      <c r="L141" s="1">
        <v>301</v>
      </c>
      <c r="M141" s="1">
        <v>9</v>
      </c>
      <c r="N141" s="1" t="s">
        <v>1963</v>
      </c>
      <c r="X141" s="1" t="s">
        <v>70</v>
      </c>
      <c r="Y141" s="1">
        <v>6</v>
      </c>
      <c r="Z141" s="1">
        <v>23</v>
      </c>
      <c r="AA141" s="1" t="s">
        <v>2052</v>
      </c>
    </row>
    <row r="142" spans="1:27" x14ac:dyDescent="0.25">
      <c r="A142" s="25" t="s">
        <v>16</v>
      </c>
      <c r="B142" s="4">
        <v>2</v>
      </c>
      <c r="C142" s="1">
        <v>9</v>
      </c>
      <c r="D142" s="1" t="s">
        <v>1965</v>
      </c>
      <c r="K142" s="1" t="s">
        <v>265</v>
      </c>
      <c r="L142" s="1">
        <v>178</v>
      </c>
      <c r="M142" s="1">
        <v>26</v>
      </c>
      <c r="N142" s="1" t="s">
        <v>1964</v>
      </c>
      <c r="X142" s="1" t="s">
        <v>37</v>
      </c>
      <c r="Y142" s="1">
        <v>2</v>
      </c>
      <c r="Z142" s="1">
        <v>19</v>
      </c>
      <c r="AA142" s="1" t="s">
        <v>2053</v>
      </c>
    </row>
    <row r="143" spans="1:27" x14ac:dyDescent="0.25">
      <c r="A143" s="25" t="s">
        <v>306</v>
      </c>
      <c r="B143" s="4">
        <v>1068</v>
      </c>
      <c r="C143" s="1">
        <v>8</v>
      </c>
      <c r="D143" s="1" t="s">
        <v>3334</v>
      </c>
      <c r="K143" s="1" t="s">
        <v>16</v>
      </c>
      <c r="L143" s="1">
        <v>2</v>
      </c>
      <c r="M143" s="1">
        <v>9</v>
      </c>
      <c r="N143" s="1" t="s">
        <v>1965</v>
      </c>
      <c r="X143" s="1" t="s">
        <v>491</v>
      </c>
      <c r="Y143" s="1">
        <v>948</v>
      </c>
      <c r="Z143" s="1">
        <v>12</v>
      </c>
      <c r="AA143" s="1" t="s">
        <v>2054</v>
      </c>
    </row>
    <row r="144" spans="1:27" x14ac:dyDescent="0.25">
      <c r="A144" s="25" t="s">
        <v>266</v>
      </c>
      <c r="B144" s="4">
        <v>178</v>
      </c>
      <c r="C144" s="1">
        <v>26</v>
      </c>
      <c r="D144" s="1" t="s">
        <v>3335</v>
      </c>
      <c r="K144" s="1" t="s">
        <v>306</v>
      </c>
      <c r="L144" s="1">
        <v>1068</v>
      </c>
      <c r="M144" s="1">
        <v>8</v>
      </c>
      <c r="N144" s="1" t="s">
        <v>3334</v>
      </c>
      <c r="X144" s="1" t="s">
        <v>38</v>
      </c>
      <c r="Y144" s="1">
        <v>2</v>
      </c>
      <c r="Z144" s="1">
        <v>23</v>
      </c>
      <c r="AA144" s="1" t="s">
        <v>2055</v>
      </c>
    </row>
    <row r="145" spans="1:27" x14ac:dyDescent="0.25">
      <c r="A145" s="25" t="s">
        <v>116</v>
      </c>
      <c r="B145" s="4">
        <v>125</v>
      </c>
      <c r="C145" s="1">
        <v>9</v>
      </c>
      <c r="D145" s="1" t="s">
        <v>1966</v>
      </c>
      <c r="K145" s="1" t="s">
        <v>266</v>
      </c>
      <c r="L145" s="1">
        <v>178</v>
      </c>
      <c r="M145" s="1">
        <v>26</v>
      </c>
      <c r="N145" s="1" t="s">
        <v>3335</v>
      </c>
      <c r="X145" s="1" t="s">
        <v>396</v>
      </c>
      <c r="Y145" s="1">
        <v>240</v>
      </c>
      <c r="Z145" s="1">
        <v>12</v>
      </c>
      <c r="AA145" s="1" t="s">
        <v>935</v>
      </c>
    </row>
    <row r="146" spans="1:27" x14ac:dyDescent="0.25">
      <c r="A146" s="25" t="s">
        <v>267</v>
      </c>
      <c r="B146" s="4">
        <v>178</v>
      </c>
      <c r="C146" s="1">
        <v>26</v>
      </c>
      <c r="D146" s="1" t="s">
        <v>3336</v>
      </c>
      <c r="K146" s="1" t="s">
        <v>116</v>
      </c>
      <c r="L146" s="1">
        <v>125</v>
      </c>
      <c r="M146" s="1">
        <v>9</v>
      </c>
      <c r="N146" s="1" t="s">
        <v>1966</v>
      </c>
      <c r="X146" s="1" t="s">
        <v>407</v>
      </c>
      <c r="Y146" s="1">
        <v>249</v>
      </c>
      <c r="Z146" s="1">
        <v>12</v>
      </c>
      <c r="AA146" s="1" t="s">
        <v>2056</v>
      </c>
    </row>
    <row r="147" spans="1:27" x14ac:dyDescent="0.25">
      <c r="A147" s="25" t="s">
        <v>434</v>
      </c>
      <c r="B147" s="4">
        <v>8</v>
      </c>
      <c r="C147" s="1">
        <v>9</v>
      </c>
      <c r="D147" s="1" t="s">
        <v>1967</v>
      </c>
      <c r="K147" s="1" t="s">
        <v>267</v>
      </c>
      <c r="L147" s="1">
        <v>178</v>
      </c>
      <c r="M147" s="1">
        <v>26</v>
      </c>
      <c r="N147" s="1" t="s">
        <v>3336</v>
      </c>
      <c r="X147" s="1" t="s">
        <v>408</v>
      </c>
      <c r="Y147" s="1">
        <v>56</v>
      </c>
      <c r="Z147" s="1">
        <v>12</v>
      </c>
      <c r="AA147" s="1" t="s">
        <v>4247</v>
      </c>
    </row>
    <row r="148" spans="1:27" x14ac:dyDescent="0.25">
      <c r="A148" s="25" t="s">
        <v>268</v>
      </c>
      <c r="B148" s="4">
        <v>178</v>
      </c>
      <c r="C148" s="1">
        <v>26</v>
      </c>
      <c r="D148" s="1" t="s">
        <v>3337</v>
      </c>
      <c r="K148" s="1" t="s">
        <v>434</v>
      </c>
      <c r="L148" s="1">
        <v>8</v>
      </c>
      <c r="M148" s="1">
        <v>9</v>
      </c>
      <c r="N148" s="1" t="s">
        <v>1967</v>
      </c>
      <c r="X148" s="1" t="s">
        <v>409</v>
      </c>
      <c r="Y148" s="1">
        <v>56</v>
      </c>
      <c r="Z148" s="1">
        <v>12</v>
      </c>
      <c r="AA148" s="1" t="s">
        <v>4248</v>
      </c>
    </row>
    <row r="149" spans="1:27" x14ac:dyDescent="0.25">
      <c r="A149" s="25" t="s">
        <v>117</v>
      </c>
      <c r="B149" s="4">
        <v>125</v>
      </c>
      <c r="C149" s="1">
        <v>4</v>
      </c>
      <c r="D149" s="1" t="s">
        <v>1968</v>
      </c>
      <c r="K149" s="1" t="s">
        <v>268</v>
      </c>
      <c r="L149" s="1">
        <v>178</v>
      </c>
      <c r="M149" s="1">
        <v>26</v>
      </c>
      <c r="N149" s="1" t="s">
        <v>3337</v>
      </c>
      <c r="X149" s="1" t="s">
        <v>410</v>
      </c>
      <c r="Y149" s="1">
        <v>56</v>
      </c>
      <c r="Z149" s="1">
        <v>12</v>
      </c>
      <c r="AA149" s="1" t="s">
        <v>4249</v>
      </c>
    </row>
    <row r="150" spans="1:27" x14ac:dyDescent="0.25">
      <c r="A150" s="25" t="s">
        <v>54</v>
      </c>
      <c r="B150" s="4">
        <v>6</v>
      </c>
      <c r="C150" s="1">
        <v>4</v>
      </c>
      <c r="D150" s="1" t="s">
        <v>1969</v>
      </c>
      <c r="K150" s="1" t="s">
        <v>117</v>
      </c>
      <c r="L150" s="1">
        <v>125</v>
      </c>
      <c r="M150" s="1">
        <v>4</v>
      </c>
      <c r="N150" s="1" t="s">
        <v>1968</v>
      </c>
      <c r="X150" s="1" t="s">
        <v>411</v>
      </c>
      <c r="Y150" s="1">
        <v>56</v>
      </c>
      <c r="Z150" s="1">
        <v>12</v>
      </c>
      <c r="AA150" s="1" t="s">
        <v>4250</v>
      </c>
    </row>
    <row r="151" spans="1:27" x14ac:dyDescent="0.25">
      <c r="A151" s="25" t="s">
        <v>277</v>
      </c>
      <c r="B151" s="4">
        <v>313</v>
      </c>
      <c r="C151" s="1">
        <v>4</v>
      </c>
      <c r="D151" s="1" t="s">
        <v>1970</v>
      </c>
      <c r="K151" s="1" t="s">
        <v>54</v>
      </c>
      <c r="L151" s="1">
        <v>6</v>
      </c>
      <c r="M151" s="1">
        <v>4</v>
      </c>
      <c r="N151" s="1" t="s">
        <v>1969</v>
      </c>
      <c r="X151" s="1" t="s">
        <v>412</v>
      </c>
      <c r="Y151" s="1">
        <v>56</v>
      </c>
      <c r="Z151" s="1">
        <v>12</v>
      </c>
      <c r="AA151" s="1" t="s">
        <v>4251</v>
      </c>
    </row>
    <row r="152" spans="1:27" x14ac:dyDescent="0.25">
      <c r="A152" s="25" t="s">
        <v>17</v>
      </c>
      <c r="B152" s="4">
        <v>2</v>
      </c>
      <c r="C152" s="1">
        <v>20</v>
      </c>
      <c r="D152" s="1" t="s">
        <v>1971</v>
      </c>
      <c r="K152" s="1" t="s">
        <v>277</v>
      </c>
      <c r="L152" s="1">
        <v>313</v>
      </c>
      <c r="M152" s="1">
        <v>4</v>
      </c>
      <c r="N152" s="1" t="s">
        <v>1970</v>
      </c>
      <c r="X152" s="1" t="s">
        <v>413</v>
      </c>
      <c r="Y152" s="1">
        <v>56</v>
      </c>
      <c r="Z152" s="1">
        <v>12</v>
      </c>
      <c r="AA152" s="1" t="s">
        <v>4252</v>
      </c>
    </row>
    <row r="153" spans="1:27" x14ac:dyDescent="0.25">
      <c r="A153" s="25" t="s">
        <v>472</v>
      </c>
      <c r="B153" s="4">
        <v>948</v>
      </c>
      <c r="C153" s="1">
        <v>24</v>
      </c>
      <c r="D153" s="1" t="s">
        <v>1972</v>
      </c>
      <c r="K153" s="1" t="s">
        <v>17</v>
      </c>
      <c r="L153" s="1">
        <v>2</v>
      </c>
      <c r="M153" s="1">
        <v>20</v>
      </c>
      <c r="N153" s="1" t="s">
        <v>1971</v>
      </c>
      <c r="X153" s="1" t="s">
        <v>492</v>
      </c>
      <c r="Y153" s="1">
        <v>948</v>
      </c>
      <c r="Z153" s="1">
        <v>4</v>
      </c>
      <c r="AA153" s="1" t="s">
        <v>4253</v>
      </c>
    </row>
    <row r="154" spans="1:27" x14ac:dyDescent="0.25">
      <c r="A154" s="25" t="s">
        <v>291</v>
      </c>
      <c r="B154" s="4">
        <v>132</v>
      </c>
      <c r="C154" s="1">
        <v>24</v>
      </c>
      <c r="D154" s="1" t="s">
        <v>1973</v>
      </c>
      <c r="K154" s="1" t="s">
        <v>472</v>
      </c>
      <c r="L154" s="1">
        <v>948</v>
      </c>
      <c r="M154" s="1">
        <v>24</v>
      </c>
      <c r="N154" s="1" t="s">
        <v>1972</v>
      </c>
      <c r="X154" s="1" t="s">
        <v>124</v>
      </c>
      <c r="Y154" s="1">
        <v>125</v>
      </c>
      <c r="Z154" s="1">
        <v>23</v>
      </c>
      <c r="AA154" s="1" t="s">
        <v>2064</v>
      </c>
    </row>
    <row r="155" spans="1:27" x14ac:dyDescent="0.25">
      <c r="A155" s="25" t="s">
        <v>295</v>
      </c>
      <c r="B155" s="4">
        <v>314</v>
      </c>
      <c r="C155" s="1">
        <v>24</v>
      </c>
      <c r="D155" s="1" t="s">
        <v>1974</v>
      </c>
      <c r="K155" s="1" t="s">
        <v>291</v>
      </c>
      <c r="L155" s="1">
        <v>132</v>
      </c>
      <c r="M155" s="1">
        <v>24</v>
      </c>
      <c r="N155" s="1" t="s">
        <v>1973</v>
      </c>
      <c r="X155" s="1" t="s">
        <v>352</v>
      </c>
      <c r="Y155" s="1">
        <v>43</v>
      </c>
      <c r="Z155" s="1">
        <v>10</v>
      </c>
      <c r="AA155" s="1" t="s">
        <v>4254</v>
      </c>
    </row>
    <row r="156" spans="1:27" x14ac:dyDescent="0.25">
      <c r="A156" s="25" t="s">
        <v>55</v>
      </c>
      <c r="B156" s="4">
        <v>6</v>
      </c>
      <c r="C156" s="1">
        <v>8</v>
      </c>
      <c r="D156" s="1" t="s">
        <v>1975</v>
      </c>
      <c r="K156" s="1" t="s">
        <v>295</v>
      </c>
      <c r="L156" s="1">
        <v>314</v>
      </c>
      <c r="M156" s="1">
        <v>24</v>
      </c>
      <c r="N156" s="1" t="s">
        <v>1974</v>
      </c>
      <c r="X156" s="1" t="s">
        <v>355</v>
      </c>
      <c r="Y156" s="1">
        <v>125</v>
      </c>
      <c r="Z156" s="1">
        <v>12</v>
      </c>
      <c r="AA156" s="1" t="s">
        <v>2065</v>
      </c>
    </row>
    <row r="157" spans="1:27" x14ac:dyDescent="0.25">
      <c r="A157" s="25" t="s">
        <v>591</v>
      </c>
      <c r="B157" s="4">
        <v>318</v>
      </c>
      <c r="C157" s="1">
        <v>20</v>
      </c>
      <c r="D157" s="1" t="s">
        <v>1976</v>
      </c>
      <c r="K157" s="1" t="s">
        <v>55</v>
      </c>
      <c r="L157" s="1">
        <v>6</v>
      </c>
      <c r="M157" s="1">
        <v>8</v>
      </c>
      <c r="N157" s="1" t="s">
        <v>1975</v>
      </c>
      <c r="X157" s="1" t="s">
        <v>356</v>
      </c>
      <c r="Y157" s="1">
        <v>333</v>
      </c>
      <c r="Z157" s="1">
        <v>12</v>
      </c>
      <c r="AA157" s="1" t="s">
        <v>2066</v>
      </c>
    </row>
    <row r="158" spans="1:27" x14ac:dyDescent="0.25">
      <c r="A158" s="25" t="s">
        <v>18</v>
      </c>
      <c r="B158" s="4">
        <v>2</v>
      </c>
      <c r="C158" s="1">
        <v>4</v>
      </c>
      <c r="D158" s="1" t="s">
        <v>1977</v>
      </c>
      <c r="K158" s="1" t="s">
        <v>591</v>
      </c>
      <c r="L158" s="1">
        <v>318</v>
      </c>
      <c r="M158" s="1">
        <v>20</v>
      </c>
      <c r="N158" s="1" t="s">
        <v>1976</v>
      </c>
      <c r="X158" s="1" t="s">
        <v>493</v>
      </c>
      <c r="Y158" s="1">
        <v>948</v>
      </c>
      <c r="Z158" s="1">
        <v>18</v>
      </c>
      <c r="AA158" s="1" t="s">
        <v>2397</v>
      </c>
    </row>
    <row r="159" spans="1:27" x14ac:dyDescent="0.25">
      <c r="A159" s="25" t="s">
        <v>118</v>
      </c>
      <c r="B159" s="4">
        <v>125</v>
      </c>
      <c r="C159" s="1">
        <v>4</v>
      </c>
      <c r="D159" s="1" t="s">
        <v>1978</v>
      </c>
      <c r="K159" s="1" t="s">
        <v>18</v>
      </c>
      <c r="L159" s="1">
        <v>2</v>
      </c>
      <c r="M159" s="1">
        <v>4</v>
      </c>
      <c r="N159" s="1" t="s">
        <v>1977</v>
      </c>
      <c r="X159" s="1" t="s">
        <v>180</v>
      </c>
      <c r="Y159" s="1">
        <v>196</v>
      </c>
      <c r="Z159" s="1">
        <v>26</v>
      </c>
      <c r="AA159" s="1" t="s">
        <v>4255</v>
      </c>
    </row>
    <row r="160" spans="1:27" x14ac:dyDescent="0.25">
      <c r="A160" s="25" t="s">
        <v>468</v>
      </c>
      <c r="B160" s="4">
        <v>948</v>
      </c>
      <c r="C160" s="1">
        <v>4</v>
      </c>
      <c r="D160" s="1" t="s">
        <v>3338</v>
      </c>
      <c r="K160" s="1" t="s">
        <v>118</v>
      </c>
      <c r="L160" s="1">
        <v>125</v>
      </c>
      <c r="M160" s="1">
        <v>4</v>
      </c>
      <c r="N160" s="1" t="s">
        <v>1978</v>
      </c>
      <c r="X160" s="1" t="s">
        <v>181</v>
      </c>
      <c r="Y160" s="1">
        <v>334</v>
      </c>
      <c r="Z160" s="1">
        <v>26</v>
      </c>
      <c r="AA160" s="1" t="s">
        <v>4256</v>
      </c>
    </row>
    <row r="161" spans="1:27" x14ac:dyDescent="0.25">
      <c r="A161" s="25" t="s">
        <v>19</v>
      </c>
      <c r="B161" s="4">
        <v>2</v>
      </c>
      <c r="C161" s="1">
        <v>8</v>
      </c>
      <c r="D161" s="1" t="s">
        <v>1979</v>
      </c>
      <c r="K161" s="1" t="s">
        <v>468</v>
      </c>
      <c r="L161" s="1">
        <v>948</v>
      </c>
      <c r="M161" s="1">
        <v>4</v>
      </c>
      <c r="N161" s="1" t="s">
        <v>3338</v>
      </c>
      <c r="X161" s="1" t="s">
        <v>125</v>
      </c>
      <c r="Y161" s="1">
        <v>125</v>
      </c>
      <c r="Z161" s="1">
        <v>12</v>
      </c>
      <c r="AA161" s="1" t="s">
        <v>4257</v>
      </c>
    </row>
    <row r="162" spans="1:27" x14ac:dyDescent="0.25">
      <c r="A162" s="25" t="s">
        <v>473</v>
      </c>
      <c r="B162" s="4">
        <v>948</v>
      </c>
      <c r="C162" s="1">
        <v>4</v>
      </c>
      <c r="D162" s="1" t="s">
        <v>1980</v>
      </c>
      <c r="K162" s="1" t="s">
        <v>19</v>
      </c>
      <c r="L162" s="1">
        <v>2</v>
      </c>
      <c r="M162" s="1">
        <v>8</v>
      </c>
      <c r="N162" s="1" t="s">
        <v>1979</v>
      </c>
      <c r="X162" s="1" t="s">
        <v>71</v>
      </c>
      <c r="Y162" s="1">
        <v>6</v>
      </c>
      <c r="Z162" s="1">
        <v>18</v>
      </c>
      <c r="AA162" s="1" t="s">
        <v>2402</v>
      </c>
    </row>
    <row r="163" spans="1:27" x14ac:dyDescent="0.25">
      <c r="A163" s="25" t="s">
        <v>20</v>
      </c>
      <c r="B163" s="4">
        <v>2</v>
      </c>
      <c r="C163" s="1">
        <v>4</v>
      </c>
      <c r="D163" s="1" t="s">
        <v>1981</v>
      </c>
      <c r="K163" s="1" t="s">
        <v>473</v>
      </c>
      <c r="L163" s="1">
        <v>948</v>
      </c>
      <c r="M163" s="1">
        <v>4</v>
      </c>
      <c r="N163" s="1" t="s">
        <v>1980</v>
      </c>
      <c r="X163" s="1" t="s">
        <v>39</v>
      </c>
      <c r="Y163" s="1">
        <v>2</v>
      </c>
      <c r="Z163" s="1">
        <v>4</v>
      </c>
      <c r="AA163" s="1" t="s">
        <v>2070</v>
      </c>
    </row>
    <row r="164" spans="1:27" x14ac:dyDescent="0.25">
      <c r="A164" s="25" t="s">
        <v>21</v>
      </c>
      <c r="B164" s="4">
        <v>2</v>
      </c>
      <c r="C164" s="1">
        <v>4</v>
      </c>
      <c r="D164" s="1" t="s">
        <v>1982</v>
      </c>
      <c r="K164" s="1" t="s">
        <v>20</v>
      </c>
      <c r="L164" s="1">
        <v>2</v>
      </c>
      <c r="M164" s="1">
        <v>4</v>
      </c>
      <c r="N164" s="1" t="s">
        <v>1981</v>
      </c>
      <c r="X164" s="1" t="s">
        <v>392</v>
      </c>
      <c r="Y164" s="1">
        <v>104</v>
      </c>
      <c r="Z164" s="1">
        <v>12</v>
      </c>
      <c r="AA164" s="1" t="s">
        <v>2071</v>
      </c>
    </row>
    <row r="165" spans="1:27" x14ac:dyDescent="0.25">
      <c r="A165" s="25" t="s">
        <v>592</v>
      </c>
      <c r="B165" s="4">
        <v>318</v>
      </c>
      <c r="C165" s="1">
        <v>20</v>
      </c>
      <c r="D165" s="1" t="s">
        <v>1983</v>
      </c>
      <c r="K165" s="1" t="s">
        <v>21</v>
      </c>
      <c r="L165" s="1">
        <v>2</v>
      </c>
      <c r="M165" s="1">
        <v>4</v>
      </c>
      <c r="N165" s="1" t="s">
        <v>1982</v>
      </c>
      <c r="X165" s="1" t="s">
        <v>453</v>
      </c>
      <c r="Y165" s="1">
        <v>240</v>
      </c>
      <c r="Z165" s="1">
        <v>12</v>
      </c>
      <c r="AA165" s="1" t="s">
        <v>936</v>
      </c>
    </row>
    <row r="166" spans="1:27" x14ac:dyDescent="0.25">
      <c r="A166" s="25" t="s">
        <v>421</v>
      </c>
      <c r="B166" s="4">
        <v>322</v>
      </c>
      <c r="C166" s="1">
        <v>4</v>
      </c>
      <c r="D166" s="1" t="s">
        <v>1984</v>
      </c>
      <c r="K166" s="1" t="s">
        <v>592</v>
      </c>
      <c r="L166" s="1">
        <v>318</v>
      </c>
      <c r="M166" s="1">
        <v>20</v>
      </c>
      <c r="N166" s="1" t="s">
        <v>1983</v>
      </c>
      <c r="X166" s="1" t="s">
        <v>2805</v>
      </c>
      <c r="Y166" s="1">
        <v>259</v>
      </c>
      <c r="Z166" s="1">
        <v>6</v>
      </c>
      <c r="AA166" s="1" t="s">
        <v>2072</v>
      </c>
    </row>
    <row r="167" spans="1:27" x14ac:dyDescent="0.25">
      <c r="A167" s="25" t="s">
        <v>534</v>
      </c>
      <c r="B167" s="4">
        <v>949</v>
      </c>
      <c r="C167" s="1">
        <v>4</v>
      </c>
      <c r="D167" s="1" t="s">
        <v>1985</v>
      </c>
      <c r="K167" s="1" t="s">
        <v>421</v>
      </c>
      <c r="L167" s="1">
        <v>322</v>
      </c>
      <c r="M167" s="1">
        <v>4</v>
      </c>
      <c r="N167" s="1" t="s">
        <v>1984</v>
      </c>
      <c r="X167" s="1" t="s">
        <v>72</v>
      </c>
      <c r="Y167" s="1">
        <v>6</v>
      </c>
      <c r="Z167" s="1">
        <v>6</v>
      </c>
      <c r="AA167" s="1" t="s">
        <v>2073</v>
      </c>
    </row>
    <row r="168" spans="1:27" x14ac:dyDescent="0.25">
      <c r="A168" s="25" t="s">
        <v>394</v>
      </c>
      <c r="B168" s="4">
        <v>13</v>
      </c>
      <c r="C168" s="1">
        <v>12</v>
      </c>
      <c r="D168" s="1" t="s">
        <v>1986</v>
      </c>
      <c r="K168" s="1" t="s">
        <v>534</v>
      </c>
      <c r="L168" s="1">
        <v>949</v>
      </c>
      <c r="M168" s="1">
        <v>4</v>
      </c>
      <c r="N168" s="1" t="s">
        <v>1985</v>
      </c>
      <c r="X168" s="1" t="s">
        <v>221</v>
      </c>
      <c r="Y168" s="1">
        <v>167</v>
      </c>
      <c r="Z168" s="1">
        <v>2</v>
      </c>
      <c r="AA168" s="1" t="s">
        <v>3345</v>
      </c>
    </row>
    <row r="169" spans="1:27" x14ac:dyDescent="0.25">
      <c r="A169" s="25" t="s">
        <v>395</v>
      </c>
      <c r="B169" s="4">
        <v>13</v>
      </c>
      <c r="C169" s="1">
        <v>12</v>
      </c>
      <c r="D169" s="1" t="s">
        <v>1987</v>
      </c>
      <c r="K169" s="1" t="s">
        <v>394</v>
      </c>
      <c r="L169" s="1">
        <v>13</v>
      </c>
      <c r="M169" s="1">
        <v>12</v>
      </c>
      <c r="N169" s="1" t="s">
        <v>1986</v>
      </c>
      <c r="X169" s="1" t="s">
        <v>216</v>
      </c>
      <c r="Y169" s="1">
        <v>309</v>
      </c>
      <c r="Z169" s="1">
        <v>18</v>
      </c>
      <c r="AA169" s="1" t="s">
        <v>4258</v>
      </c>
    </row>
    <row r="170" spans="1:27" x14ac:dyDescent="0.25">
      <c r="A170" s="25" t="s">
        <v>2799</v>
      </c>
      <c r="B170" s="4">
        <v>323</v>
      </c>
      <c r="C170" s="1">
        <v>4</v>
      </c>
      <c r="D170" s="1" t="s">
        <v>1988</v>
      </c>
      <c r="K170" s="1" t="s">
        <v>395</v>
      </c>
      <c r="L170" s="1">
        <v>13</v>
      </c>
      <c r="M170" s="1">
        <v>12</v>
      </c>
      <c r="N170" s="1" t="s">
        <v>1987</v>
      </c>
      <c r="X170" s="1" t="s">
        <v>209</v>
      </c>
      <c r="Y170" s="1">
        <v>120</v>
      </c>
      <c r="Z170" s="1">
        <v>3</v>
      </c>
      <c r="AA170" s="1" t="s">
        <v>2075</v>
      </c>
    </row>
    <row r="171" spans="1:27" x14ac:dyDescent="0.25">
      <c r="A171" s="25" t="s">
        <v>2800</v>
      </c>
      <c r="B171" s="4">
        <v>323</v>
      </c>
      <c r="C171" s="1">
        <v>4</v>
      </c>
      <c r="D171" s="1" t="s">
        <v>1989</v>
      </c>
      <c r="K171" s="1" t="s">
        <v>2799</v>
      </c>
      <c r="L171" s="1">
        <v>323</v>
      </c>
      <c r="M171" s="1">
        <v>4</v>
      </c>
      <c r="N171" s="1" t="s">
        <v>1988</v>
      </c>
      <c r="X171" s="1" t="s">
        <v>214</v>
      </c>
      <c r="Y171" s="1">
        <v>140</v>
      </c>
      <c r="Z171" s="1">
        <v>18</v>
      </c>
      <c r="AA171" s="1" t="s">
        <v>4259</v>
      </c>
    </row>
    <row r="172" spans="1:27" x14ac:dyDescent="0.25">
      <c r="A172" s="25" t="s">
        <v>2801</v>
      </c>
      <c r="B172" s="4">
        <v>323</v>
      </c>
      <c r="C172" s="1">
        <v>4</v>
      </c>
      <c r="D172" s="1" t="s">
        <v>1990</v>
      </c>
      <c r="K172" s="1" t="s">
        <v>2800</v>
      </c>
      <c r="L172" s="1">
        <v>323</v>
      </c>
      <c r="M172" s="1">
        <v>4</v>
      </c>
      <c r="N172" s="1" t="s">
        <v>1989</v>
      </c>
      <c r="X172" s="1" t="s">
        <v>40</v>
      </c>
      <c r="Y172" s="1">
        <v>2</v>
      </c>
      <c r="Z172" s="1">
        <v>6</v>
      </c>
      <c r="AA172" s="1" t="s">
        <v>2403</v>
      </c>
    </row>
    <row r="173" spans="1:27" x14ac:dyDescent="0.25">
      <c r="A173" s="25" t="s">
        <v>280</v>
      </c>
      <c r="B173" s="4">
        <v>323</v>
      </c>
      <c r="C173" s="1">
        <v>4</v>
      </c>
      <c r="D173" s="1" t="s">
        <v>1991</v>
      </c>
      <c r="K173" s="1" t="s">
        <v>2801</v>
      </c>
      <c r="L173" s="1">
        <v>323</v>
      </c>
      <c r="M173" s="1">
        <v>4</v>
      </c>
      <c r="N173" s="1" t="s">
        <v>1990</v>
      </c>
      <c r="X173" s="1" t="s">
        <v>210</v>
      </c>
      <c r="Y173" s="1">
        <v>126</v>
      </c>
      <c r="Z173" s="1">
        <v>3</v>
      </c>
      <c r="AA173" s="1" t="s">
        <v>2078</v>
      </c>
    </row>
    <row r="174" spans="1:27" x14ac:dyDescent="0.25">
      <c r="A174" s="25" t="s">
        <v>56</v>
      </c>
      <c r="B174" s="4">
        <v>6</v>
      </c>
      <c r="C174" s="1">
        <v>16</v>
      </c>
      <c r="D174" s="1" t="s">
        <v>1992</v>
      </c>
      <c r="K174" s="1" t="s">
        <v>280</v>
      </c>
      <c r="L174" s="1">
        <v>323</v>
      </c>
      <c r="M174" s="1">
        <v>4</v>
      </c>
      <c r="N174" s="1" t="s">
        <v>1991</v>
      </c>
      <c r="X174" s="1" t="s">
        <v>215</v>
      </c>
      <c r="Y174" s="1">
        <v>140</v>
      </c>
      <c r="Z174" s="1">
        <v>18</v>
      </c>
      <c r="AA174" s="1" t="s">
        <v>2404</v>
      </c>
    </row>
    <row r="175" spans="1:27" x14ac:dyDescent="0.25">
      <c r="A175" s="25" t="s">
        <v>151</v>
      </c>
      <c r="B175" s="4">
        <v>324</v>
      </c>
      <c r="C175" s="1">
        <v>9</v>
      </c>
      <c r="D175" s="1" t="s">
        <v>1993</v>
      </c>
      <c r="K175" s="1" t="s">
        <v>56</v>
      </c>
      <c r="L175" s="1">
        <v>6</v>
      </c>
      <c r="M175" s="1">
        <v>16</v>
      </c>
      <c r="N175" s="1" t="s">
        <v>1992</v>
      </c>
      <c r="X175" s="1" t="s">
        <v>73</v>
      </c>
      <c r="Y175" s="1">
        <v>6</v>
      </c>
      <c r="Z175" s="1">
        <v>6</v>
      </c>
      <c r="AA175" s="1" t="s">
        <v>2079</v>
      </c>
    </row>
    <row r="176" spans="1:27" x14ac:dyDescent="0.25">
      <c r="A176" s="25" t="s">
        <v>422</v>
      </c>
      <c r="B176" s="4">
        <v>325</v>
      </c>
      <c r="C176" s="1">
        <v>4</v>
      </c>
      <c r="D176" s="1" t="s">
        <v>934</v>
      </c>
      <c r="K176" s="1" t="s">
        <v>151</v>
      </c>
      <c r="L176" s="1">
        <v>324</v>
      </c>
      <c r="M176" s="1">
        <v>9</v>
      </c>
      <c r="N176" s="1" t="s">
        <v>1993</v>
      </c>
      <c r="X176" s="1" t="s">
        <v>241</v>
      </c>
      <c r="Y176" s="1">
        <v>168</v>
      </c>
      <c r="Z176" s="1">
        <v>2</v>
      </c>
      <c r="AA176" s="1" t="s">
        <v>3346</v>
      </c>
    </row>
    <row r="177" spans="1:27" x14ac:dyDescent="0.25">
      <c r="A177" s="25" t="s">
        <v>2802</v>
      </c>
      <c r="B177" s="4">
        <v>323</v>
      </c>
      <c r="C177" s="1">
        <v>4</v>
      </c>
      <c r="D177" s="1" t="s">
        <v>1994</v>
      </c>
      <c r="K177" s="1" t="s">
        <v>422</v>
      </c>
      <c r="L177" s="1">
        <v>325</v>
      </c>
      <c r="M177" s="1">
        <v>4</v>
      </c>
      <c r="N177" s="1" t="s">
        <v>934</v>
      </c>
      <c r="X177" s="1" t="s">
        <v>222</v>
      </c>
      <c r="Y177" s="1">
        <v>167</v>
      </c>
      <c r="Z177" s="1">
        <v>2</v>
      </c>
      <c r="AA177" s="1" t="s">
        <v>3347</v>
      </c>
    </row>
    <row r="178" spans="1:27" x14ac:dyDescent="0.25">
      <c r="A178" s="25" t="s">
        <v>425</v>
      </c>
      <c r="B178" s="4">
        <v>326</v>
      </c>
      <c r="C178" s="1">
        <v>28</v>
      </c>
      <c r="D178" s="1" t="s">
        <v>1995</v>
      </c>
      <c r="K178" s="1" t="s">
        <v>2802</v>
      </c>
      <c r="L178" s="1">
        <v>323</v>
      </c>
      <c r="M178" s="1">
        <v>4</v>
      </c>
      <c r="N178" s="1" t="s">
        <v>1994</v>
      </c>
      <c r="X178" s="1" t="s">
        <v>538</v>
      </c>
      <c r="Y178" s="1">
        <v>949</v>
      </c>
      <c r="Z178" s="1">
        <v>6</v>
      </c>
      <c r="AA178" s="1" t="s">
        <v>2080</v>
      </c>
    </row>
    <row r="179" spans="1:27" x14ac:dyDescent="0.25">
      <c r="A179" s="25" t="s">
        <v>535</v>
      </c>
      <c r="B179" s="4">
        <v>949</v>
      </c>
      <c r="C179" s="1">
        <v>26</v>
      </c>
      <c r="D179" s="1" t="s">
        <v>1996</v>
      </c>
      <c r="K179" s="1" t="s">
        <v>425</v>
      </c>
      <c r="L179" s="1">
        <v>326</v>
      </c>
      <c r="M179" s="1">
        <v>28</v>
      </c>
      <c r="N179" s="1" t="s">
        <v>1995</v>
      </c>
      <c r="X179" s="1" t="s">
        <v>322</v>
      </c>
      <c r="Y179" s="1">
        <v>128</v>
      </c>
      <c r="Z179" s="1">
        <v>3</v>
      </c>
      <c r="AA179" s="1" t="s">
        <v>2081</v>
      </c>
    </row>
    <row r="180" spans="1:27" x14ac:dyDescent="0.25">
      <c r="A180" s="25" t="s">
        <v>57</v>
      </c>
      <c r="B180" s="4">
        <v>6</v>
      </c>
      <c r="C180" s="1">
        <v>20</v>
      </c>
      <c r="D180" s="1" t="s">
        <v>1997</v>
      </c>
      <c r="K180" s="1" t="s">
        <v>535</v>
      </c>
      <c r="L180" s="1">
        <v>949</v>
      </c>
      <c r="M180" s="1">
        <v>26</v>
      </c>
      <c r="N180" s="1" t="s">
        <v>1996</v>
      </c>
      <c r="X180" s="1" t="s">
        <v>223</v>
      </c>
      <c r="Y180" s="1">
        <v>167</v>
      </c>
      <c r="Z180" s="1">
        <v>2</v>
      </c>
      <c r="AA180" s="1" t="s">
        <v>3348</v>
      </c>
    </row>
    <row r="181" spans="1:27" x14ac:dyDescent="0.25">
      <c r="A181" s="25" t="s">
        <v>340</v>
      </c>
      <c r="B181" s="4">
        <v>13</v>
      </c>
      <c r="C181" s="1">
        <v>12</v>
      </c>
      <c r="D181" s="1" t="s">
        <v>2392</v>
      </c>
      <c r="K181" s="1" t="s">
        <v>57</v>
      </c>
      <c r="L181" s="1">
        <v>6</v>
      </c>
      <c r="M181" s="1">
        <v>20</v>
      </c>
      <c r="N181" s="1" t="s">
        <v>1997</v>
      </c>
      <c r="X181" s="1" t="s">
        <v>242</v>
      </c>
      <c r="Y181" s="1">
        <v>168</v>
      </c>
      <c r="Z181" s="1">
        <v>2</v>
      </c>
      <c r="AA181" s="1" t="s">
        <v>3349</v>
      </c>
    </row>
    <row r="182" spans="1:27" x14ac:dyDescent="0.25">
      <c r="A182" s="25" t="s">
        <v>22</v>
      </c>
      <c r="B182" s="4">
        <v>2</v>
      </c>
      <c r="C182" s="1">
        <v>4</v>
      </c>
      <c r="D182" s="1" t="s">
        <v>1998</v>
      </c>
      <c r="K182" s="1" t="s">
        <v>340</v>
      </c>
      <c r="L182" s="1">
        <v>13</v>
      </c>
      <c r="M182" s="1">
        <v>12</v>
      </c>
      <c r="N182" s="1" t="s">
        <v>2392</v>
      </c>
      <c r="X182" s="1" t="s">
        <v>224</v>
      </c>
      <c r="Y182" s="1">
        <v>167</v>
      </c>
      <c r="Z182" s="1">
        <v>2</v>
      </c>
      <c r="AA182" s="1" t="s">
        <v>3350</v>
      </c>
    </row>
    <row r="183" spans="1:27" x14ac:dyDescent="0.25">
      <c r="A183" s="25" t="s">
        <v>269</v>
      </c>
      <c r="B183" s="4">
        <v>178</v>
      </c>
      <c r="C183" s="1">
        <v>26</v>
      </c>
      <c r="D183" s="1" t="s">
        <v>1999</v>
      </c>
      <c r="K183" s="1" t="s">
        <v>22</v>
      </c>
      <c r="L183" s="1">
        <v>2</v>
      </c>
      <c r="M183" s="1">
        <v>4</v>
      </c>
      <c r="N183" s="1" t="s">
        <v>1998</v>
      </c>
      <c r="X183" s="1" t="s">
        <v>2806</v>
      </c>
      <c r="Y183" s="1">
        <v>1028</v>
      </c>
      <c r="Z183" s="1">
        <v>6</v>
      </c>
      <c r="AA183" s="1" t="s">
        <v>2083</v>
      </c>
    </row>
    <row r="184" spans="1:27" x14ac:dyDescent="0.25">
      <c r="A184" s="25" t="s">
        <v>426</v>
      </c>
      <c r="B184" s="4">
        <v>326</v>
      </c>
      <c r="C184" s="1">
        <v>28</v>
      </c>
      <c r="D184" s="1" t="s">
        <v>2000</v>
      </c>
      <c r="K184" s="1" t="s">
        <v>269</v>
      </c>
      <c r="L184" s="1">
        <v>178</v>
      </c>
      <c r="M184" s="1">
        <v>26</v>
      </c>
      <c r="N184" s="1" t="s">
        <v>1999</v>
      </c>
      <c r="X184" s="1" t="s">
        <v>400</v>
      </c>
      <c r="Y184" s="1">
        <v>148</v>
      </c>
      <c r="Z184" s="1">
        <v>2</v>
      </c>
      <c r="AA184" s="1" t="s">
        <v>3351</v>
      </c>
    </row>
    <row r="185" spans="1:27" x14ac:dyDescent="0.25">
      <c r="A185" s="25" t="s">
        <v>474</v>
      </c>
      <c r="B185" s="4">
        <v>948</v>
      </c>
      <c r="C185" s="1">
        <v>4</v>
      </c>
      <c r="D185" s="1" t="s">
        <v>2001</v>
      </c>
      <c r="K185" s="1" t="s">
        <v>426</v>
      </c>
      <c r="L185" s="1">
        <v>326</v>
      </c>
      <c r="M185" s="1">
        <v>28</v>
      </c>
      <c r="N185" s="1" t="s">
        <v>2000</v>
      </c>
      <c r="X185" s="1" t="s">
        <v>225</v>
      </c>
      <c r="Y185" s="1">
        <v>167</v>
      </c>
      <c r="Z185" s="1">
        <v>2</v>
      </c>
      <c r="AA185" s="1" t="s">
        <v>3352</v>
      </c>
    </row>
    <row r="186" spans="1:27" x14ac:dyDescent="0.25">
      <c r="A186" s="25" t="s">
        <v>119</v>
      </c>
      <c r="B186" s="4">
        <v>125</v>
      </c>
      <c r="C186" s="1">
        <v>4</v>
      </c>
      <c r="D186" s="1" t="s">
        <v>2002</v>
      </c>
      <c r="K186" s="1" t="s">
        <v>474</v>
      </c>
      <c r="L186" s="1">
        <v>948</v>
      </c>
      <c r="M186" s="1">
        <v>4</v>
      </c>
      <c r="N186" s="1" t="s">
        <v>2001</v>
      </c>
      <c r="X186" s="1" t="s">
        <v>226</v>
      </c>
      <c r="Y186" s="1">
        <v>167</v>
      </c>
      <c r="Z186" s="1">
        <v>2</v>
      </c>
      <c r="AA186" s="1" t="s">
        <v>3353</v>
      </c>
    </row>
    <row r="187" spans="1:27" x14ac:dyDescent="0.25">
      <c r="A187" s="25" t="s">
        <v>131</v>
      </c>
      <c r="B187" s="4">
        <v>328</v>
      </c>
      <c r="C187" s="1">
        <v>4</v>
      </c>
      <c r="D187" s="1" t="s">
        <v>2003</v>
      </c>
      <c r="K187" s="1" t="s">
        <v>119</v>
      </c>
      <c r="L187" s="1">
        <v>125</v>
      </c>
      <c r="M187" s="1">
        <v>4</v>
      </c>
      <c r="N187" s="1" t="s">
        <v>2002</v>
      </c>
      <c r="X187" s="1" t="s">
        <v>243</v>
      </c>
      <c r="Y187" s="1">
        <v>168</v>
      </c>
      <c r="Z187" s="1">
        <v>2</v>
      </c>
      <c r="AA187" s="1" t="s">
        <v>3354</v>
      </c>
    </row>
    <row r="188" spans="1:27" x14ac:dyDescent="0.25">
      <c r="A188" s="25" t="s">
        <v>58</v>
      </c>
      <c r="B188" s="4">
        <v>6</v>
      </c>
      <c r="C188" s="1">
        <v>4</v>
      </c>
      <c r="D188" s="1" t="s">
        <v>2004</v>
      </c>
      <c r="K188" s="1" t="s">
        <v>131</v>
      </c>
      <c r="L188" s="1">
        <v>328</v>
      </c>
      <c r="M188" s="1">
        <v>4</v>
      </c>
      <c r="N188" s="1" t="s">
        <v>2003</v>
      </c>
      <c r="X188" s="1" t="s">
        <v>227</v>
      </c>
      <c r="Y188" s="1">
        <v>167</v>
      </c>
      <c r="Z188" s="1">
        <v>2</v>
      </c>
      <c r="AA188" s="1" t="s">
        <v>3355</v>
      </c>
    </row>
    <row r="189" spans="1:27" x14ac:dyDescent="0.25">
      <c r="A189" s="25" t="s">
        <v>133</v>
      </c>
      <c r="B189" s="4">
        <v>330</v>
      </c>
      <c r="C189" s="1">
        <v>4</v>
      </c>
      <c r="D189" s="1" t="s">
        <v>3339</v>
      </c>
      <c r="K189" s="1" t="s">
        <v>58</v>
      </c>
      <c r="L189" s="1">
        <v>6</v>
      </c>
      <c r="M189" s="1">
        <v>4</v>
      </c>
      <c r="N189" s="1" t="s">
        <v>2004</v>
      </c>
      <c r="X189" s="1" t="s">
        <v>228</v>
      </c>
      <c r="Y189" s="1">
        <v>167</v>
      </c>
      <c r="Z189" s="1">
        <v>2</v>
      </c>
      <c r="AA189" s="1" t="s">
        <v>3356</v>
      </c>
    </row>
    <row r="190" spans="1:27" x14ac:dyDescent="0.25">
      <c r="A190" s="25" t="s">
        <v>281</v>
      </c>
      <c r="B190" s="4">
        <v>323</v>
      </c>
      <c r="C190" s="1">
        <v>4</v>
      </c>
      <c r="D190" s="1" t="s">
        <v>2005</v>
      </c>
      <c r="K190" s="1" t="s">
        <v>133</v>
      </c>
      <c r="L190" s="1">
        <v>330</v>
      </c>
      <c r="M190" s="1">
        <v>4</v>
      </c>
      <c r="N190" s="1" t="s">
        <v>3339</v>
      </c>
      <c r="X190" s="1" t="s">
        <v>229</v>
      </c>
      <c r="Y190" s="1">
        <v>167</v>
      </c>
      <c r="Z190" s="1">
        <v>2</v>
      </c>
      <c r="AA190" s="1" t="s">
        <v>3357</v>
      </c>
    </row>
    <row r="191" spans="1:27" x14ac:dyDescent="0.25">
      <c r="A191" s="25" t="s">
        <v>23</v>
      </c>
      <c r="B191" s="4">
        <v>2</v>
      </c>
      <c r="C191" s="1">
        <v>20</v>
      </c>
      <c r="D191" s="1" t="s">
        <v>2006</v>
      </c>
      <c r="K191" s="1" t="s">
        <v>281</v>
      </c>
      <c r="L191" s="1">
        <v>323</v>
      </c>
      <c r="M191" s="1">
        <v>4</v>
      </c>
      <c r="N191" s="1" t="s">
        <v>2005</v>
      </c>
      <c r="X191" s="1" t="s">
        <v>244</v>
      </c>
      <c r="Y191" s="1">
        <v>168</v>
      </c>
      <c r="Z191" s="1">
        <v>2</v>
      </c>
      <c r="AA191" s="1" t="s">
        <v>3358</v>
      </c>
    </row>
    <row r="192" spans="1:27" x14ac:dyDescent="0.25">
      <c r="A192" s="25" t="s">
        <v>475</v>
      </c>
      <c r="B192" s="4">
        <v>948</v>
      </c>
      <c r="C192" s="1">
        <v>8</v>
      </c>
      <c r="D192" s="1" t="s">
        <v>2007</v>
      </c>
      <c r="K192" s="1" t="s">
        <v>23</v>
      </c>
      <c r="L192" s="1">
        <v>2</v>
      </c>
      <c r="M192" s="1">
        <v>20</v>
      </c>
      <c r="N192" s="1" t="s">
        <v>2006</v>
      </c>
      <c r="X192" s="1" t="s">
        <v>230</v>
      </c>
      <c r="Y192" s="1">
        <v>167</v>
      </c>
      <c r="Z192" s="1">
        <v>2</v>
      </c>
      <c r="AA192" s="1" t="s">
        <v>3359</v>
      </c>
    </row>
    <row r="193" spans="1:27" x14ac:dyDescent="0.25">
      <c r="A193" s="25" t="s">
        <v>476</v>
      </c>
      <c r="B193" s="4">
        <v>948</v>
      </c>
      <c r="C193" s="1">
        <v>20</v>
      </c>
      <c r="D193" s="1" t="s">
        <v>2008</v>
      </c>
      <c r="K193" s="1" t="s">
        <v>475</v>
      </c>
      <c r="L193" s="1">
        <v>948</v>
      </c>
      <c r="M193" s="1">
        <v>8</v>
      </c>
      <c r="N193" s="1" t="s">
        <v>2007</v>
      </c>
      <c r="X193" s="1" t="s">
        <v>539</v>
      </c>
      <c r="Y193" s="1">
        <v>949</v>
      </c>
      <c r="Z193" s="1">
        <v>6</v>
      </c>
      <c r="AA193" s="1" t="s">
        <v>2084</v>
      </c>
    </row>
    <row r="194" spans="1:27" x14ac:dyDescent="0.25">
      <c r="A194" s="25" t="s">
        <v>536</v>
      </c>
      <c r="B194" s="4">
        <v>949</v>
      </c>
      <c r="C194" s="1">
        <v>12</v>
      </c>
      <c r="D194" s="1" t="s">
        <v>2009</v>
      </c>
      <c r="K194" s="1" t="s">
        <v>476</v>
      </c>
      <c r="L194" s="1">
        <v>948</v>
      </c>
      <c r="M194" s="1">
        <v>20</v>
      </c>
      <c r="N194" s="1" t="s">
        <v>2008</v>
      </c>
      <c r="X194" s="1" t="s">
        <v>41</v>
      </c>
      <c r="Y194" s="1">
        <v>2</v>
      </c>
      <c r="Z194" s="1">
        <v>6</v>
      </c>
      <c r="AA194" s="1" t="s">
        <v>4260</v>
      </c>
    </row>
    <row r="195" spans="1:27" x14ac:dyDescent="0.25">
      <c r="A195" s="25" t="s">
        <v>477</v>
      </c>
      <c r="B195" s="4">
        <v>948</v>
      </c>
      <c r="C195" s="1">
        <v>20</v>
      </c>
      <c r="D195" s="1" t="s">
        <v>2010</v>
      </c>
      <c r="K195" s="1" t="s">
        <v>536</v>
      </c>
      <c r="L195" s="1">
        <v>949</v>
      </c>
      <c r="M195" s="1">
        <v>12</v>
      </c>
      <c r="N195" s="1" t="s">
        <v>2009</v>
      </c>
      <c r="X195" s="1" t="s">
        <v>324</v>
      </c>
      <c r="Y195" s="1">
        <v>44</v>
      </c>
      <c r="Z195" s="1">
        <v>3</v>
      </c>
      <c r="AA195" s="1" t="s">
        <v>2085</v>
      </c>
    </row>
    <row r="196" spans="1:27" x14ac:dyDescent="0.25">
      <c r="A196" s="25" t="s">
        <v>59</v>
      </c>
      <c r="B196" s="4">
        <v>6</v>
      </c>
      <c r="C196" s="1">
        <v>27</v>
      </c>
      <c r="D196" s="1" t="s">
        <v>2011</v>
      </c>
      <c r="K196" s="1" t="s">
        <v>477</v>
      </c>
      <c r="L196" s="1">
        <v>948</v>
      </c>
      <c r="M196" s="1">
        <v>20</v>
      </c>
      <c r="N196" s="1" t="s">
        <v>2010</v>
      </c>
      <c r="X196" s="1" t="s">
        <v>208</v>
      </c>
      <c r="Y196" s="1">
        <v>45</v>
      </c>
      <c r="Z196" s="1">
        <v>3</v>
      </c>
      <c r="AA196" s="1" t="s">
        <v>2086</v>
      </c>
    </row>
    <row r="197" spans="1:27" x14ac:dyDescent="0.25">
      <c r="A197" s="25" t="s">
        <v>24</v>
      </c>
      <c r="B197" s="4">
        <v>2</v>
      </c>
      <c r="C197" s="1">
        <v>27</v>
      </c>
      <c r="D197" s="1" t="s">
        <v>2012</v>
      </c>
      <c r="K197" s="1" t="s">
        <v>59</v>
      </c>
      <c r="L197" s="1">
        <v>6</v>
      </c>
      <c r="M197" s="1">
        <v>27</v>
      </c>
      <c r="N197" s="1" t="s">
        <v>2011</v>
      </c>
      <c r="X197" s="1" t="s">
        <v>207</v>
      </c>
      <c r="Y197" s="1">
        <v>127</v>
      </c>
      <c r="Z197" s="1">
        <v>3</v>
      </c>
      <c r="AA197" s="1" t="s">
        <v>2087</v>
      </c>
    </row>
    <row r="198" spans="1:27" x14ac:dyDescent="0.25">
      <c r="A198" s="25" t="s">
        <v>478</v>
      </c>
      <c r="B198" s="4">
        <v>948</v>
      </c>
      <c r="C198" s="1">
        <v>27</v>
      </c>
      <c r="D198" s="1" t="s">
        <v>2013</v>
      </c>
      <c r="K198" s="1" t="s">
        <v>24</v>
      </c>
      <c r="L198" s="1">
        <v>2</v>
      </c>
      <c r="M198" s="1">
        <v>27</v>
      </c>
      <c r="N198" s="1" t="s">
        <v>2012</v>
      </c>
      <c r="X198" s="1" t="s">
        <v>2807</v>
      </c>
      <c r="Y198" s="1">
        <v>53</v>
      </c>
      <c r="Z198" s="1">
        <v>18</v>
      </c>
      <c r="AA198" s="1" t="s">
        <v>2406</v>
      </c>
    </row>
    <row r="199" spans="1:27" x14ac:dyDescent="0.25">
      <c r="A199" s="25" t="s">
        <v>120</v>
      </c>
      <c r="B199" s="4">
        <v>125</v>
      </c>
      <c r="C199" s="1">
        <v>27</v>
      </c>
      <c r="D199" s="1" t="s">
        <v>2014</v>
      </c>
      <c r="K199" s="1" t="s">
        <v>478</v>
      </c>
      <c r="L199" s="1">
        <v>948</v>
      </c>
      <c r="M199" s="1">
        <v>27</v>
      </c>
      <c r="N199" s="1" t="s">
        <v>2013</v>
      </c>
      <c r="X199" s="1" t="s">
        <v>552</v>
      </c>
      <c r="Y199" s="1">
        <v>949</v>
      </c>
      <c r="Z199" s="1">
        <v>2</v>
      </c>
      <c r="AA199" s="1" t="s">
        <v>2088</v>
      </c>
    </row>
    <row r="200" spans="1:27" x14ac:dyDescent="0.25">
      <c r="A200" s="25" t="s">
        <v>370</v>
      </c>
      <c r="B200" s="4">
        <v>331</v>
      </c>
      <c r="C200" s="1">
        <v>26</v>
      </c>
      <c r="D200" s="1" t="s">
        <v>2015</v>
      </c>
      <c r="K200" s="1" t="s">
        <v>120</v>
      </c>
      <c r="L200" s="1">
        <v>125</v>
      </c>
      <c r="M200" s="1">
        <v>27</v>
      </c>
      <c r="N200" s="1" t="s">
        <v>2014</v>
      </c>
      <c r="X200" s="1" t="s">
        <v>333</v>
      </c>
      <c r="Y200" s="1">
        <v>136</v>
      </c>
      <c r="Z200" s="1">
        <v>2</v>
      </c>
      <c r="AA200" s="1" t="s">
        <v>2090</v>
      </c>
    </row>
    <row r="201" spans="1:27" x14ac:dyDescent="0.25">
      <c r="A201" s="25" t="s">
        <v>25</v>
      </c>
      <c r="B201" s="4">
        <v>2</v>
      </c>
      <c r="C201" s="1">
        <v>26</v>
      </c>
      <c r="D201" s="1" t="s">
        <v>2016</v>
      </c>
      <c r="K201" s="1" t="s">
        <v>370</v>
      </c>
      <c r="L201" s="1">
        <v>331</v>
      </c>
      <c r="M201" s="1">
        <v>26</v>
      </c>
      <c r="N201" s="1" t="s">
        <v>2015</v>
      </c>
      <c r="X201" s="1" t="s">
        <v>334</v>
      </c>
      <c r="Y201" s="1">
        <v>156</v>
      </c>
      <c r="Z201" s="1">
        <v>2</v>
      </c>
      <c r="AA201" s="1" t="s">
        <v>3360</v>
      </c>
    </row>
    <row r="202" spans="1:27" x14ac:dyDescent="0.25">
      <c r="A202" s="25" t="s">
        <v>60</v>
      </c>
      <c r="B202" s="4">
        <v>6</v>
      </c>
      <c r="C202" s="1">
        <v>4</v>
      </c>
      <c r="D202" s="1" t="s">
        <v>2017</v>
      </c>
      <c r="K202" s="1" t="s">
        <v>25</v>
      </c>
      <c r="L202" s="1">
        <v>2</v>
      </c>
      <c r="M202" s="1">
        <v>26</v>
      </c>
      <c r="N202" s="1" t="s">
        <v>2016</v>
      </c>
      <c r="X202" s="1" t="s">
        <v>336</v>
      </c>
      <c r="Y202" s="1">
        <v>170</v>
      </c>
      <c r="Z202" s="1">
        <v>2</v>
      </c>
      <c r="AA202" s="1" t="s">
        <v>3361</v>
      </c>
    </row>
    <row r="203" spans="1:27" x14ac:dyDescent="0.25">
      <c r="A203" s="25" t="s">
        <v>26</v>
      </c>
      <c r="B203" s="4">
        <v>2</v>
      </c>
      <c r="C203" s="1">
        <v>4</v>
      </c>
      <c r="D203" s="1" t="s">
        <v>2018</v>
      </c>
      <c r="K203" s="1" t="s">
        <v>60</v>
      </c>
      <c r="L203" s="1">
        <v>6</v>
      </c>
      <c r="M203" s="1">
        <v>4</v>
      </c>
      <c r="N203" s="1" t="s">
        <v>2017</v>
      </c>
      <c r="X203" s="1" t="s">
        <v>113</v>
      </c>
      <c r="Y203" s="1">
        <v>341</v>
      </c>
      <c r="Z203" s="1">
        <v>12</v>
      </c>
      <c r="AA203" s="1" t="s">
        <v>2092</v>
      </c>
    </row>
    <row r="204" spans="1:27" x14ac:dyDescent="0.25">
      <c r="A204" s="25" t="s">
        <v>479</v>
      </c>
      <c r="B204" s="4">
        <v>948</v>
      </c>
      <c r="C204" s="1">
        <v>4</v>
      </c>
      <c r="D204" s="1" t="s">
        <v>2019</v>
      </c>
      <c r="K204" s="1" t="s">
        <v>26</v>
      </c>
      <c r="L204" s="1">
        <v>2</v>
      </c>
      <c r="M204" s="1">
        <v>4</v>
      </c>
      <c r="N204" s="1" t="s">
        <v>2018</v>
      </c>
      <c r="X204" s="1" t="s">
        <v>194</v>
      </c>
      <c r="Y204" s="1">
        <v>242</v>
      </c>
      <c r="Z204" s="1">
        <v>12</v>
      </c>
      <c r="AA204" s="1" t="s">
        <v>2093</v>
      </c>
    </row>
    <row r="205" spans="1:27" x14ac:dyDescent="0.25">
      <c r="A205" s="25" t="s">
        <v>61</v>
      </c>
      <c r="B205" s="4">
        <v>6</v>
      </c>
      <c r="C205" s="1">
        <v>26</v>
      </c>
      <c r="D205" s="1" t="s">
        <v>2020</v>
      </c>
      <c r="K205" s="1" t="s">
        <v>479</v>
      </c>
      <c r="L205" s="1">
        <v>948</v>
      </c>
      <c r="M205" s="1">
        <v>4</v>
      </c>
      <c r="N205" s="1" t="s">
        <v>2019</v>
      </c>
      <c r="X205" s="1" t="s">
        <v>42</v>
      </c>
      <c r="Y205" s="1">
        <v>2</v>
      </c>
      <c r="Z205" s="1">
        <v>4</v>
      </c>
      <c r="AA205" s="1" t="s">
        <v>2407</v>
      </c>
    </row>
    <row r="206" spans="1:27" x14ac:dyDescent="0.25">
      <c r="A206" s="25" t="s">
        <v>121</v>
      </c>
      <c r="B206" s="4">
        <v>125</v>
      </c>
      <c r="C206" s="1">
        <v>26</v>
      </c>
      <c r="D206" s="1" t="s">
        <v>2021</v>
      </c>
      <c r="K206" s="1" t="s">
        <v>61</v>
      </c>
      <c r="L206" s="1">
        <v>6</v>
      </c>
      <c r="M206" s="1">
        <v>26</v>
      </c>
      <c r="N206" s="1" t="s">
        <v>2020</v>
      </c>
      <c r="X206" s="1" t="s">
        <v>112</v>
      </c>
      <c r="Y206" s="1">
        <v>631</v>
      </c>
      <c r="Z206" s="1">
        <v>18</v>
      </c>
      <c r="AA206" s="1" t="s">
        <v>4261</v>
      </c>
    </row>
    <row r="207" spans="1:27" x14ac:dyDescent="0.25">
      <c r="A207" s="25" t="s">
        <v>27</v>
      </c>
      <c r="B207" s="4">
        <v>1027</v>
      </c>
      <c r="C207" s="1">
        <v>6</v>
      </c>
      <c r="D207" s="1" t="s">
        <v>2393</v>
      </c>
      <c r="K207" s="1" t="s">
        <v>121</v>
      </c>
      <c r="L207" s="1">
        <v>125</v>
      </c>
      <c r="M207" s="1">
        <v>26</v>
      </c>
      <c r="N207" s="1" t="s">
        <v>2021</v>
      </c>
      <c r="X207" s="1" t="s">
        <v>540</v>
      </c>
      <c r="Y207" s="1">
        <v>949</v>
      </c>
      <c r="Z207" s="1">
        <v>12</v>
      </c>
      <c r="AA207" s="1" t="s">
        <v>2095</v>
      </c>
    </row>
    <row r="208" spans="1:27" x14ac:dyDescent="0.25">
      <c r="A208" s="25" t="s">
        <v>480</v>
      </c>
      <c r="B208" s="4">
        <v>948</v>
      </c>
      <c r="C208" s="1">
        <v>4</v>
      </c>
      <c r="D208" s="1" t="s">
        <v>2022</v>
      </c>
      <c r="K208" s="1" t="s">
        <v>27</v>
      </c>
      <c r="L208" s="1">
        <v>1027</v>
      </c>
      <c r="M208" s="1">
        <v>6</v>
      </c>
      <c r="N208" s="1" t="s">
        <v>2393</v>
      </c>
      <c r="X208" s="1" t="s">
        <v>494</v>
      </c>
      <c r="Y208" s="1">
        <v>948</v>
      </c>
      <c r="Z208" s="1">
        <v>19</v>
      </c>
      <c r="AA208" s="1" t="s">
        <v>2097</v>
      </c>
    </row>
    <row r="209" spans="1:27" x14ac:dyDescent="0.25">
      <c r="A209" s="25" t="s">
        <v>62</v>
      </c>
      <c r="B209" s="4">
        <v>6</v>
      </c>
      <c r="C209" s="1">
        <v>4</v>
      </c>
      <c r="D209" s="1" t="s">
        <v>2023</v>
      </c>
      <c r="K209" s="1" t="s">
        <v>480</v>
      </c>
      <c r="L209" s="1">
        <v>948</v>
      </c>
      <c r="M209" s="1">
        <v>4</v>
      </c>
      <c r="N209" s="1" t="s">
        <v>2022</v>
      </c>
      <c r="X209" s="1" t="s">
        <v>7</v>
      </c>
      <c r="Y209" s="1">
        <v>2</v>
      </c>
      <c r="Z209" s="1">
        <v>3</v>
      </c>
      <c r="AA209" s="1" t="s">
        <v>2098</v>
      </c>
    </row>
    <row r="210" spans="1:27" x14ac:dyDescent="0.25">
      <c r="A210" s="25" t="s">
        <v>28</v>
      </c>
      <c r="B210" s="4">
        <v>2</v>
      </c>
      <c r="C210" s="1">
        <v>4</v>
      </c>
      <c r="D210" s="1" t="s">
        <v>2024</v>
      </c>
      <c r="K210" s="1" t="s">
        <v>62</v>
      </c>
      <c r="L210" s="1">
        <v>6</v>
      </c>
      <c r="M210" s="1">
        <v>4</v>
      </c>
      <c r="N210" s="1" t="s">
        <v>2023</v>
      </c>
      <c r="X210" s="1" t="s">
        <v>8</v>
      </c>
      <c r="Y210" s="1">
        <v>345</v>
      </c>
      <c r="Z210" s="1">
        <v>3</v>
      </c>
      <c r="AA210" s="1" t="s">
        <v>937</v>
      </c>
    </row>
    <row r="211" spans="1:27" x14ac:dyDescent="0.25">
      <c r="A211" s="25" t="s">
        <v>63</v>
      </c>
      <c r="B211" s="4">
        <v>6</v>
      </c>
      <c r="C211" s="1">
        <v>13</v>
      </c>
      <c r="D211" s="1" t="s">
        <v>2025</v>
      </c>
      <c r="K211" s="1" t="s">
        <v>28</v>
      </c>
      <c r="L211" s="1">
        <v>2</v>
      </c>
      <c r="M211" s="1">
        <v>4</v>
      </c>
      <c r="N211" s="1" t="s">
        <v>2024</v>
      </c>
      <c r="X211" s="1" t="s">
        <v>9</v>
      </c>
      <c r="Y211" s="1">
        <v>345</v>
      </c>
      <c r="Z211" s="1">
        <v>3</v>
      </c>
      <c r="AA211" s="1" t="s">
        <v>2099</v>
      </c>
    </row>
    <row r="212" spans="1:27" x14ac:dyDescent="0.25">
      <c r="A212" s="25" t="s">
        <v>64</v>
      </c>
      <c r="B212" s="4">
        <v>6</v>
      </c>
      <c r="C212" s="1">
        <v>26</v>
      </c>
      <c r="D212" s="1" t="s">
        <v>2394</v>
      </c>
      <c r="K212" s="1" t="s">
        <v>63</v>
      </c>
      <c r="L212" s="1">
        <v>6</v>
      </c>
      <c r="M212" s="1">
        <v>13</v>
      </c>
      <c r="N212" s="1" t="s">
        <v>2025</v>
      </c>
      <c r="X212" s="1" t="s">
        <v>74</v>
      </c>
      <c r="Y212" s="1">
        <v>6</v>
      </c>
      <c r="Z212" s="1">
        <v>3</v>
      </c>
      <c r="AA212" s="1" t="s">
        <v>2100</v>
      </c>
    </row>
    <row r="213" spans="1:27" x14ac:dyDescent="0.25">
      <c r="A213" s="25" t="s">
        <v>29</v>
      </c>
      <c r="B213" s="4">
        <v>2</v>
      </c>
      <c r="C213" s="1">
        <v>26</v>
      </c>
      <c r="D213" s="1" t="s">
        <v>2026</v>
      </c>
      <c r="K213" s="1" t="s">
        <v>64</v>
      </c>
      <c r="L213" s="1">
        <v>6</v>
      </c>
      <c r="M213" s="1">
        <v>26</v>
      </c>
      <c r="N213" s="1" t="s">
        <v>2394</v>
      </c>
      <c r="X213" s="1" t="s">
        <v>126</v>
      </c>
      <c r="Y213" s="1">
        <v>125</v>
      </c>
      <c r="Z213" s="1">
        <v>3</v>
      </c>
      <c r="AA213" s="1" t="s">
        <v>2101</v>
      </c>
    </row>
    <row r="214" spans="1:27" x14ac:dyDescent="0.25">
      <c r="A214" s="25" t="s">
        <v>65</v>
      </c>
      <c r="B214" s="4">
        <v>6</v>
      </c>
      <c r="C214" s="1">
        <v>12</v>
      </c>
      <c r="D214" s="1" t="s">
        <v>2027</v>
      </c>
      <c r="K214" s="1" t="s">
        <v>29</v>
      </c>
      <c r="L214" s="1">
        <v>2</v>
      </c>
      <c r="M214" s="1">
        <v>26</v>
      </c>
      <c r="N214" s="1" t="s">
        <v>2026</v>
      </c>
      <c r="X214" s="1" t="s">
        <v>495</v>
      </c>
      <c r="Y214" s="1">
        <v>948</v>
      </c>
      <c r="Z214" s="1">
        <v>3</v>
      </c>
      <c r="AA214" s="1" t="s">
        <v>4262</v>
      </c>
    </row>
    <row r="215" spans="1:27" x14ac:dyDescent="0.25">
      <c r="A215" s="25" t="s">
        <v>30</v>
      </c>
      <c r="B215" s="4">
        <v>2</v>
      </c>
      <c r="C215" s="1">
        <v>12</v>
      </c>
      <c r="D215" s="1" t="s">
        <v>2028</v>
      </c>
      <c r="K215" s="1" t="s">
        <v>65</v>
      </c>
      <c r="L215" s="1">
        <v>6</v>
      </c>
      <c r="M215" s="1">
        <v>12</v>
      </c>
      <c r="N215" s="1" t="s">
        <v>2027</v>
      </c>
      <c r="X215" s="1" t="s">
        <v>43</v>
      </c>
      <c r="Y215" s="1">
        <v>2</v>
      </c>
      <c r="Z215" s="1">
        <v>3</v>
      </c>
      <c r="AA215" s="1" t="s">
        <v>2102</v>
      </c>
    </row>
    <row r="216" spans="1:27" x14ac:dyDescent="0.25">
      <c r="A216" s="25" t="s">
        <v>31</v>
      </c>
      <c r="B216" s="4">
        <v>2</v>
      </c>
      <c r="C216" s="1">
        <v>6</v>
      </c>
      <c r="D216" s="1" t="s">
        <v>2395</v>
      </c>
      <c r="K216" s="1" t="s">
        <v>30</v>
      </c>
      <c r="L216" s="1">
        <v>2</v>
      </c>
      <c r="M216" s="1">
        <v>12</v>
      </c>
      <c r="N216" s="1" t="s">
        <v>2028</v>
      </c>
      <c r="X216" s="1" t="s">
        <v>496</v>
      </c>
      <c r="Y216" s="1">
        <v>948</v>
      </c>
      <c r="Z216" s="1">
        <v>9</v>
      </c>
      <c r="AA216" s="1" t="s">
        <v>2103</v>
      </c>
    </row>
    <row r="217" spans="1:27" x14ac:dyDescent="0.25">
      <c r="A217" s="25" t="s">
        <v>481</v>
      </c>
      <c r="B217" s="4">
        <v>948</v>
      </c>
      <c r="C217" s="1">
        <v>4</v>
      </c>
      <c r="D217" s="1" t="s">
        <v>3340</v>
      </c>
      <c r="K217" s="1" t="s">
        <v>31</v>
      </c>
      <c r="L217" s="1">
        <v>2</v>
      </c>
      <c r="M217" s="1">
        <v>6</v>
      </c>
      <c r="N217" s="1" t="s">
        <v>2395</v>
      </c>
      <c r="X217" s="1" t="s">
        <v>420</v>
      </c>
      <c r="Y217" s="1">
        <v>174</v>
      </c>
      <c r="Z217" s="1">
        <v>18</v>
      </c>
      <c r="AA217" s="1" t="s">
        <v>2409</v>
      </c>
    </row>
    <row r="218" spans="1:27" x14ac:dyDescent="0.25">
      <c r="A218" s="25" t="s">
        <v>537</v>
      </c>
      <c r="B218" s="4">
        <v>949</v>
      </c>
      <c r="C218" s="1">
        <v>6</v>
      </c>
      <c r="D218" s="1" t="s">
        <v>2029</v>
      </c>
      <c r="K218" s="1" t="s">
        <v>481</v>
      </c>
      <c r="L218" s="1">
        <v>948</v>
      </c>
      <c r="M218" s="1">
        <v>4</v>
      </c>
      <c r="N218" s="1" t="s">
        <v>3340</v>
      </c>
      <c r="X218" s="1" t="s">
        <v>497</v>
      </c>
      <c r="Y218" s="1">
        <v>948</v>
      </c>
      <c r="Z218" s="1">
        <v>26</v>
      </c>
      <c r="AA218" s="1" t="s">
        <v>2104</v>
      </c>
    </row>
    <row r="219" spans="1:27" x14ac:dyDescent="0.25">
      <c r="A219" s="25" t="s">
        <v>32</v>
      </c>
      <c r="B219" s="4">
        <v>2</v>
      </c>
      <c r="C219" s="1">
        <v>23</v>
      </c>
      <c r="D219" s="1" t="s">
        <v>2030</v>
      </c>
      <c r="K219" s="1" t="s">
        <v>537</v>
      </c>
      <c r="L219" s="1">
        <v>949</v>
      </c>
      <c r="M219" s="1">
        <v>6</v>
      </c>
      <c r="N219" s="1" t="s">
        <v>2029</v>
      </c>
      <c r="X219" s="1" t="s">
        <v>430</v>
      </c>
      <c r="Y219" s="1">
        <v>583</v>
      </c>
      <c r="Z219" s="1">
        <v>26</v>
      </c>
      <c r="AA219" s="1" t="s">
        <v>2106</v>
      </c>
    </row>
    <row r="220" spans="1:27" x14ac:dyDescent="0.25">
      <c r="A220" s="25" t="s">
        <v>122</v>
      </c>
      <c r="B220" s="4">
        <v>125</v>
      </c>
      <c r="C220" s="1">
        <v>23</v>
      </c>
      <c r="D220" s="1" t="s">
        <v>2031</v>
      </c>
      <c r="K220" s="1" t="s">
        <v>32</v>
      </c>
      <c r="L220" s="1">
        <v>2</v>
      </c>
      <c r="M220" s="1">
        <v>23</v>
      </c>
      <c r="N220" s="1" t="s">
        <v>2030</v>
      </c>
      <c r="X220" s="1" t="s">
        <v>431</v>
      </c>
      <c r="Y220" s="1">
        <v>340</v>
      </c>
      <c r="Z220" s="1">
        <v>26</v>
      </c>
      <c r="AA220" s="1" t="s">
        <v>2107</v>
      </c>
    </row>
    <row r="221" spans="1:27" x14ac:dyDescent="0.25">
      <c r="A221" s="25" t="s">
        <v>482</v>
      </c>
      <c r="B221" s="4">
        <v>948</v>
      </c>
      <c r="C221" s="1">
        <v>23</v>
      </c>
      <c r="D221" s="1" t="s">
        <v>2032</v>
      </c>
      <c r="K221" s="1" t="s">
        <v>122</v>
      </c>
      <c r="L221" s="1">
        <v>125</v>
      </c>
      <c r="M221" s="1">
        <v>23</v>
      </c>
      <c r="N221" s="1" t="s">
        <v>2031</v>
      </c>
      <c r="X221" s="1" t="s">
        <v>432</v>
      </c>
      <c r="Y221" s="1">
        <v>340</v>
      </c>
      <c r="Z221" s="1">
        <v>26</v>
      </c>
      <c r="AA221" s="1" t="s">
        <v>2108</v>
      </c>
    </row>
    <row r="222" spans="1:27" x14ac:dyDescent="0.25">
      <c r="A222" s="25" t="s">
        <v>66</v>
      </c>
      <c r="B222" s="4">
        <v>6</v>
      </c>
      <c r="C222" s="1">
        <v>10</v>
      </c>
      <c r="D222" s="1" t="s">
        <v>2033</v>
      </c>
      <c r="K222" s="1" t="s">
        <v>482</v>
      </c>
      <c r="L222" s="1">
        <v>948</v>
      </c>
      <c r="M222" s="1">
        <v>23</v>
      </c>
      <c r="N222" s="1" t="s">
        <v>2032</v>
      </c>
      <c r="X222" s="1" t="s">
        <v>541</v>
      </c>
      <c r="Y222" s="1">
        <v>949</v>
      </c>
      <c r="Z222" s="1">
        <v>12</v>
      </c>
      <c r="AA222" s="1" t="s">
        <v>2110</v>
      </c>
    </row>
    <row r="223" spans="1:27" x14ac:dyDescent="0.25">
      <c r="A223" s="25" t="s">
        <v>33</v>
      </c>
      <c r="B223" s="4">
        <v>2</v>
      </c>
      <c r="C223" s="1">
        <v>13</v>
      </c>
      <c r="D223" s="1" t="s">
        <v>2034</v>
      </c>
      <c r="K223" s="1" t="s">
        <v>66</v>
      </c>
      <c r="L223" s="1">
        <v>6</v>
      </c>
      <c r="M223" s="1">
        <v>10</v>
      </c>
      <c r="N223" s="1" t="s">
        <v>2033</v>
      </c>
      <c r="X223" s="1" t="s">
        <v>542</v>
      </c>
      <c r="Y223" s="1">
        <v>949</v>
      </c>
      <c r="Z223" s="1">
        <v>12</v>
      </c>
      <c r="AA223" s="1" t="s">
        <v>2111</v>
      </c>
    </row>
    <row r="224" spans="1:27" x14ac:dyDescent="0.25">
      <c r="A224" s="25" t="s">
        <v>6</v>
      </c>
      <c r="B224" s="4">
        <v>2</v>
      </c>
      <c r="C224" s="1">
        <v>10</v>
      </c>
      <c r="D224" s="1" t="s">
        <v>2035</v>
      </c>
      <c r="K224" s="1" t="s">
        <v>33</v>
      </c>
      <c r="L224" s="1">
        <v>2</v>
      </c>
      <c r="M224" s="1">
        <v>13</v>
      </c>
      <c r="N224" s="1" t="s">
        <v>2034</v>
      </c>
      <c r="X224" s="1" t="s">
        <v>498</v>
      </c>
      <c r="Y224" s="1">
        <v>948</v>
      </c>
      <c r="Z224" s="1">
        <v>23</v>
      </c>
      <c r="AA224" s="1" t="s">
        <v>2112</v>
      </c>
    </row>
    <row r="225" spans="1:27" x14ac:dyDescent="0.25">
      <c r="A225" s="25" t="s">
        <v>483</v>
      </c>
      <c r="B225" s="4">
        <v>948</v>
      </c>
      <c r="C225" s="1">
        <v>4</v>
      </c>
      <c r="D225" s="1" t="s">
        <v>2036</v>
      </c>
      <c r="K225" s="1" t="s">
        <v>6</v>
      </c>
      <c r="L225" s="1">
        <v>2</v>
      </c>
      <c r="M225" s="1">
        <v>10</v>
      </c>
      <c r="N225" s="1" t="s">
        <v>2035</v>
      </c>
      <c r="X225" s="1" t="s">
        <v>414</v>
      </c>
      <c r="Y225" s="1">
        <v>56</v>
      </c>
      <c r="Z225" s="1">
        <v>12</v>
      </c>
      <c r="AA225" s="1" t="s">
        <v>4263</v>
      </c>
    </row>
    <row r="226" spans="1:27" x14ac:dyDescent="0.25">
      <c r="A226" s="25" t="s">
        <v>484</v>
      </c>
      <c r="B226" s="4">
        <v>948</v>
      </c>
      <c r="C226" s="1">
        <v>27</v>
      </c>
      <c r="D226" s="1" t="s">
        <v>3341</v>
      </c>
      <c r="K226" s="1" t="s">
        <v>483</v>
      </c>
      <c r="L226" s="1">
        <v>948</v>
      </c>
      <c r="M226" s="1">
        <v>4</v>
      </c>
      <c r="N226" s="1" t="s">
        <v>2036</v>
      </c>
      <c r="X226" s="1" t="s">
        <v>178</v>
      </c>
      <c r="Y226" s="1">
        <v>353</v>
      </c>
      <c r="Z226" s="1">
        <v>4</v>
      </c>
      <c r="AA226" s="1" t="s">
        <v>2115</v>
      </c>
    </row>
    <row r="227" spans="1:27" x14ac:dyDescent="0.25">
      <c r="A227" s="25" t="s">
        <v>177</v>
      </c>
      <c r="B227" s="4">
        <v>332</v>
      </c>
      <c r="C227" s="1">
        <v>26</v>
      </c>
      <c r="D227" s="1" t="s">
        <v>3342</v>
      </c>
      <c r="K227" s="1" t="s">
        <v>484</v>
      </c>
      <c r="L227" s="1">
        <v>948</v>
      </c>
      <c r="M227" s="1">
        <v>27</v>
      </c>
      <c r="N227" s="1" t="s">
        <v>3341</v>
      </c>
      <c r="X227" s="1" t="s">
        <v>245</v>
      </c>
      <c r="Y227" s="1">
        <v>168</v>
      </c>
      <c r="Z227" s="1">
        <v>2</v>
      </c>
      <c r="AA227" s="1" t="s">
        <v>3363</v>
      </c>
    </row>
    <row r="228" spans="1:27" x14ac:dyDescent="0.25">
      <c r="A228" s="25" t="s">
        <v>67</v>
      </c>
      <c r="B228" s="4">
        <v>6</v>
      </c>
      <c r="C228" s="1">
        <v>4</v>
      </c>
      <c r="D228" s="1" t="s">
        <v>2037</v>
      </c>
      <c r="K228" s="1" t="s">
        <v>177</v>
      </c>
      <c r="L228" s="1">
        <v>332</v>
      </c>
      <c r="M228" s="1">
        <v>26</v>
      </c>
      <c r="N228" s="1" t="s">
        <v>3342</v>
      </c>
      <c r="X228" s="1" t="s">
        <v>139</v>
      </c>
      <c r="Y228" s="1">
        <v>136</v>
      </c>
      <c r="Z228" s="1">
        <v>9</v>
      </c>
      <c r="AA228" s="1" t="s">
        <v>938</v>
      </c>
    </row>
    <row r="229" spans="1:27" x14ac:dyDescent="0.25">
      <c r="A229" s="25" t="s">
        <v>34</v>
      </c>
      <c r="B229" s="4">
        <v>2</v>
      </c>
      <c r="C229" s="1">
        <v>4</v>
      </c>
      <c r="D229" s="1" t="s">
        <v>2038</v>
      </c>
      <c r="K229" s="1" t="s">
        <v>67</v>
      </c>
      <c r="L229" s="1">
        <v>6</v>
      </c>
      <c r="M229" s="1">
        <v>4</v>
      </c>
      <c r="N229" s="1" t="s">
        <v>2037</v>
      </c>
      <c r="X229" s="1" t="s">
        <v>323</v>
      </c>
      <c r="Y229" s="1">
        <v>357</v>
      </c>
      <c r="Z229" s="1">
        <v>9</v>
      </c>
      <c r="AA229" s="1" t="s">
        <v>939</v>
      </c>
    </row>
    <row r="230" spans="1:27" x14ac:dyDescent="0.25">
      <c r="A230" s="25" t="s">
        <v>485</v>
      </c>
      <c r="B230" s="4">
        <v>948</v>
      </c>
      <c r="C230" s="1">
        <v>10</v>
      </c>
      <c r="D230" s="1" t="s">
        <v>2039</v>
      </c>
      <c r="K230" s="1" t="s">
        <v>34</v>
      </c>
      <c r="L230" s="1">
        <v>2</v>
      </c>
      <c r="M230" s="1">
        <v>4</v>
      </c>
      <c r="N230" s="1" t="s">
        <v>2038</v>
      </c>
      <c r="X230" s="1" t="s">
        <v>543</v>
      </c>
      <c r="Y230" s="1">
        <v>949</v>
      </c>
      <c r="Z230" s="1">
        <v>12</v>
      </c>
      <c r="AA230" s="1" t="s">
        <v>2117</v>
      </c>
    </row>
    <row r="231" spans="1:27" x14ac:dyDescent="0.25">
      <c r="A231" s="25" t="s">
        <v>486</v>
      </c>
      <c r="B231" s="4">
        <v>948</v>
      </c>
      <c r="C231" s="1">
        <v>13</v>
      </c>
      <c r="D231" s="1" t="s">
        <v>2040</v>
      </c>
      <c r="K231" s="1" t="s">
        <v>485</v>
      </c>
      <c r="L231" s="1">
        <v>948</v>
      </c>
      <c r="M231" s="1">
        <v>10</v>
      </c>
      <c r="N231" s="1" t="s">
        <v>2039</v>
      </c>
      <c r="X231" s="1" t="s">
        <v>140</v>
      </c>
      <c r="Y231" s="1">
        <v>136</v>
      </c>
      <c r="Z231" s="1">
        <v>9</v>
      </c>
      <c r="AA231" s="1" t="s">
        <v>940</v>
      </c>
    </row>
    <row r="232" spans="1:27" x14ac:dyDescent="0.25">
      <c r="A232" s="25" t="s">
        <v>123</v>
      </c>
      <c r="B232" s="4">
        <v>125</v>
      </c>
      <c r="C232" s="1">
        <v>26</v>
      </c>
      <c r="D232" s="1" t="s">
        <v>3343</v>
      </c>
      <c r="K232" s="1" t="s">
        <v>486</v>
      </c>
      <c r="L232" s="1">
        <v>948</v>
      </c>
      <c r="M232" s="1">
        <v>13</v>
      </c>
      <c r="N232" s="1" t="s">
        <v>2040</v>
      </c>
      <c r="X232" s="1" t="s">
        <v>141</v>
      </c>
      <c r="Y232" s="1">
        <v>136</v>
      </c>
      <c r="Z232" s="1">
        <v>9</v>
      </c>
      <c r="AA232" s="1" t="s">
        <v>941</v>
      </c>
    </row>
    <row r="233" spans="1:27" x14ac:dyDescent="0.25">
      <c r="A233" s="25" t="s">
        <v>487</v>
      </c>
      <c r="B233" s="4">
        <v>948</v>
      </c>
      <c r="C233" s="1">
        <v>26</v>
      </c>
      <c r="D233" s="1" t="s">
        <v>2041</v>
      </c>
      <c r="K233" s="1" t="s">
        <v>123</v>
      </c>
      <c r="L233" s="1">
        <v>125</v>
      </c>
      <c r="M233" s="1">
        <v>26</v>
      </c>
      <c r="N233" s="1" t="s">
        <v>3343</v>
      </c>
      <c r="X233" s="1" t="s">
        <v>142</v>
      </c>
      <c r="Y233" s="1">
        <v>136</v>
      </c>
      <c r="Z233" s="1">
        <v>9</v>
      </c>
      <c r="AA233" s="1" t="s">
        <v>942</v>
      </c>
    </row>
    <row r="234" spans="1:27" x14ac:dyDescent="0.25">
      <c r="A234" s="25" t="s">
        <v>68</v>
      </c>
      <c r="B234" s="4">
        <v>6</v>
      </c>
      <c r="C234" s="1">
        <v>12</v>
      </c>
      <c r="D234" s="1" t="s">
        <v>2042</v>
      </c>
      <c r="K234" s="1" t="s">
        <v>487</v>
      </c>
      <c r="L234" s="1">
        <v>948</v>
      </c>
      <c r="M234" s="1">
        <v>26</v>
      </c>
      <c r="N234" s="1" t="s">
        <v>2041</v>
      </c>
      <c r="X234" s="1" t="s">
        <v>143</v>
      </c>
      <c r="Y234" s="1">
        <v>136</v>
      </c>
      <c r="Z234" s="1">
        <v>9</v>
      </c>
      <c r="AA234" s="1" t="s">
        <v>2118</v>
      </c>
    </row>
    <row r="235" spans="1:27" x14ac:dyDescent="0.25">
      <c r="A235" s="25" t="s">
        <v>35</v>
      </c>
      <c r="B235" s="4">
        <v>2</v>
      </c>
      <c r="C235" s="1">
        <v>12</v>
      </c>
      <c r="D235" s="1" t="s">
        <v>2043</v>
      </c>
      <c r="K235" s="1" t="s">
        <v>68</v>
      </c>
      <c r="L235" s="1">
        <v>6</v>
      </c>
      <c r="M235" s="1">
        <v>12</v>
      </c>
      <c r="N235" s="1" t="s">
        <v>2042</v>
      </c>
      <c r="X235" s="1" t="s">
        <v>144</v>
      </c>
      <c r="Y235" s="1">
        <v>136</v>
      </c>
      <c r="Z235" s="1">
        <v>9</v>
      </c>
      <c r="AA235" s="1" t="s">
        <v>943</v>
      </c>
    </row>
    <row r="236" spans="1:27" x14ac:dyDescent="0.25">
      <c r="A236" s="25" t="s">
        <v>175</v>
      </c>
      <c r="B236" s="4">
        <v>165</v>
      </c>
      <c r="C236" s="1">
        <v>26</v>
      </c>
      <c r="D236" s="1" t="s">
        <v>2044</v>
      </c>
      <c r="K236" s="1" t="s">
        <v>35</v>
      </c>
      <c r="L236" s="1">
        <v>2</v>
      </c>
      <c r="M236" s="1">
        <v>12</v>
      </c>
      <c r="N236" s="1" t="s">
        <v>2043</v>
      </c>
      <c r="X236" s="1" t="s">
        <v>145</v>
      </c>
      <c r="Y236" s="1">
        <v>136</v>
      </c>
      <c r="Z236" s="1">
        <v>9</v>
      </c>
      <c r="AA236" s="1" t="s">
        <v>944</v>
      </c>
    </row>
    <row r="237" spans="1:27" x14ac:dyDescent="0.25">
      <c r="A237" s="25" t="s">
        <v>488</v>
      </c>
      <c r="B237" s="4">
        <v>948</v>
      </c>
      <c r="C237" s="1">
        <v>12</v>
      </c>
      <c r="D237" s="1" t="s">
        <v>2045</v>
      </c>
      <c r="K237" s="1" t="s">
        <v>175</v>
      </c>
      <c r="L237" s="1">
        <v>165</v>
      </c>
      <c r="M237" s="1">
        <v>26</v>
      </c>
      <c r="N237" s="1" t="s">
        <v>2044</v>
      </c>
      <c r="X237" s="1" t="s">
        <v>147</v>
      </c>
      <c r="Y237" s="1">
        <v>136</v>
      </c>
      <c r="Z237" s="1">
        <v>9</v>
      </c>
      <c r="AA237" s="1" t="s">
        <v>946</v>
      </c>
    </row>
    <row r="238" spans="1:27" x14ac:dyDescent="0.25">
      <c r="A238" s="25" t="s">
        <v>176</v>
      </c>
      <c r="B238" s="4">
        <v>94</v>
      </c>
      <c r="C238" s="1">
        <v>26</v>
      </c>
      <c r="D238" s="1" t="s">
        <v>2046</v>
      </c>
      <c r="K238" s="1" t="s">
        <v>488</v>
      </c>
      <c r="L238" s="1">
        <v>948</v>
      </c>
      <c r="M238" s="1">
        <v>12</v>
      </c>
      <c r="N238" s="1" t="s">
        <v>2045</v>
      </c>
      <c r="X238" s="1" t="s">
        <v>2809</v>
      </c>
      <c r="Y238" s="1">
        <v>200</v>
      </c>
      <c r="Z238" s="1">
        <v>9</v>
      </c>
      <c r="AA238" s="1" t="s">
        <v>2119</v>
      </c>
    </row>
    <row r="239" spans="1:27" x14ac:dyDescent="0.25">
      <c r="A239" s="25" t="s">
        <v>489</v>
      </c>
      <c r="B239" s="4">
        <v>948</v>
      </c>
      <c r="C239" s="1">
        <v>12</v>
      </c>
      <c r="D239" s="1" t="s">
        <v>2047</v>
      </c>
      <c r="K239" s="1" t="s">
        <v>176</v>
      </c>
      <c r="L239" s="1">
        <v>94</v>
      </c>
      <c r="M239" s="1">
        <v>26</v>
      </c>
      <c r="N239" s="1" t="s">
        <v>2046</v>
      </c>
      <c r="X239" s="1" t="s">
        <v>148</v>
      </c>
      <c r="Y239" s="1">
        <v>136</v>
      </c>
      <c r="Z239" s="1">
        <v>9</v>
      </c>
      <c r="AA239" s="1" t="s">
        <v>947</v>
      </c>
    </row>
    <row r="240" spans="1:27" x14ac:dyDescent="0.25">
      <c r="A240" s="25" t="s">
        <v>69</v>
      </c>
      <c r="B240" s="4">
        <v>6</v>
      </c>
      <c r="C240" s="1">
        <v>18</v>
      </c>
      <c r="D240" s="1" t="s">
        <v>2048</v>
      </c>
      <c r="K240" s="1" t="s">
        <v>489</v>
      </c>
      <c r="L240" s="1">
        <v>948</v>
      </c>
      <c r="M240" s="1">
        <v>12</v>
      </c>
      <c r="N240" s="1" t="s">
        <v>2047</v>
      </c>
      <c r="X240" s="1" t="s">
        <v>149</v>
      </c>
      <c r="Y240" s="1">
        <v>136</v>
      </c>
      <c r="Z240" s="1">
        <v>9</v>
      </c>
      <c r="AA240" s="1" t="s">
        <v>948</v>
      </c>
    </row>
    <row r="241" spans="1:27" x14ac:dyDescent="0.25">
      <c r="A241" s="25" t="s">
        <v>36</v>
      </c>
      <c r="B241" s="4">
        <v>2</v>
      </c>
      <c r="C241" s="1">
        <v>18</v>
      </c>
      <c r="D241" s="1" t="s">
        <v>2049</v>
      </c>
      <c r="K241" s="1" t="s">
        <v>69</v>
      </c>
      <c r="L241" s="1">
        <v>6</v>
      </c>
      <c r="M241" s="1">
        <v>18</v>
      </c>
      <c r="N241" s="1" t="s">
        <v>2048</v>
      </c>
      <c r="X241" s="1" t="s">
        <v>134</v>
      </c>
      <c r="Y241" s="1">
        <v>329</v>
      </c>
      <c r="Z241" s="1">
        <v>9</v>
      </c>
      <c r="AA241" s="1" t="s">
        <v>2120</v>
      </c>
    </row>
    <row r="242" spans="1:27" x14ac:dyDescent="0.25">
      <c r="A242" s="25" t="s">
        <v>490</v>
      </c>
      <c r="B242" s="4">
        <v>948</v>
      </c>
      <c r="C242" s="1">
        <v>18</v>
      </c>
      <c r="D242" s="1" t="s">
        <v>2050</v>
      </c>
      <c r="K242" s="1" t="s">
        <v>36</v>
      </c>
      <c r="L242" s="1">
        <v>2</v>
      </c>
      <c r="M242" s="1">
        <v>18</v>
      </c>
      <c r="N242" s="1" t="s">
        <v>2049</v>
      </c>
      <c r="X242" s="1" t="s">
        <v>448</v>
      </c>
      <c r="Y242" s="1">
        <v>995</v>
      </c>
      <c r="Z242" s="1">
        <v>10</v>
      </c>
      <c r="AA242" s="1" t="s">
        <v>4264</v>
      </c>
    </row>
    <row r="243" spans="1:27" x14ac:dyDescent="0.25">
      <c r="A243" s="25" t="s">
        <v>2803</v>
      </c>
      <c r="B243" s="4">
        <v>6</v>
      </c>
      <c r="C243" s="1">
        <v>19</v>
      </c>
      <c r="D243" s="1" t="s">
        <v>2051</v>
      </c>
      <c r="K243" s="1" t="s">
        <v>490</v>
      </c>
      <c r="L243" s="1">
        <v>948</v>
      </c>
      <c r="M243" s="1">
        <v>18</v>
      </c>
      <c r="N243" s="1" t="s">
        <v>2050</v>
      </c>
      <c r="X243" s="1" t="s">
        <v>150</v>
      </c>
      <c r="Y243" s="1">
        <v>136</v>
      </c>
      <c r="Z243" s="1">
        <v>9</v>
      </c>
      <c r="AA243" s="1" t="s">
        <v>949</v>
      </c>
    </row>
    <row r="244" spans="1:27" x14ac:dyDescent="0.25">
      <c r="A244" s="25" t="s">
        <v>70</v>
      </c>
      <c r="B244" s="4">
        <v>6</v>
      </c>
      <c r="C244" s="1">
        <v>23</v>
      </c>
      <c r="D244" s="1" t="s">
        <v>2052</v>
      </c>
      <c r="K244" s="1" t="s">
        <v>2803</v>
      </c>
      <c r="L244" s="1">
        <v>6</v>
      </c>
      <c r="M244" s="1">
        <v>19</v>
      </c>
      <c r="N244" s="1" t="s">
        <v>2051</v>
      </c>
      <c r="X244" s="1" t="s">
        <v>320</v>
      </c>
      <c r="Y244" s="1">
        <v>15</v>
      </c>
      <c r="Z244" s="1">
        <v>18</v>
      </c>
      <c r="AA244" s="1" t="s">
        <v>4265</v>
      </c>
    </row>
    <row r="245" spans="1:27" x14ac:dyDescent="0.25">
      <c r="A245" s="25" t="s">
        <v>37</v>
      </c>
      <c r="B245" s="4">
        <v>2</v>
      </c>
      <c r="C245" s="1">
        <v>19</v>
      </c>
      <c r="D245" s="1" t="s">
        <v>2053</v>
      </c>
      <c r="K245" s="1" t="s">
        <v>70</v>
      </c>
      <c r="L245" s="1">
        <v>6</v>
      </c>
      <c r="M245" s="1">
        <v>23</v>
      </c>
      <c r="N245" s="1" t="s">
        <v>2052</v>
      </c>
      <c r="X245" s="1" t="s">
        <v>307</v>
      </c>
      <c r="Y245" s="1">
        <v>993</v>
      </c>
      <c r="Z245" s="1">
        <v>8</v>
      </c>
      <c r="AA245" s="1" t="s">
        <v>4266</v>
      </c>
    </row>
    <row r="246" spans="1:27" x14ac:dyDescent="0.25">
      <c r="A246" s="25" t="s">
        <v>491</v>
      </c>
      <c r="B246" s="4">
        <v>948</v>
      </c>
      <c r="C246" s="1">
        <v>12</v>
      </c>
      <c r="D246" s="1" t="s">
        <v>2054</v>
      </c>
      <c r="K246" s="1" t="s">
        <v>37</v>
      </c>
      <c r="L246" s="1">
        <v>2</v>
      </c>
      <c r="M246" s="1">
        <v>19</v>
      </c>
      <c r="N246" s="1" t="s">
        <v>2053</v>
      </c>
      <c r="X246" s="1" t="s">
        <v>442</v>
      </c>
      <c r="Y246" s="1">
        <v>273</v>
      </c>
      <c r="Z246" s="1">
        <v>8</v>
      </c>
      <c r="AA246" s="1" t="s">
        <v>4267</v>
      </c>
    </row>
    <row r="247" spans="1:27" x14ac:dyDescent="0.25">
      <c r="A247" s="25" t="s">
        <v>38</v>
      </c>
      <c r="B247" s="4">
        <v>2</v>
      </c>
      <c r="C247" s="1">
        <v>23</v>
      </c>
      <c r="D247" s="1" t="s">
        <v>2055</v>
      </c>
      <c r="K247" s="1" t="s">
        <v>491</v>
      </c>
      <c r="L247" s="1">
        <v>948</v>
      </c>
      <c r="M247" s="1">
        <v>12</v>
      </c>
      <c r="N247" s="1" t="s">
        <v>2054</v>
      </c>
      <c r="X247" s="1" t="s">
        <v>304</v>
      </c>
      <c r="Y247" s="1">
        <v>996</v>
      </c>
      <c r="Z247" s="1">
        <v>12</v>
      </c>
      <c r="AA247" s="1" t="s">
        <v>2413</v>
      </c>
    </row>
    <row r="248" spans="1:27" x14ac:dyDescent="0.25">
      <c r="A248" s="25" t="s">
        <v>396</v>
      </c>
      <c r="B248" s="4">
        <v>240</v>
      </c>
      <c r="C248" s="1">
        <v>12</v>
      </c>
      <c r="D248" s="1" t="s">
        <v>935</v>
      </c>
      <c r="K248" s="1" t="s">
        <v>38</v>
      </c>
      <c r="L248" s="1">
        <v>2</v>
      </c>
      <c r="M248" s="1">
        <v>23</v>
      </c>
      <c r="N248" s="1" t="s">
        <v>2055</v>
      </c>
      <c r="X248" s="1" t="s">
        <v>127</v>
      </c>
      <c r="Y248" s="1">
        <v>125</v>
      </c>
      <c r="Z248" s="1">
        <v>19</v>
      </c>
      <c r="AA248" s="1" t="s">
        <v>2126</v>
      </c>
    </row>
    <row r="249" spans="1:27" x14ac:dyDescent="0.25">
      <c r="A249" s="25" t="s">
        <v>407</v>
      </c>
      <c r="B249" s="4">
        <v>249</v>
      </c>
      <c r="C249" s="1">
        <v>12</v>
      </c>
      <c r="D249" s="1" t="s">
        <v>2056</v>
      </c>
      <c r="K249" s="1" t="s">
        <v>396</v>
      </c>
      <c r="L249" s="1">
        <v>240</v>
      </c>
      <c r="M249" s="1">
        <v>12</v>
      </c>
      <c r="N249" s="1" t="s">
        <v>935</v>
      </c>
      <c r="X249" s="1" t="s">
        <v>135</v>
      </c>
      <c r="Y249" s="1">
        <v>329</v>
      </c>
      <c r="Z249" s="1">
        <v>9</v>
      </c>
      <c r="AA249" s="1" t="s">
        <v>2127</v>
      </c>
    </row>
    <row r="250" spans="1:27" x14ac:dyDescent="0.25">
      <c r="A250" s="25" t="s">
        <v>408</v>
      </c>
      <c r="B250" s="4">
        <v>56</v>
      </c>
      <c r="C250" s="1">
        <v>12</v>
      </c>
      <c r="D250" s="1" t="s">
        <v>2057</v>
      </c>
      <c r="K250" s="1" t="s">
        <v>407</v>
      </c>
      <c r="L250" s="1">
        <v>249</v>
      </c>
      <c r="M250" s="1">
        <v>12</v>
      </c>
      <c r="N250" s="1" t="s">
        <v>2056</v>
      </c>
      <c r="X250" s="1" t="s">
        <v>136</v>
      </c>
      <c r="Y250" s="1">
        <v>329</v>
      </c>
      <c r="Z250" s="1">
        <v>9</v>
      </c>
      <c r="AA250" s="1" t="s">
        <v>2128</v>
      </c>
    </row>
    <row r="251" spans="1:27" x14ac:dyDescent="0.25">
      <c r="A251" s="25" t="s">
        <v>409</v>
      </c>
      <c r="B251" s="4">
        <v>56</v>
      </c>
      <c r="C251" s="1">
        <v>12</v>
      </c>
      <c r="D251" s="1" t="s">
        <v>2058</v>
      </c>
      <c r="K251" s="1" t="s">
        <v>408</v>
      </c>
      <c r="L251" s="1">
        <v>56</v>
      </c>
      <c r="M251" s="1">
        <v>12</v>
      </c>
      <c r="N251" s="1" t="s">
        <v>2057</v>
      </c>
      <c r="X251" s="1" t="s">
        <v>137</v>
      </c>
      <c r="Y251" s="1">
        <v>329</v>
      </c>
      <c r="Z251" s="1">
        <v>9</v>
      </c>
      <c r="AA251" s="1" t="s">
        <v>2129</v>
      </c>
    </row>
    <row r="252" spans="1:27" x14ac:dyDescent="0.25">
      <c r="A252" s="25" t="s">
        <v>410</v>
      </c>
      <c r="B252" s="4">
        <v>56</v>
      </c>
      <c r="C252" s="1">
        <v>12</v>
      </c>
      <c r="D252" s="1" t="s">
        <v>2059</v>
      </c>
      <c r="K252" s="1" t="s">
        <v>409</v>
      </c>
      <c r="L252" s="1">
        <v>56</v>
      </c>
      <c r="M252" s="1">
        <v>12</v>
      </c>
      <c r="N252" s="1" t="s">
        <v>2058</v>
      </c>
      <c r="X252" s="1" t="s">
        <v>138</v>
      </c>
      <c r="Y252" s="1">
        <v>329</v>
      </c>
      <c r="Z252" s="1">
        <v>9</v>
      </c>
      <c r="AA252" s="1" t="s">
        <v>2130</v>
      </c>
    </row>
    <row r="253" spans="1:27" x14ac:dyDescent="0.25">
      <c r="A253" s="25" t="s">
        <v>411</v>
      </c>
      <c r="B253" s="4">
        <v>56</v>
      </c>
      <c r="C253" s="1">
        <v>12</v>
      </c>
      <c r="D253" s="1" t="s">
        <v>2060</v>
      </c>
      <c r="K253" s="1" t="s">
        <v>410</v>
      </c>
      <c r="L253" s="1">
        <v>56</v>
      </c>
      <c r="M253" s="1">
        <v>12</v>
      </c>
      <c r="N253" s="1" t="s">
        <v>2059</v>
      </c>
      <c r="X253" s="1" t="s">
        <v>438</v>
      </c>
      <c r="Y253" s="1">
        <v>137</v>
      </c>
      <c r="Z253" s="1">
        <v>9</v>
      </c>
      <c r="AA253" s="1" t="s">
        <v>2131</v>
      </c>
    </row>
    <row r="254" spans="1:27" x14ac:dyDescent="0.25">
      <c r="A254" s="25" t="s">
        <v>412</v>
      </c>
      <c r="B254" s="4">
        <v>56</v>
      </c>
      <c r="C254" s="1">
        <v>12</v>
      </c>
      <c r="D254" s="1" t="s">
        <v>2061</v>
      </c>
      <c r="K254" s="1" t="s">
        <v>411</v>
      </c>
      <c r="L254" s="1">
        <v>56</v>
      </c>
      <c r="M254" s="1">
        <v>12</v>
      </c>
      <c r="N254" s="1" t="s">
        <v>2060</v>
      </c>
      <c r="X254" s="1" t="s">
        <v>444</v>
      </c>
      <c r="Y254" s="1">
        <v>369</v>
      </c>
      <c r="Z254" s="1">
        <v>12</v>
      </c>
      <c r="AA254" s="1" t="s">
        <v>2132</v>
      </c>
    </row>
    <row r="255" spans="1:27" x14ac:dyDescent="0.25">
      <c r="A255" s="25" t="s">
        <v>413</v>
      </c>
      <c r="B255" s="4">
        <v>56</v>
      </c>
      <c r="C255" s="1">
        <v>12</v>
      </c>
      <c r="D255" s="1" t="s">
        <v>2062</v>
      </c>
      <c r="K255" s="1" t="s">
        <v>412</v>
      </c>
      <c r="L255" s="1">
        <v>56</v>
      </c>
      <c r="M255" s="1">
        <v>12</v>
      </c>
      <c r="N255" s="1" t="s">
        <v>2061</v>
      </c>
      <c r="X255" s="1" t="s">
        <v>415</v>
      </c>
      <c r="Y255" s="1">
        <v>372</v>
      </c>
      <c r="Z255" s="1">
        <v>12</v>
      </c>
      <c r="AA255" s="1" t="s">
        <v>2133</v>
      </c>
    </row>
    <row r="256" spans="1:27" x14ac:dyDescent="0.25">
      <c r="A256" s="25" t="s">
        <v>492</v>
      </c>
      <c r="B256" s="4">
        <v>948</v>
      </c>
      <c r="C256" s="1">
        <v>4</v>
      </c>
      <c r="D256" s="1" t="s">
        <v>2063</v>
      </c>
      <c r="K256" s="1" t="s">
        <v>413</v>
      </c>
      <c r="L256" s="1">
        <v>56</v>
      </c>
      <c r="M256" s="1">
        <v>12</v>
      </c>
      <c r="N256" s="1" t="s">
        <v>2062</v>
      </c>
      <c r="X256" s="1" t="s">
        <v>439</v>
      </c>
      <c r="Y256" s="1">
        <v>137</v>
      </c>
      <c r="Z256" s="1">
        <v>9</v>
      </c>
      <c r="AA256" s="1" t="s">
        <v>2134</v>
      </c>
    </row>
    <row r="257" spans="1:27" x14ac:dyDescent="0.25">
      <c r="A257" s="25" t="s">
        <v>124</v>
      </c>
      <c r="B257" s="4">
        <v>125</v>
      </c>
      <c r="C257" s="1">
        <v>23</v>
      </c>
      <c r="D257" s="1" t="s">
        <v>2064</v>
      </c>
      <c r="K257" s="1" t="s">
        <v>492</v>
      </c>
      <c r="L257" s="1">
        <v>948</v>
      </c>
      <c r="M257" s="1">
        <v>4</v>
      </c>
      <c r="N257" s="1" t="s">
        <v>2063</v>
      </c>
      <c r="X257" s="1" t="s">
        <v>567</v>
      </c>
      <c r="Y257" s="1">
        <v>9999</v>
      </c>
      <c r="Z257" s="1">
        <v>99</v>
      </c>
      <c r="AA257" s="1" t="s">
        <v>2135</v>
      </c>
    </row>
    <row r="258" spans="1:27" x14ac:dyDescent="0.25">
      <c r="A258" s="25" t="s">
        <v>2804</v>
      </c>
      <c r="B258" s="4">
        <v>566</v>
      </c>
      <c r="C258" s="1">
        <v>10</v>
      </c>
      <c r="D258" s="1" t="s">
        <v>3344</v>
      </c>
      <c r="K258" s="1" t="s">
        <v>124</v>
      </c>
      <c r="L258" s="1">
        <v>125</v>
      </c>
      <c r="M258" s="1">
        <v>23</v>
      </c>
      <c r="N258" s="1" t="s">
        <v>2064</v>
      </c>
      <c r="X258" s="1" t="s">
        <v>2810</v>
      </c>
      <c r="Y258" s="1">
        <v>323</v>
      </c>
      <c r="Z258" s="1">
        <v>4</v>
      </c>
      <c r="AA258" s="1" t="s">
        <v>2136</v>
      </c>
    </row>
    <row r="259" spans="1:27" x14ac:dyDescent="0.25">
      <c r="A259" s="25" t="s">
        <v>352</v>
      </c>
      <c r="B259" s="4">
        <v>964</v>
      </c>
      <c r="C259" s="1">
        <v>10</v>
      </c>
      <c r="D259" s="1" t="s">
        <v>2396</v>
      </c>
      <c r="K259" s="1" t="s">
        <v>2804</v>
      </c>
      <c r="L259" s="1">
        <v>566</v>
      </c>
      <c r="M259" s="1">
        <v>10</v>
      </c>
      <c r="N259" s="1" t="s">
        <v>3344</v>
      </c>
      <c r="X259" s="1" t="s">
        <v>554</v>
      </c>
      <c r="Y259" s="1">
        <v>46</v>
      </c>
      <c r="Z259" s="1">
        <v>3</v>
      </c>
      <c r="AA259" s="1" t="s">
        <v>2137</v>
      </c>
    </row>
    <row r="260" spans="1:27" x14ac:dyDescent="0.25">
      <c r="A260" s="25" t="s">
        <v>355</v>
      </c>
      <c r="B260" s="4">
        <v>125</v>
      </c>
      <c r="C260" s="1">
        <v>12</v>
      </c>
      <c r="D260" s="1" t="s">
        <v>2065</v>
      </c>
      <c r="K260" s="1" t="s">
        <v>352</v>
      </c>
      <c r="L260" s="1">
        <v>964</v>
      </c>
      <c r="M260" s="1">
        <v>10</v>
      </c>
      <c r="N260" s="1" t="s">
        <v>2396</v>
      </c>
      <c r="X260" s="1" t="s">
        <v>220</v>
      </c>
      <c r="Y260" s="1">
        <v>381</v>
      </c>
      <c r="Z260" s="1">
        <v>18</v>
      </c>
      <c r="AA260" s="1" t="s">
        <v>2414</v>
      </c>
    </row>
    <row r="261" spans="1:27" x14ac:dyDescent="0.25">
      <c r="A261" s="25" t="s">
        <v>356</v>
      </c>
      <c r="B261" s="4">
        <v>333</v>
      </c>
      <c r="C261" s="1">
        <v>12</v>
      </c>
      <c r="D261" s="1" t="s">
        <v>2066</v>
      </c>
      <c r="K261" s="1" t="s">
        <v>355</v>
      </c>
      <c r="L261" s="1">
        <v>125</v>
      </c>
      <c r="M261" s="1">
        <v>12</v>
      </c>
      <c r="N261" s="1" t="s">
        <v>2065</v>
      </c>
      <c r="X261" s="1" t="s">
        <v>218</v>
      </c>
      <c r="Y261" s="1">
        <v>304</v>
      </c>
      <c r="Z261" s="1">
        <v>18</v>
      </c>
      <c r="AA261" s="1" t="s">
        <v>4268</v>
      </c>
    </row>
    <row r="262" spans="1:27" x14ac:dyDescent="0.25">
      <c r="A262" s="25" t="s">
        <v>493</v>
      </c>
      <c r="B262" s="4">
        <v>948</v>
      </c>
      <c r="C262" s="1">
        <v>18</v>
      </c>
      <c r="D262" s="1" t="s">
        <v>2397</v>
      </c>
      <c r="K262" s="1" t="s">
        <v>356</v>
      </c>
      <c r="L262" s="1">
        <v>333</v>
      </c>
      <c r="M262" s="1">
        <v>12</v>
      </c>
      <c r="N262" s="1" t="s">
        <v>2066</v>
      </c>
      <c r="X262" s="1" t="s">
        <v>452</v>
      </c>
      <c r="Y262" s="1">
        <v>105</v>
      </c>
      <c r="Z262" s="1">
        <v>12</v>
      </c>
      <c r="AA262" s="1" t="s">
        <v>2139</v>
      </c>
    </row>
    <row r="263" spans="1:27" x14ac:dyDescent="0.25">
      <c r="A263" s="25" t="s">
        <v>180</v>
      </c>
      <c r="B263" s="4">
        <v>196</v>
      </c>
      <c r="C263" s="1">
        <v>26</v>
      </c>
      <c r="D263" s="1" t="s">
        <v>2067</v>
      </c>
      <c r="K263" s="1" t="s">
        <v>493</v>
      </c>
      <c r="L263" s="1">
        <v>948</v>
      </c>
      <c r="M263" s="1">
        <v>18</v>
      </c>
      <c r="N263" s="1" t="s">
        <v>2397</v>
      </c>
      <c r="X263" s="1" t="s">
        <v>171</v>
      </c>
      <c r="Y263" s="1">
        <v>271</v>
      </c>
      <c r="Z263" s="1">
        <v>26</v>
      </c>
      <c r="AA263" s="1" t="s">
        <v>950</v>
      </c>
    </row>
    <row r="264" spans="1:27" x14ac:dyDescent="0.25">
      <c r="A264" s="25" t="s">
        <v>181</v>
      </c>
      <c r="B264" s="4">
        <v>334</v>
      </c>
      <c r="C264" s="1">
        <v>26</v>
      </c>
      <c r="D264" s="1" t="s">
        <v>2068</v>
      </c>
      <c r="K264" s="1" t="s">
        <v>180</v>
      </c>
      <c r="L264" s="1">
        <v>196</v>
      </c>
      <c r="M264" s="1">
        <v>26</v>
      </c>
      <c r="N264" s="1" t="s">
        <v>2067</v>
      </c>
      <c r="X264" s="1" t="s">
        <v>282</v>
      </c>
      <c r="Y264" s="1">
        <v>323</v>
      </c>
      <c r="Z264" s="1">
        <v>4</v>
      </c>
      <c r="AA264" s="1" t="s">
        <v>2140</v>
      </c>
    </row>
    <row r="265" spans="1:27" x14ac:dyDescent="0.25">
      <c r="A265" s="25" t="s">
        <v>125</v>
      </c>
      <c r="B265" s="4">
        <v>125</v>
      </c>
      <c r="C265" s="1">
        <v>12</v>
      </c>
      <c r="D265" s="1" t="s">
        <v>2069</v>
      </c>
      <c r="K265" s="1" t="s">
        <v>181</v>
      </c>
      <c r="L265" s="1">
        <v>334</v>
      </c>
      <c r="M265" s="1">
        <v>26</v>
      </c>
      <c r="N265" s="1" t="s">
        <v>2068</v>
      </c>
      <c r="X265" s="1" t="s">
        <v>499</v>
      </c>
      <c r="Y265" s="1">
        <v>241</v>
      </c>
      <c r="Z265" s="1">
        <v>4</v>
      </c>
      <c r="AA265" s="1" t="s">
        <v>4269</v>
      </c>
    </row>
    <row r="266" spans="1:27" x14ac:dyDescent="0.25">
      <c r="A266" s="25" t="s">
        <v>80</v>
      </c>
      <c r="B266" s="4">
        <v>964</v>
      </c>
      <c r="C266" s="1">
        <v>10</v>
      </c>
      <c r="D266" s="1" t="s">
        <v>2398</v>
      </c>
      <c r="K266" s="1" t="s">
        <v>125</v>
      </c>
      <c r="L266" s="1">
        <v>125</v>
      </c>
      <c r="M266" s="1">
        <v>12</v>
      </c>
      <c r="N266" s="1" t="s">
        <v>2069</v>
      </c>
      <c r="X266" s="1" t="s">
        <v>246</v>
      </c>
      <c r="Y266" s="1">
        <v>168</v>
      </c>
      <c r="Z266" s="1">
        <v>2</v>
      </c>
      <c r="AA266" s="1" t="s">
        <v>3366</v>
      </c>
    </row>
    <row r="267" spans="1:27" x14ac:dyDescent="0.25">
      <c r="A267" s="25" t="s">
        <v>81</v>
      </c>
      <c r="B267" s="4">
        <v>964</v>
      </c>
      <c r="C267" s="1">
        <v>10</v>
      </c>
      <c r="D267" s="1" t="s">
        <v>2399</v>
      </c>
      <c r="K267" s="1" t="s">
        <v>80</v>
      </c>
      <c r="L267" s="1">
        <v>964</v>
      </c>
      <c r="M267" s="1">
        <v>10</v>
      </c>
      <c r="N267" s="1" t="s">
        <v>2398</v>
      </c>
      <c r="X267" s="1" t="s">
        <v>231</v>
      </c>
      <c r="Y267" s="1">
        <v>167</v>
      </c>
      <c r="Z267" s="1">
        <v>2</v>
      </c>
      <c r="AA267" s="1" t="s">
        <v>3368</v>
      </c>
    </row>
    <row r="268" spans="1:27" x14ac:dyDescent="0.25">
      <c r="A268" s="25" t="s">
        <v>82</v>
      </c>
      <c r="B268" s="4">
        <v>964</v>
      </c>
      <c r="C268" s="1">
        <v>10</v>
      </c>
      <c r="D268" s="1" t="s">
        <v>2400</v>
      </c>
      <c r="K268" s="1" t="s">
        <v>81</v>
      </c>
      <c r="L268" s="1">
        <v>964</v>
      </c>
      <c r="M268" s="1">
        <v>10</v>
      </c>
      <c r="N268" s="1" t="s">
        <v>2399</v>
      </c>
      <c r="X268" s="1" t="s">
        <v>249</v>
      </c>
      <c r="Y268" s="1">
        <v>168</v>
      </c>
      <c r="Z268" s="1">
        <v>2</v>
      </c>
      <c r="AA268" s="1" t="s">
        <v>3370</v>
      </c>
    </row>
    <row r="269" spans="1:27" x14ac:dyDescent="0.25">
      <c r="A269" s="25" t="s">
        <v>83</v>
      </c>
      <c r="B269" s="4">
        <v>964</v>
      </c>
      <c r="C269" s="1">
        <v>10</v>
      </c>
      <c r="D269" s="1" t="s">
        <v>2401</v>
      </c>
      <c r="K269" s="1" t="s">
        <v>82</v>
      </c>
      <c r="L269" s="1">
        <v>964</v>
      </c>
      <c r="M269" s="1">
        <v>10</v>
      </c>
      <c r="N269" s="1" t="s">
        <v>2400</v>
      </c>
      <c r="X269" s="1" t="s">
        <v>250</v>
      </c>
      <c r="Y269" s="1">
        <v>168</v>
      </c>
      <c r="Z269" s="1">
        <v>2</v>
      </c>
      <c r="AA269" s="1" t="s">
        <v>3371</v>
      </c>
    </row>
    <row r="270" spans="1:27" x14ac:dyDescent="0.25">
      <c r="A270" s="25" t="s">
        <v>71</v>
      </c>
      <c r="B270" s="4">
        <v>6</v>
      </c>
      <c r="C270" s="1">
        <v>18</v>
      </c>
      <c r="D270" s="1" t="s">
        <v>2402</v>
      </c>
      <c r="K270" s="1" t="s">
        <v>83</v>
      </c>
      <c r="L270" s="1">
        <v>964</v>
      </c>
      <c r="M270" s="1">
        <v>10</v>
      </c>
      <c r="N270" s="1" t="s">
        <v>2401</v>
      </c>
      <c r="X270" s="1" t="s">
        <v>232</v>
      </c>
      <c r="Y270" s="1">
        <v>167</v>
      </c>
      <c r="Z270" s="1">
        <v>2</v>
      </c>
      <c r="AA270" s="1" t="s">
        <v>3372</v>
      </c>
    </row>
    <row r="271" spans="1:27" x14ac:dyDescent="0.25">
      <c r="A271" s="25" t="s">
        <v>39</v>
      </c>
      <c r="B271" s="4">
        <v>2</v>
      </c>
      <c r="C271" s="1">
        <v>4</v>
      </c>
      <c r="D271" s="1" t="s">
        <v>2070</v>
      </c>
      <c r="K271" s="1" t="s">
        <v>71</v>
      </c>
      <c r="L271" s="1">
        <v>6</v>
      </c>
      <c r="M271" s="1">
        <v>18</v>
      </c>
      <c r="N271" s="1" t="s">
        <v>2402</v>
      </c>
      <c r="X271" s="1" t="s">
        <v>335</v>
      </c>
      <c r="Y271" s="1">
        <v>4</v>
      </c>
      <c r="Z271" s="1">
        <v>2</v>
      </c>
      <c r="AA271" s="1" t="s">
        <v>3373</v>
      </c>
    </row>
    <row r="272" spans="1:27" x14ac:dyDescent="0.25">
      <c r="A272" s="25" t="s">
        <v>392</v>
      </c>
      <c r="B272" s="4">
        <v>104</v>
      </c>
      <c r="C272" s="1">
        <v>12</v>
      </c>
      <c r="D272" s="1" t="s">
        <v>2071</v>
      </c>
      <c r="K272" s="1" t="s">
        <v>39</v>
      </c>
      <c r="L272" s="1">
        <v>2</v>
      </c>
      <c r="M272" s="1">
        <v>4</v>
      </c>
      <c r="N272" s="1" t="s">
        <v>2070</v>
      </c>
      <c r="X272" s="1" t="s">
        <v>467</v>
      </c>
      <c r="Y272" s="1">
        <v>386</v>
      </c>
      <c r="Z272" s="1">
        <v>18</v>
      </c>
      <c r="AA272" s="1" t="s">
        <v>2142</v>
      </c>
    </row>
    <row r="273" spans="1:27" x14ac:dyDescent="0.25">
      <c r="A273" s="25" t="s">
        <v>453</v>
      </c>
      <c r="B273" s="4">
        <v>240</v>
      </c>
      <c r="C273" s="1">
        <v>12</v>
      </c>
      <c r="D273" s="1" t="s">
        <v>936</v>
      </c>
      <c r="K273" s="1" t="s">
        <v>392</v>
      </c>
      <c r="L273" s="1">
        <v>104</v>
      </c>
      <c r="M273" s="1">
        <v>12</v>
      </c>
      <c r="N273" s="1" t="s">
        <v>2071</v>
      </c>
      <c r="X273" s="1" t="s">
        <v>313</v>
      </c>
      <c r="Y273" s="1">
        <v>234</v>
      </c>
      <c r="Z273" s="1">
        <v>10</v>
      </c>
      <c r="AA273" s="1" t="s">
        <v>4270</v>
      </c>
    </row>
    <row r="274" spans="1:27" x14ac:dyDescent="0.25">
      <c r="A274" s="25" t="s">
        <v>2805</v>
      </c>
      <c r="B274" s="4">
        <v>259</v>
      </c>
      <c r="C274" s="1">
        <v>6</v>
      </c>
      <c r="D274" s="1" t="s">
        <v>2072</v>
      </c>
      <c r="K274" s="1" t="s">
        <v>453</v>
      </c>
      <c r="L274" s="1">
        <v>240</v>
      </c>
      <c r="M274" s="1">
        <v>12</v>
      </c>
      <c r="N274" s="1" t="s">
        <v>936</v>
      </c>
      <c r="X274" s="1" t="s">
        <v>454</v>
      </c>
      <c r="Y274" s="1">
        <v>240</v>
      </c>
      <c r="Z274" s="1">
        <v>12</v>
      </c>
      <c r="AA274" s="1" t="s">
        <v>2146</v>
      </c>
    </row>
    <row r="275" spans="1:27" x14ac:dyDescent="0.25">
      <c r="A275" s="25" t="s">
        <v>72</v>
      </c>
      <c r="B275" s="4">
        <v>6</v>
      </c>
      <c r="C275" s="1">
        <v>6</v>
      </c>
      <c r="D275" s="1" t="s">
        <v>2073</v>
      </c>
      <c r="K275" s="1" t="s">
        <v>2805</v>
      </c>
      <c r="L275" s="1">
        <v>259</v>
      </c>
      <c r="M275" s="1">
        <v>6</v>
      </c>
      <c r="N275" s="1" t="s">
        <v>2072</v>
      </c>
      <c r="X275" s="1" t="s">
        <v>358</v>
      </c>
      <c r="Y275" s="1">
        <v>390</v>
      </c>
      <c r="Z275" s="1">
        <v>14</v>
      </c>
      <c r="AA275" s="1" t="s">
        <v>2147</v>
      </c>
    </row>
    <row r="276" spans="1:27" x14ac:dyDescent="0.25">
      <c r="A276" s="25" t="s">
        <v>221</v>
      </c>
      <c r="B276" s="4">
        <v>167</v>
      </c>
      <c r="C276" s="1">
        <v>2</v>
      </c>
      <c r="D276" s="1" t="s">
        <v>3345</v>
      </c>
      <c r="K276" s="1" t="s">
        <v>72</v>
      </c>
      <c r="L276" s="1">
        <v>6</v>
      </c>
      <c r="M276" s="1">
        <v>6</v>
      </c>
      <c r="N276" s="1" t="s">
        <v>2073</v>
      </c>
      <c r="X276" s="1" t="s">
        <v>359</v>
      </c>
      <c r="Y276" s="1">
        <v>390</v>
      </c>
      <c r="Z276" s="1">
        <v>14</v>
      </c>
      <c r="AA276" s="1" t="s">
        <v>2148</v>
      </c>
    </row>
    <row r="277" spans="1:27" x14ac:dyDescent="0.25">
      <c r="A277" s="25" t="s">
        <v>216</v>
      </c>
      <c r="B277" s="4">
        <v>309</v>
      </c>
      <c r="C277" s="1">
        <v>18</v>
      </c>
      <c r="D277" s="1" t="s">
        <v>2074</v>
      </c>
      <c r="K277" s="1" t="s">
        <v>221</v>
      </c>
      <c r="L277" s="1">
        <v>167</v>
      </c>
      <c r="M277" s="1">
        <v>2</v>
      </c>
      <c r="N277" s="1" t="s">
        <v>3345</v>
      </c>
      <c r="X277" s="1" t="s">
        <v>360</v>
      </c>
      <c r="Y277" s="1">
        <v>390</v>
      </c>
      <c r="Z277" s="1">
        <v>14</v>
      </c>
      <c r="AA277" s="1" t="s">
        <v>2149</v>
      </c>
    </row>
    <row r="278" spans="1:27" x14ac:dyDescent="0.25">
      <c r="A278" s="25" t="s">
        <v>209</v>
      </c>
      <c r="B278" s="4">
        <v>120</v>
      </c>
      <c r="C278" s="1">
        <v>3</v>
      </c>
      <c r="D278" s="1" t="s">
        <v>2075</v>
      </c>
      <c r="K278" s="1" t="s">
        <v>216</v>
      </c>
      <c r="L278" s="1">
        <v>309</v>
      </c>
      <c r="M278" s="1">
        <v>18</v>
      </c>
      <c r="N278" s="1" t="s">
        <v>2074</v>
      </c>
      <c r="X278" s="1" t="s">
        <v>361</v>
      </c>
      <c r="Y278" s="1">
        <v>390</v>
      </c>
      <c r="Z278" s="1">
        <v>14</v>
      </c>
      <c r="AA278" s="1" t="s">
        <v>2150</v>
      </c>
    </row>
    <row r="279" spans="1:27" x14ac:dyDescent="0.25">
      <c r="A279" s="25" t="s">
        <v>214</v>
      </c>
      <c r="B279" s="4">
        <v>140</v>
      </c>
      <c r="C279" s="1">
        <v>18</v>
      </c>
      <c r="D279" s="1" t="s">
        <v>2076</v>
      </c>
      <c r="K279" s="1" t="s">
        <v>209</v>
      </c>
      <c r="L279" s="1">
        <v>120</v>
      </c>
      <c r="M279" s="1">
        <v>3</v>
      </c>
      <c r="N279" s="1" t="s">
        <v>2075</v>
      </c>
      <c r="X279" s="1" t="s">
        <v>362</v>
      </c>
      <c r="Y279" s="1">
        <v>390</v>
      </c>
      <c r="Z279" s="1">
        <v>14</v>
      </c>
      <c r="AA279" s="1" t="s">
        <v>2151</v>
      </c>
    </row>
    <row r="280" spans="1:27" x14ac:dyDescent="0.25">
      <c r="A280" s="25" t="s">
        <v>40</v>
      </c>
      <c r="B280" s="4">
        <v>2</v>
      </c>
      <c r="C280" s="1">
        <v>6</v>
      </c>
      <c r="D280" s="1" t="s">
        <v>2403</v>
      </c>
      <c r="K280" s="1" t="s">
        <v>214</v>
      </c>
      <c r="L280" s="1">
        <v>140</v>
      </c>
      <c r="M280" s="1">
        <v>18</v>
      </c>
      <c r="N280" s="1" t="s">
        <v>2076</v>
      </c>
      <c r="X280" s="1" t="s">
        <v>315</v>
      </c>
      <c r="Y280" s="1">
        <v>635</v>
      </c>
      <c r="Z280" s="1">
        <v>14</v>
      </c>
      <c r="AA280" s="1" t="s">
        <v>4271</v>
      </c>
    </row>
    <row r="281" spans="1:27" x14ac:dyDescent="0.25">
      <c r="A281" s="25" t="s">
        <v>219</v>
      </c>
      <c r="B281" s="4">
        <v>92</v>
      </c>
      <c r="C281" s="1">
        <v>18</v>
      </c>
      <c r="D281" s="1" t="s">
        <v>2077</v>
      </c>
      <c r="K281" s="1" t="s">
        <v>40</v>
      </c>
      <c r="L281" s="1">
        <v>2</v>
      </c>
      <c r="M281" s="1">
        <v>6</v>
      </c>
      <c r="N281" s="1" t="s">
        <v>2403</v>
      </c>
      <c r="X281" s="1" t="s">
        <v>363</v>
      </c>
      <c r="Y281" s="1">
        <v>390</v>
      </c>
      <c r="Z281" s="1">
        <v>14</v>
      </c>
      <c r="AA281" s="1" t="s">
        <v>4272</v>
      </c>
    </row>
    <row r="282" spans="1:27" x14ac:dyDescent="0.25">
      <c r="A282" s="25" t="s">
        <v>210</v>
      </c>
      <c r="B282" s="4">
        <v>126</v>
      </c>
      <c r="C282" s="1">
        <v>3</v>
      </c>
      <c r="D282" s="1" t="s">
        <v>2078</v>
      </c>
      <c r="K282" s="1" t="s">
        <v>219</v>
      </c>
      <c r="L282" s="1">
        <v>92</v>
      </c>
      <c r="M282" s="1">
        <v>18</v>
      </c>
      <c r="N282" s="1" t="s">
        <v>2077</v>
      </c>
      <c r="X282" s="1" t="s">
        <v>563</v>
      </c>
      <c r="Y282" s="1">
        <v>395</v>
      </c>
      <c r="Z282" s="1">
        <v>14</v>
      </c>
      <c r="AA282" s="1" t="s">
        <v>2153</v>
      </c>
    </row>
    <row r="283" spans="1:27" x14ac:dyDescent="0.25">
      <c r="A283" s="25" t="s">
        <v>215</v>
      </c>
      <c r="B283" s="4">
        <v>140</v>
      </c>
      <c r="C283" s="1">
        <v>18</v>
      </c>
      <c r="D283" s="1" t="s">
        <v>2404</v>
      </c>
      <c r="K283" s="1" t="s">
        <v>210</v>
      </c>
      <c r="L283" s="1">
        <v>126</v>
      </c>
      <c r="M283" s="1">
        <v>3</v>
      </c>
      <c r="N283" s="1" t="s">
        <v>2078</v>
      </c>
      <c r="X283" s="1" t="s">
        <v>544</v>
      </c>
      <c r="Y283" s="1">
        <v>949</v>
      </c>
      <c r="Z283" s="1">
        <v>14</v>
      </c>
      <c r="AA283" s="1" t="s">
        <v>4273</v>
      </c>
    </row>
    <row r="284" spans="1:27" x14ac:dyDescent="0.25">
      <c r="A284" s="25" t="s">
        <v>73</v>
      </c>
      <c r="B284" s="4">
        <v>6</v>
      </c>
      <c r="C284" s="1">
        <v>6</v>
      </c>
      <c r="D284" s="1" t="s">
        <v>2079</v>
      </c>
      <c r="K284" s="1" t="s">
        <v>215</v>
      </c>
      <c r="L284" s="1">
        <v>140</v>
      </c>
      <c r="M284" s="1">
        <v>18</v>
      </c>
      <c r="N284" s="1" t="s">
        <v>2404</v>
      </c>
      <c r="X284" s="1" t="s">
        <v>44</v>
      </c>
      <c r="Y284" s="1">
        <v>2</v>
      </c>
      <c r="Z284" s="1">
        <v>14</v>
      </c>
      <c r="AA284" s="1" t="s">
        <v>4274</v>
      </c>
    </row>
    <row r="285" spans="1:27" x14ac:dyDescent="0.25">
      <c r="A285" s="25" t="s">
        <v>241</v>
      </c>
      <c r="B285" s="4">
        <v>168</v>
      </c>
      <c r="C285" s="1">
        <v>2</v>
      </c>
      <c r="D285" s="1" t="s">
        <v>3346</v>
      </c>
      <c r="K285" s="1" t="s">
        <v>73</v>
      </c>
      <c r="L285" s="1">
        <v>6</v>
      </c>
      <c r="M285" s="1">
        <v>6</v>
      </c>
      <c r="N285" s="1" t="s">
        <v>2079</v>
      </c>
      <c r="X285" s="1" t="s">
        <v>75</v>
      </c>
      <c r="Y285" s="1">
        <v>6</v>
      </c>
      <c r="Z285" s="1">
        <v>14</v>
      </c>
      <c r="AA285" s="1" t="s">
        <v>4275</v>
      </c>
    </row>
    <row r="286" spans="1:27" x14ac:dyDescent="0.25">
      <c r="A286" s="25" t="s">
        <v>222</v>
      </c>
      <c r="B286" s="4">
        <v>167</v>
      </c>
      <c r="C286" s="1">
        <v>2</v>
      </c>
      <c r="D286" s="1" t="s">
        <v>3347</v>
      </c>
      <c r="K286" s="1" t="s">
        <v>241</v>
      </c>
      <c r="L286" s="1">
        <v>168</v>
      </c>
      <c r="M286" s="1">
        <v>2</v>
      </c>
      <c r="N286" s="1" t="s">
        <v>3346</v>
      </c>
      <c r="X286" s="1" t="s">
        <v>46</v>
      </c>
      <c r="Y286" s="1">
        <v>239</v>
      </c>
      <c r="Z286" s="1">
        <v>4</v>
      </c>
      <c r="AA286" s="1" t="s">
        <v>2160</v>
      </c>
    </row>
    <row r="287" spans="1:27" x14ac:dyDescent="0.25">
      <c r="A287" s="25" t="s">
        <v>538</v>
      </c>
      <c r="B287" s="4">
        <v>949</v>
      </c>
      <c r="C287" s="1">
        <v>6</v>
      </c>
      <c r="D287" s="1" t="s">
        <v>2080</v>
      </c>
      <c r="K287" s="1" t="s">
        <v>222</v>
      </c>
      <c r="L287" s="1">
        <v>167</v>
      </c>
      <c r="M287" s="1">
        <v>2</v>
      </c>
      <c r="N287" s="1" t="s">
        <v>3347</v>
      </c>
      <c r="X287" s="1" t="s">
        <v>47</v>
      </c>
      <c r="Y287" s="1">
        <v>2</v>
      </c>
      <c r="Z287" s="1">
        <v>12</v>
      </c>
      <c r="AA287" s="1" t="s">
        <v>2162</v>
      </c>
    </row>
    <row r="288" spans="1:27" x14ac:dyDescent="0.25">
      <c r="A288" s="25" t="s">
        <v>322</v>
      </c>
      <c r="B288" s="4">
        <v>128</v>
      </c>
      <c r="C288" s="1">
        <v>3</v>
      </c>
      <c r="D288" s="1" t="s">
        <v>2081</v>
      </c>
      <c r="K288" s="1" t="s">
        <v>538</v>
      </c>
      <c r="L288" s="1">
        <v>949</v>
      </c>
      <c r="M288" s="1">
        <v>6</v>
      </c>
      <c r="N288" s="1" t="s">
        <v>2080</v>
      </c>
      <c r="X288" s="1" t="s">
        <v>574</v>
      </c>
      <c r="Y288" s="1">
        <v>397</v>
      </c>
      <c r="Z288" s="1">
        <v>14</v>
      </c>
      <c r="AA288" s="1" t="s">
        <v>2163</v>
      </c>
    </row>
    <row r="289" spans="1:27" x14ac:dyDescent="0.25">
      <c r="A289" s="25" t="s">
        <v>223</v>
      </c>
      <c r="B289" s="4">
        <v>167</v>
      </c>
      <c r="C289" s="1">
        <v>2</v>
      </c>
      <c r="D289" s="1" t="s">
        <v>3348</v>
      </c>
      <c r="K289" s="1" t="s">
        <v>322</v>
      </c>
      <c r="L289" s="1">
        <v>128</v>
      </c>
      <c r="M289" s="1">
        <v>3</v>
      </c>
      <c r="N289" s="1" t="s">
        <v>2081</v>
      </c>
      <c r="X289" s="1" t="s">
        <v>547</v>
      </c>
      <c r="Y289" s="1">
        <v>391</v>
      </c>
      <c r="Z289" s="1">
        <v>14</v>
      </c>
      <c r="AA289" s="1" t="s">
        <v>2164</v>
      </c>
    </row>
    <row r="290" spans="1:27" x14ac:dyDescent="0.25">
      <c r="A290" s="25" t="s">
        <v>242</v>
      </c>
      <c r="B290" s="4">
        <v>168</v>
      </c>
      <c r="C290" s="1">
        <v>2</v>
      </c>
      <c r="D290" s="1" t="s">
        <v>3349</v>
      </c>
      <c r="K290" s="1" t="s">
        <v>223</v>
      </c>
      <c r="L290" s="1">
        <v>167</v>
      </c>
      <c r="M290" s="1">
        <v>2</v>
      </c>
      <c r="N290" s="1" t="s">
        <v>3348</v>
      </c>
      <c r="X290" s="1" t="s">
        <v>288</v>
      </c>
      <c r="Y290" s="1">
        <v>398</v>
      </c>
      <c r="Z290" s="1">
        <v>14</v>
      </c>
      <c r="AA290" s="1" t="s">
        <v>4276</v>
      </c>
    </row>
    <row r="291" spans="1:27" x14ac:dyDescent="0.25">
      <c r="A291" s="25" t="s">
        <v>224</v>
      </c>
      <c r="B291" s="4">
        <v>167</v>
      </c>
      <c r="C291" s="1">
        <v>2</v>
      </c>
      <c r="D291" s="1" t="s">
        <v>3350</v>
      </c>
      <c r="K291" s="1" t="s">
        <v>242</v>
      </c>
      <c r="L291" s="1">
        <v>168</v>
      </c>
      <c r="M291" s="1">
        <v>2</v>
      </c>
      <c r="N291" s="1" t="s">
        <v>3349</v>
      </c>
      <c r="X291" s="1" t="s">
        <v>429</v>
      </c>
      <c r="Y291" s="1">
        <v>261</v>
      </c>
      <c r="Z291" s="1">
        <v>14</v>
      </c>
      <c r="AA291" s="1" t="s">
        <v>4277</v>
      </c>
    </row>
    <row r="292" spans="1:27" x14ac:dyDescent="0.25">
      <c r="A292" s="25" t="s">
        <v>103</v>
      </c>
      <c r="B292" s="4">
        <v>9</v>
      </c>
      <c r="C292" s="1">
        <v>26</v>
      </c>
      <c r="D292" s="1" t="s">
        <v>2082</v>
      </c>
      <c r="K292" s="1" t="s">
        <v>224</v>
      </c>
      <c r="L292" s="1">
        <v>167</v>
      </c>
      <c r="M292" s="1">
        <v>2</v>
      </c>
      <c r="N292" s="1" t="s">
        <v>3350</v>
      </c>
      <c r="X292" s="1" t="s">
        <v>502</v>
      </c>
      <c r="Y292" s="1">
        <v>948</v>
      </c>
      <c r="Z292" s="1">
        <v>14</v>
      </c>
      <c r="AA292" s="1" t="s">
        <v>4278</v>
      </c>
    </row>
    <row r="293" spans="1:27" x14ac:dyDescent="0.25">
      <c r="A293" s="25" t="s">
        <v>2806</v>
      </c>
      <c r="B293" s="4">
        <v>1028</v>
      </c>
      <c r="C293" s="1">
        <v>6</v>
      </c>
      <c r="D293" s="1" t="s">
        <v>2083</v>
      </c>
      <c r="K293" s="1" t="s">
        <v>103</v>
      </c>
      <c r="L293" s="1">
        <v>9</v>
      </c>
      <c r="M293" s="1">
        <v>26</v>
      </c>
      <c r="N293" s="1" t="s">
        <v>2082</v>
      </c>
      <c r="X293" s="1" t="s">
        <v>427</v>
      </c>
      <c r="Y293" s="1">
        <v>1089</v>
      </c>
      <c r="Z293" s="1">
        <v>4</v>
      </c>
      <c r="AA293" s="1" t="s">
        <v>4279</v>
      </c>
    </row>
    <row r="294" spans="1:27" x14ac:dyDescent="0.25">
      <c r="A294" s="25" t="s">
        <v>400</v>
      </c>
      <c r="B294" s="4">
        <v>148</v>
      </c>
      <c r="C294" s="1">
        <v>2</v>
      </c>
      <c r="D294" s="1" t="s">
        <v>3351</v>
      </c>
      <c r="K294" s="1" t="s">
        <v>2806</v>
      </c>
      <c r="L294" s="1">
        <v>1028</v>
      </c>
      <c r="M294" s="1">
        <v>6</v>
      </c>
      <c r="N294" s="1" t="s">
        <v>2083</v>
      </c>
      <c r="X294" s="1" t="s">
        <v>575</v>
      </c>
      <c r="Y294" s="1">
        <v>632</v>
      </c>
      <c r="Z294" s="1">
        <v>4</v>
      </c>
      <c r="AA294" s="1" t="s">
        <v>4280</v>
      </c>
    </row>
    <row r="295" spans="1:27" x14ac:dyDescent="0.25">
      <c r="A295" s="25" t="s">
        <v>225</v>
      </c>
      <c r="B295" s="4">
        <v>167</v>
      </c>
      <c r="C295" s="1">
        <v>2</v>
      </c>
      <c r="D295" s="1" t="s">
        <v>3352</v>
      </c>
      <c r="K295" s="1" t="s">
        <v>400</v>
      </c>
      <c r="L295" s="1">
        <v>148</v>
      </c>
      <c r="M295" s="1">
        <v>2</v>
      </c>
      <c r="N295" s="1" t="s">
        <v>3351</v>
      </c>
      <c r="X295" s="1" t="s">
        <v>3815</v>
      </c>
      <c r="Y295" s="1">
        <v>261</v>
      </c>
      <c r="Z295" s="1">
        <v>4</v>
      </c>
      <c r="AA295" s="1" t="s">
        <v>4281</v>
      </c>
    </row>
    <row r="296" spans="1:27" x14ac:dyDescent="0.25">
      <c r="A296" s="25" t="s">
        <v>226</v>
      </c>
      <c r="B296" s="4">
        <v>167</v>
      </c>
      <c r="C296" s="1">
        <v>2</v>
      </c>
      <c r="D296" s="1" t="s">
        <v>3353</v>
      </c>
      <c r="K296" s="1" t="s">
        <v>225</v>
      </c>
      <c r="L296" s="1">
        <v>167</v>
      </c>
      <c r="M296" s="1">
        <v>2</v>
      </c>
      <c r="N296" s="1" t="s">
        <v>3352</v>
      </c>
      <c r="X296" s="1" t="s">
        <v>379</v>
      </c>
      <c r="Y296" s="1">
        <v>230</v>
      </c>
      <c r="Z296" s="1">
        <v>8</v>
      </c>
      <c r="AA296" s="1" t="s">
        <v>2168</v>
      </c>
    </row>
    <row r="297" spans="1:27" x14ac:dyDescent="0.25">
      <c r="A297" s="25" t="s">
        <v>243</v>
      </c>
      <c r="B297" s="4">
        <v>168</v>
      </c>
      <c r="C297" s="1">
        <v>2</v>
      </c>
      <c r="D297" s="1" t="s">
        <v>3354</v>
      </c>
      <c r="K297" s="1" t="s">
        <v>226</v>
      </c>
      <c r="L297" s="1">
        <v>167</v>
      </c>
      <c r="M297" s="1">
        <v>2</v>
      </c>
      <c r="N297" s="1" t="s">
        <v>3353</v>
      </c>
      <c r="X297" s="1" t="s">
        <v>3816</v>
      </c>
      <c r="Y297" s="1">
        <v>400</v>
      </c>
      <c r="Z297" s="1">
        <v>20</v>
      </c>
      <c r="AA297" s="1" t="s">
        <v>4282</v>
      </c>
    </row>
    <row r="298" spans="1:27" x14ac:dyDescent="0.25">
      <c r="A298" s="25" t="s">
        <v>227</v>
      </c>
      <c r="B298" s="4">
        <v>167</v>
      </c>
      <c r="C298" s="1">
        <v>2</v>
      </c>
      <c r="D298" s="1" t="s">
        <v>3355</v>
      </c>
      <c r="K298" s="1" t="s">
        <v>243</v>
      </c>
      <c r="L298" s="1">
        <v>168</v>
      </c>
      <c r="M298" s="1">
        <v>2</v>
      </c>
      <c r="N298" s="1" t="s">
        <v>3354</v>
      </c>
      <c r="X298" s="1" t="s">
        <v>357</v>
      </c>
      <c r="Y298" s="1">
        <v>626</v>
      </c>
      <c r="Z298" s="1">
        <v>12</v>
      </c>
      <c r="AA298" s="1" t="s">
        <v>2169</v>
      </c>
    </row>
    <row r="299" spans="1:27" x14ac:dyDescent="0.25">
      <c r="A299" s="25" t="s">
        <v>228</v>
      </c>
      <c r="B299" s="4">
        <v>167</v>
      </c>
      <c r="C299" s="1">
        <v>2</v>
      </c>
      <c r="D299" s="1" t="s">
        <v>3356</v>
      </c>
      <c r="K299" s="1" t="s">
        <v>227</v>
      </c>
      <c r="L299" s="1">
        <v>167</v>
      </c>
      <c r="M299" s="1">
        <v>2</v>
      </c>
      <c r="N299" s="1" t="s">
        <v>3355</v>
      </c>
      <c r="X299" s="1" t="s">
        <v>179</v>
      </c>
      <c r="Y299" s="1">
        <v>401</v>
      </c>
      <c r="Z299" s="1">
        <v>4</v>
      </c>
      <c r="AA299" s="1" t="s">
        <v>4283</v>
      </c>
    </row>
    <row r="300" spans="1:27" x14ac:dyDescent="0.25">
      <c r="A300" s="25" t="s">
        <v>229</v>
      </c>
      <c r="B300" s="4">
        <v>167</v>
      </c>
      <c r="C300" s="1">
        <v>2</v>
      </c>
      <c r="D300" s="1" t="s">
        <v>3357</v>
      </c>
      <c r="K300" s="1" t="s">
        <v>228</v>
      </c>
      <c r="L300" s="1">
        <v>167</v>
      </c>
      <c r="M300" s="1">
        <v>2</v>
      </c>
      <c r="N300" s="1" t="s">
        <v>3356</v>
      </c>
      <c r="X300" s="1" t="s">
        <v>466</v>
      </c>
      <c r="Y300" s="1">
        <v>404</v>
      </c>
      <c r="Z300" s="1">
        <v>6</v>
      </c>
      <c r="AA300" s="1" t="s">
        <v>2171</v>
      </c>
    </row>
    <row r="301" spans="1:27" x14ac:dyDescent="0.25">
      <c r="A301" s="25" t="s">
        <v>244</v>
      </c>
      <c r="B301" s="4">
        <v>168</v>
      </c>
      <c r="C301" s="1">
        <v>2</v>
      </c>
      <c r="D301" s="1" t="s">
        <v>3358</v>
      </c>
      <c r="K301" s="1" t="s">
        <v>229</v>
      </c>
      <c r="L301" s="1">
        <v>167</v>
      </c>
      <c r="M301" s="1">
        <v>2</v>
      </c>
      <c r="N301" s="1" t="s">
        <v>3357</v>
      </c>
      <c r="X301" s="1" t="s">
        <v>3817</v>
      </c>
      <c r="Y301" s="1">
        <v>404</v>
      </c>
      <c r="Z301" s="1">
        <v>8</v>
      </c>
      <c r="AA301" s="1" t="s">
        <v>4284</v>
      </c>
    </row>
    <row r="302" spans="1:27" x14ac:dyDescent="0.25">
      <c r="A302" s="25" t="s">
        <v>230</v>
      </c>
      <c r="B302" s="4">
        <v>167</v>
      </c>
      <c r="C302" s="1">
        <v>2</v>
      </c>
      <c r="D302" s="1" t="s">
        <v>3359</v>
      </c>
      <c r="K302" s="1" t="s">
        <v>244</v>
      </c>
      <c r="L302" s="1">
        <v>168</v>
      </c>
      <c r="M302" s="1">
        <v>2</v>
      </c>
      <c r="N302" s="1" t="s">
        <v>3358</v>
      </c>
      <c r="X302" s="1" t="s">
        <v>3818</v>
      </c>
      <c r="Y302" s="1">
        <v>404</v>
      </c>
      <c r="Z302" s="1">
        <v>8</v>
      </c>
      <c r="AA302" s="1" t="s">
        <v>4285</v>
      </c>
    </row>
    <row r="303" spans="1:27" x14ac:dyDescent="0.25">
      <c r="A303" s="25" t="s">
        <v>539</v>
      </c>
      <c r="B303" s="4">
        <v>949</v>
      </c>
      <c r="C303" s="1">
        <v>6</v>
      </c>
      <c r="D303" s="1" t="s">
        <v>2084</v>
      </c>
      <c r="K303" s="1" t="s">
        <v>230</v>
      </c>
      <c r="L303" s="1">
        <v>167</v>
      </c>
      <c r="M303" s="1">
        <v>2</v>
      </c>
      <c r="N303" s="1" t="s">
        <v>3359</v>
      </c>
      <c r="X303" s="1" t="s">
        <v>455</v>
      </c>
      <c r="Y303" s="1">
        <v>77</v>
      </c>
      <c r="Z303" s="1">
        <v>3</v>
      </c>
      <c r="AA303" s="1" t="s">
        <v>2172</v>
      </c>
    </row>
    <row r="304" spans="1:27" x14ac:dyDescent="0.25">
      <c r="A304" s="25" t="s">
        <v>41</v>
      </c>
      <c r="B304" s="4">
        <v>2</v>
      </c>
      <c r="C304" s="1">
        <v>6</v>
      </c>
      <c r="D304" s="1" t="s">
        <v>2405</v>
      </c>
      <c r="K304" s="1" t="s">
        <v>539</v>
      </c>
      <c r="L304" s="1">
        <v>949</v>
      </c>
      <c r="M304" s="1">
        <v>6</v>
      </c>
      <c r="N304" s="1" t="s">
        <v>2084</v>
      </c>
      <c r="X304" s="1" t="s">
        <v>3819</v>
      </c>
      <c r="Y304" s="1">
        <v>406</v>
      </c>
      <c r="Z304" s="1">
        <v>13</v>
      </c>
      <c r="AA304" s="1" t="s">
        <v>4286</v>
      </c>
    </row>
    <row r="305" spans="1:27" x14ac:dyDescent="0.25">
      <c r="A305" s="25" t="s">
        <v>324</v>
      </c>
      <c r="B305" s="4">
        <v>115</v>
      </c>
      <c r="C305" s="1">
        <v>3</v>
      </c>
      <c r="D305" s="1" t="s">
        <v>2085</v>
      </c>
      <c r="K305" s="1" t="s">
        <v>41</v>
      </c>
      <c r="L305" s="1">
        <v>2</v>
      </c>
      <c r="M305" s="1">
        <v>6</v>
      </c>
      <c r="N305" s="1" t="s">
        <v>2405</v>
      </c>
      <c r="X305" s="1" t="s">
        <v>460</v>
      </c>
      <c r="Y305" s="1">
        <v>402</v>
      </c>
      <c r="Z305" s="1">
        <v>15</v>
      </c>
      <c r="AA305" s="1" t="s">
        <v>2173</v>
      </c>
    </row>
    <row r="306" spans="1:27" x14ac:dyDescent="0.25">
      <c r="A306" s="25" t="s">
        <v>208</v>
      </c>
      <c r="B306" s="4">
        <v>116</v>
      </c>
      <c r="C306" s="1">
        <v>3</v>
      </c>
      <c r="D306" s="1" t="s">
        <v>2086</v>
      </c>
      <c r="K306" s="1" t="s">
        <v>324</v>
      </c>
      <c r="L306" s="1">
        <v>115</v>
      </c>
      <c r="M306" s="1">
        <v>3</v>
      </c>
      <c r="N306" s="1" t="s">
        <v>2085</v>
      </c>
      <c r="X306" s="1" t="s">
        <v>3820</v>
      </c>
      <c r="Y306" s="1">
        <v>407</v>
      </c>
      <c r="Z306" s="1">
        <v>16</v>
      </c>
      <c r="AA306" s="1" t="s">
        <v>4287</v>
      </c>
    </row>
    <row r="307" spans="1:27" x14ac:dyDescent="0.25">
      <c r="A307" s="25" t="s">
        <v>207</v>
      </c>
      <c r="B307" s="4">
        <v>127</v>
      </c>
      <c r="C307" s="1">
        <v>3</v>
      </c>
      <c r="D307" s="1" t="s">
        <v>2087</v>
      </c>
      <c r="K307" s="1" t="s">
        <v>208</v>
      </c>
      <c r="L307" s="1">
        <v>116</v>
      </c>
      <c r="M307" s="1">
        <v>3</v>
      </c>
      <c r="N307" s="1" t="s">
        <v>2086</v>
      </c>
      <c r="X307" s="1" t="s">
        <v>447</v>
      </c>
      <c r="Y307" s="1">
        <v>400</v>
      </c>
      <c r="Z307" s="1">
        <v>17</v>
      </c>
      <c r="AA307" s="1" t="s">
        <v>2174</v>
      </c>
    </row>
    <row r="308" spans="1:27" x14ac:dyDescent="0.25">
      <c r="A308" s="25" t="s">
        <v>2807</v>
      </c>
      <c r="B308" s="4">
        <v>53</v>
      </c>
      <c r="C308" s="1">
        <v>18</v>
      </c>
      <c r="D308" s="1" t="s">
        <v>2406</v>
      </c>
      <c r="K308" s="1" t="s">
        <v>207</v>
      </c>
      <c r="L308" s="1">
        <v>127</v>
      </c>
      <c r="M308" s="1">
        <v>3</v>
      </c>
      <c r="N308" s="1" t="s">
        <v>2087</v>
      </c>
      <c r="X308" s="1" t="s">
        <v>3821</v>
      </c>
      <c r="Y308" s="1">
        <v>408</v>
      </c>
      <c r="Z308" s="1">
        <v>23</v>
      </c>
      <c r="AA308" s="1" t="s">
        <v>4288</v>
      </c>
    </row>
    <row r="309" spans="1:27" x14ac:dyDescent="0.25">
      <c r="A309" s="25" t="s">
        <v>552</v>
      </c>
      <c r="B309" s="4">
        <v>949</v>
      </c>
      <c r="C309" s="1">
        <v>2</v>
      </c>
      <c r="D309" s="1" t="s">
        <v>2088</v>
      </c>
      <c r="K309" s="1" t="s">
        <v>2807</v>
      </c>
      <c r="L309" s="1">
        <v>53</v>
      </c>
      <c r="M309" s="1">
        <v>18</v>
      </c>
      <c r="N309" s="1" t="s">
        <v>2406</v>
      </c>
      <c r="X309" s="1" t="s">
        <v>465</v>
      </c>
      <c r="Y309" s="1">
        <v>417</v>
      </c>
      <c r="Z309" s="1">
        <v>26</v>
      </c>
      <c r="AA309" s="1" t="s">
        <v>2175</v>
      </c>
    </row>
    <row r="310" spans="1:27" x14ac:dyDescent="0.25">
      <c r="A310" s="25" t="s">
        <v>332</v>
      </c>
      <c r="B310" s="4">
        <v>136</v>
      </c>
      <c r="C310" s="1">
        <v>2</v>
      </c>
      <c r="D310" s="1" t="s">
        <v>2089</v>
      </c>
      <c r="K310" s="1" t="s">
        <v>552</v>
      </c>
      <c r="L310" s="1">
        <v>949</v>
      </c>
      <c r="M310" s="1">
        <v>2</v>
      </c>
      <c r="N310" s="1" t="s">
        <v>2088</v>
      </c>
      <c r="X310" s="1" t="s">
        <v>462</v>
      </c>
      <c r="Y310" s="1">
        <v>420</v>
      </c>
      <c r="Z310" s="1">
        <v>27</v>
      </c>
      <c r="AA310" s="1" t="s">
        <v>2176</v>
      </c>
    </row>
    <row r="311" spans="1:27" x14ac:dyDescent="0.25">
      <c r="A311" s="25" t="s">
        <v>333</v>
      </c>
      <c r="B311" s="4">
        <v>136</v>
      </c>
      <c r="C311" s="1">
        <v>2</v>
      </c>
      <c r="D311" s="1" t="s">
        <v>2090</v>
      </c>
      <c r="K311" s="1" t="s">
        <v>332</v>
      </c>
      <c r="L311" s="1">
        <v>136</v>
      </c>
      <c r="M311" s="1">
        <v>2</v>
      </c>
      <c r="N311" s="1" t="s">
        <v>2089</v>
      </c>
      <c r="X311" s="1" t="s">
        <v>553</v>
      </c>
      <c r="Y311" s="1">
        <v>949</v>
      </c>
      <c r="Z311" s="1">
        <v>1</v>
      </c>
      <c r="AA311" s="1" t="s">
        <v>1927</v>
      </c>
    </row>
    <row r="312" spans="1:27" x14ac:dyDescent="0.25">
      <c r="A312" s="25" t="s">
        <v>334</v>
      </c>
      <c r="B312" s="4">
        <v>156</v>
      </c>
      <c r="C312" s="1">
        <v>2</v>
      </c>
      <c r="D312" s="1" t="s">
        <v>3360</v>
      </c>
      <c r="K312" s="1" t="s">
        <v>333</v>
      </c>
      <c r="L312" s="1">
        <v>136</v>
      </c>
      <c r="M312" s="1">
        <v>2</v>
      </c>
      <c r="N312" s="1" t="s">
        <v>2090</v>
      </c>
      <c r="X312" s="1" t="s">
        <v>551</v>
      </c>
      <c r="Y312" s="1">
        <v>155</v>
      </c>
      <c r="Z312" s="1">
        <v>1</v>
      </c>
      <c r="AA312" s="1" t="s">
        <v>952</v>
      </c>
    </row>
    <row r="313" spans="1:27" x14ac:dyDescent="0.25">
      <c r="A313" s="25" t="s">
        <v>336</v>
      </c>
      <c r="B313" s="4">
        <v>170</v>
      </c>
      <c r="C313" s="1">
        <v>2</v>
      </c>
      <c r="D313" s="1" t="s">
        <v>3361</v>
      </c>
      <c r="K313" s="1" t="s">
        <v>334</v>
      </c>
      <c r="L313" s="1">
        <v>156</v>
      </c>
      <c r="M313" s="1">
        <v>2</v>
      </c>
      <c r="N313" s="1" t="s">
        <v>3360</v>
      </c>
      <c r="X313" s="1" t="s">
        <v>367</v>
      </c>
      <c r="Y313" s="1">
        <v>992</v>
      </c>
      <c r="Z313" s="1">
        <v>10</v>
      </c>
      <c r="AA313" s="1" t="s">
        <v>2417</v>
      </c>
    </row>
    <row r="314" spans="1:27" x14ac:dyDescent="0.25">
      <c r="A314" s="25" t="s">
        <v>372</v>
      </c>
      <c r="B314" s="4">
        <v>73</v>
      </c>
      <c r="C314" s="1">
        <v>26</v>
      </c>
      <c r="D314" s="1" t="s">
        <v>2091</v>
      </c>
      <c r="K314" s="1" t="s">
        <v>336</v>
      </c>
      <c r="L314" s="1">
        <v>170</v>
      </c>
      <c r="M314" s="1">
        <v>2</v>
      </c>
      <c r="N314" s="1" t="s">
        <v>3361</v>
      </c>
      <c r="X314" s="1" t="s">
        <v>380</v>
      </c>
      <c r="Y314" s="1">
        <v>992</v>
      </c>
      <c r="Z314" s="1">
        <v>10</v>
      </c>
      <c r="AA314" s="1" t="s">
        <v>2418</v>
      </c>
    </row>
    <row r="315" spans="1:27" x14ac:dyDescent="0.25">
      <c r="A315" s="25" t="s">
        <v>113</v>
      </c>
      <c r="B315" s="4">
        <v>341</v>
      </c>
      <c r="C315" s="1">
        <v>12</v>
      </c>
      <c r="D315" s="1" t="s">
        <v>2092</v>
      </c>
      <c r="K315" s="1" t="s">
        <v>372</v>
      </c>
      <c r="L315" s="1">
        <v>73</v>
      </c>
      <c r="M315" s="1">
        <v>26</v>
      </c>
      <c r="N315" s="1" t="s">
        <v>2091</v>
      </c>
      <c r="X315" s="1" t="s">
        <v>349</v>
      </c>
      <c r="Y315" s="1">
        <v>1054</v>
      </c>
      <c r="Z315" s="1">
        <v>10</v>
      </c>
      <c r="AA315" s="1" t="s">
        <v>4289</v>
      </c>
    </row>
    <row r="316" spans="1:27" x14ac:dyDescent="0.25">
      <c r="A316" s="25" t="s">
        <v>194</v>
      </c>
      <c r="B316" s="4">
        <v>242</v>
      </c>
      <c r="C316" s="1">
        <v>12</v>
      </c>
      <c r="D316" s="1" t="s">
        <v>2093</v>
      </c>
      <c r="K316" s="1" t="s">
        <v>113</v>
      </c>
      <c r="L316" s="1">
        <v>341</v>
      </c>
      <c r="M316" s="1">
        <v>12</v>
      </c>
      <c r="N316" s="1" t="s">
        <v>2092</v>
      </c>
      <c r="X316" s="1" t="s">
        <v>576</v>
      </c>
      <c r="Y316" s="1">
        <v>994</v>
      </c>
      <c r="Z316" s="1">
        <v>10</v>
      </c>
      <c r="AA316" s="1" t="s">
        <v>4290</v>
      </c>
    </row>
    <row r="317" spans="1:27" x14ac:dyDescent="0.25">
      <c r="A317" s="25" t="s">
        <v>42</v>
      </c>
      <c r="B317" s="4">
        <v>2</v>
      </c>
      <c r="C317" s="1">
        <v>4</v>
      </c>
      <c r="D317" s="1" t="s">
        <v>2407</v>
      </c>
      <c r="K317" s="1" t="s">
        <v>194</v>
      </c>
      <c r="L317" s="1">
        <v>242</v>
      </c>
      <c r="M317" s="1">
        <v>12</v>
      </c>
      <c r="N317" s="1" t="s">
        <v>2093</v>
      </c>
      <c r="X317" s="1" t="s">
        <v>650</v>
      </c>
      <c r="Y317" s="1">
        <v>432</v>
      </c>
      <c r="Z317" s="1">
        <v>20</v>
      </c>
      <c r="AA317" s="1" t="s">
        <v>2181</v>
      </c>
    </row>
    <row r="318" spans="1:27" x14ac:dyDescent="0.25">
      <c r="A318" s="25" t="s">
        <v>112</v>
      </c>
      <c r="B318" s="4">
        <v>631</v>
      </c>
      <c r="C318" s="1">
        <v>18</v>
      </c>
      <c r="D318" s="1" t="s">
        <v>2094</v>
      </c>
      <c r="K318" s="1" t="s">
        <v>42</v>
      </c>
      <c r="L318" s="1">
        <v>2</v>
      </c>
      <c r="M318" s="1">
        <v>4</v>
      </c>
      <c r="N318" s="1" t="s">
        <v>2407</v>
      </c>
      <c r="X318" s="1" t="s">
        <v>577</v>
      </c>
      <c r="Y318" s="1">
        <v>641</v>
      </c>
      <c r="Z318" s="1">
        <v>10</v>
      </c>
      <c r="AA318" s="1" t="s">
        <v>4291</v>
      </c>
    </row>
    <row r="319" spans="1:27" x14ac:dyDescent="0.25">
      <c r="A319" s="25" t="s">
        <v>540</v>
      </c>
      <c r="B319" s="4">
        <v>949</v>
      </c>
      <c r="C319" s="1">
        <v>12</v>
      </c>
      <c r="D319" s="1" t="s">
        <v>2095</v>
      </c>
      <c r="K319" s="1" t="s">
        <v>112</v>
      </c>
      <c r="L319" s="1">
        <v>631</v>
      </c>
      <c r="M319" s="1">
        <v>18</v>
      </c>
      <c r="N319" s="1" t="s">
        <v>2094</v>
      </c>
      <c r="X319" s="1" t="s">
        <v>404</v>
      </c>
      <c r="Y319" s="1">
        <v>978</v>
      </c>
      <c r="Z319" s="1">
        <v>20</v>
      </c>
      <c r="AA319" s="1" t="s">
        <v>954</v>
      </c>
    </row>
    <row r="320" spans="1:27" x14ac:dyDescent="0.25">
      <c r="A320" s="25" t="s">
        <v>5</v>
      </c>
      <c r="B320" s="4">
        <v>948</v>
      </c>
      <c r="C320" s="1">
        <v>3</v>
      </c>
      <c r="D320" s="1" t="s">
        <v>2096</v>
      </c>
      <c r="K320" s="1" t="s">
        <v>540</v>
      </c>
      <c r="L320" s="1">
        <v>949</v>
      </c>
      <c r="M320" s="1">
        <v>12</v>
      </c>
      <c r="N320" s="1" t="s">
        <v>2095</v>
      </c>
      <c r="X320" s="1" t="s">
        <v>353</v>
      </c>
      <c r="Y320" s="1">
        <v>47</v>
      </c>
      <c r="Z320" s="1">
        <v>10</v>
      </c>
      <c r="AA320" s="1" t="s">
        <v>2421</v>
      </c>
    </row>
    <row r="321" spans="1:27" x14ac:dyDescent="0.25">
      <c r="A321" s="25" t="s">
        <v>494</v>
      </c>
      <c r="B321" s="4">
        <v>948</v>
      </c>
      <c r="C321" s="1">
        <v>19</v>
      </c>
      <c r="D321" s="1" t="s">
        <v>2097</v>
      </c>
      <c r="K321" s="1" t="s">
        <v>5</v>
      </c>
      <c r="L321" s="1">
        <v>948</v>
      </c>
      <c r="M321" s="1">
        <v>3</v>
      </c>
      <c r="N321" s="1" t="s">
        <v>2096</v>
      </c>
      <c r="X321" s="1" t="s">
        <v>656</v>
      </c>
      <c r="Y321" s="1">
        <v>642</v>
      </c>
      <c r="Z321" s="1">
        <v>10</v>
      </c>
      <c r="AA321" s="1" t="s">
        <v>4292</v>
      </c>
    </row>
    <row r="322" spans="1:27" x14ac:dyDescent="0.25">
      <c r="A322" s="25" t="s">
        <v>7</v>
      </c>
      <c r="B322" s="4">
        <v>2</v>
      </c>
      <c r="C322" s="1">
        <v>3</v>
      </c>
      <c r="D322" s="1" t="s">
        <v>2098</v>
      </c>
      <c r="K322" s="1" t="s">
        <v>494</v>
      </c>
      <c r="L322" s="1">
        <v>948</v>
      </c>
      <c r="M322" s="1">
        <v>19</v>
      </c>
      <c r="N322" s="1" t="s">
        <v>2097</v>
      </c>
      <c r="X322" s="1" t="s">
        <v>388</v>
      </c>
      <c r="Y322" s="1">
        <v>436</v>
      </c>
      <c r="Z322" s="1">
        <v>20</v>
      </c>
      <c r="AA322" s="1" t="s">
        <v>2183</v>
      </c>
    </row>
    <row r="323" spans="1:27" x14ac:dyDescent="0.25">
      <c r="A323" s="25" t="s">
        <v>8</v>
      </c>
      <c r="B323" s="4">
        <v>345</v>
      </c>
      <c r="C323" s="1">
        <v>3</v>
      </c>
      <c r="D323" s="1" t="s">
        <v>937</v>
      </c>
      <c r="K323" s="1" t="s">
        <v>7</v>
      </c>
      <c r="L323" s="1">
        <v>2</v>
      </c>
      <c r="M323" s="1">
        <v>3</v>
      </c>
      <c r="N323" s="1" t="s">
        <v>2098</v>
      </c>
      <c r="X323" s="1" t="s">
        <v>78</v>
      </c>
      <c r="Y323" s="1">
        <v>423</v>
      </c>
      <c r="Z323" s="1">
        <v>10</v>
      </c>
      <c r="AA323" s="1" t="s">
        <v>2422</v>
      </c>
    </row>
    <row r="324" spans="1:27" x14ac:dyDescent="0.25">
      <c r="A324" s="25" t="s">
        <v>9</v>
      </c>
      <c r="B324" s="4">
        <v>345</v>
      </c>
      <c r="C324" s="1">
        <v>3</v>
      </c>
      <c r="D324" s="1" t="s">
        <v>2099</v>
      </c>
      <c r="K324" s="1" t="s">
        <v>8</v>
      </c>
      <c r="L324" s="1">
        <v>345</v>
      </c>
      <c r="M324" s="1">
        <v>3</v>
      </c>
      <c r="N324" s="1" t="s">
        <v>937</v>
      </c>
      <c r="X324" s="1" t="s">
        <v>569</v>
      </c>
      <c r="Y324" s="1">
        <v>991</v>
      </c>
      <c r="Z324" s="1">
        <v>10</v>
      </c>
      <c r="AA324" s="1" t="s">
        <v>2423</v>
      </c>
    </row>
    <row r="325" spans="1:27" x14ac:dyDescent="0.25">
      <c r="A325" s="25" t="s">
        <v>74</v>
      </c>
      <c r="B325" s="4">
        <v>6</v>
      </c>
      <c r="C325" s="1">
        <v>3</v>
      </c>
      <c r="D325" s="1" t="s">
        <v>2100</v>
      </c>
      <c r="K325" s="1" t="s">
        <v>9</v>
      </c>
      <c r="L325" s="1">
        <v>345</v>
      </c>
      <c r="M325" s="1">
        <v>3</v>
      </c>
      <c r="N325" s="1" t="s">
        <v>2099</v>
      </c>
      <c r="X325" s="1" t="s">
        <v>2812</v>
      </c>
      <c r="Y325" s="1">
        <v>990</v>
      </c>
      <c r="Z325" s="1">
        <v>10</v>
      </c>
      <c r="AA325" s="1" t="s">
        <v>2424</v>
      </c>
    </row>
    <row r="326" spans="1:27" x14ac:dyDescent="0.25">
      <c r="A326" s="25" t="s">
        <v>126</v>
      </c>
      <c r="B326" s="4">
        <v>125</v>
      </c>
      <c r="C326" s="1">
        <v>3</v>
      </c>
      <c r="D326" s="1" t="s">
        <v>2101</v>
      </c>
      <c r="K326" s="1" t="s">
        <v>74</v>
      </c>
      <c r="L326" s="1">
        <v>6</v>
      </c>
      <c r="M326" s="1">
        <v>3</v>
      </c>
      <c r="N326" s="1" t="s">
        <v>2100</v>
      </c>
      <c r="X326" s="1" t="s">
        <v>573</v>
      </c>
      <c r="Y326" s="1">
        <v>980</v>
      </c>
      <c r="Z326" s="1">
        <v>10</v>
      </c>
      <c r="AA326" s="1" t="s">
        <v>4293</v>
      </c>
    </row>
    <row r="327" spans="1:27" x14ac:dyDescent="0.25">
      <c r="A327" s="25" t="s">
        <v>495</v>
      </c>
      <c r="B327" s="4">
        <v>948</v>
      </c>
      <c r="C327" s="1">
        <v>3</v>
      </c>
      <c r="D327" s="1" t="s">
        <v>3362</v>
      </c>
      <c r="K327" s="1" t="s">
        <v>126</v>
      </c>
      <c r="L327" s="1">
        <v>125</v>
      </c>
      <c r="M327" s="1">
        <v>3</v>
      </c>
      <c r="N327" s="1" t="s">
        <v>2101</v>
      </c>
      <c r="X327" s="1" t="s">
        <v>90</v>
      </c>
      <c r="Y327" s="1">
        <v>979</v>
      </c>
      <c r="Z327" s="1">
        <v>20</v>
      </c>
      <c r="AA327" s="1" t="s">
        <v>956</v>
      </c>
    </row>
    <row r="328" spans="1:27" x14ac:dyDescent="0.25">
      <c r="A328" s="25" t="s">
        <v>43</v>
      </c>
      <c r="B328" s="4">
        <v>2</v>
      </c>
      <c r="C328" s="1">
        <v>3</v>
      </c>
      <c r="D328" s="1" t="s">
        <v>2102</v>
      </c>
      <c r="K328" s="1" t="s">
        <v>495</v>
      </c>
      <c r="L328" s="1">
        <v>948</v>
      </c>
      <c r="M328" s="1">
        <v>3</v>
      </c>
      <c r="N328" s="1" t="s">
        <v>3362</v>
      </c>
      <c r="X328" s="1" t="s">
        <v>560</v>
      </c>
      <c r="Y328" s="1">
        <v>305</v>
      </c>
      <c r="Z328" s="1">
        <v>10</v>
      </c>
      <c r="AA328" s="1" t="s">
        <v>4294</v>
      </c>
    </row>
    <row r="329" spans="1:27" x14ac:dyDescent="0.25">
      <c r="A329" s="25" t="s">
        <v>496</v>
      </c>
      <c r="B329" s="4">
        <v>948</v>
      </c>
      <c r="C329" s="1">
        <v>9</v>
      </c>
      <c r="D329" s="1" t="s">
        <v>2103</v>
      </c>
      <c r="K329" s="1" t="s">
        <v>43</v>
      </c>
      <c r="L329" s="1">
        <v>2</v>
      </c>
      <c r="M329" s="1">
        <v>3</v>
      </c>
      <c r="N329" s="1" t="s">
        <v>2102</v>
      </c>
      <c r="X329" s="1" t="s">
        <v>578</v>
      </c>
      <c r="Y329" s="1">
        <v>441</v>
      </c>
      <c r="Z329" s="1">
        <v>10</v>
      </c>
      <c r="AA329" s="1" t="s">
        <v>2185</v>
      </c>
    </row>
    <row r="330" spans="1:27" x14ac:dyDescent="0.25">
      <c r="A330" s="25" t="s">
        <v>310</v>
      </c>
      <c r="B330" s="4">
        <v>1001</v>
      </c>
      <c r="C330" s="1">
        <v>11</v>
      </c>
      <c r="D330" s="1" t="s">
        <v>2408</v>
      </c>
      <c r="K330" s="1" t="s">
        <v>496</v>
      </c>
      <c r="L330" s="1">
        <v>948</v>
      </c>
      <c r="M330" s="1">
        <v>9</v>
      </c>
      <c r="N330" s="1" t="s">
        <v>2103</v>
      </c>
      <c r="X330" s="1" t="s">
        <v>85</v>
      </c>
      <c r="Y330" s="1">
        <v>335</v>
      </c>
      <c r="Z330" s="1">
        <v>10</v>
      </c>
      <c r="AA330" s="1" t="s">
        <v>2427</v>
      </c>
    </row>
    <row r="331" spans="1:27" x14ac:dyDescent="0.25">
      <c r="A331" s="25" t="s">
        <v>420</v>
      </c>
      <c r="B331" s="4">
        <v>174</v>
      </c>
      <c r="C331" s="1">
        <v>18</v>
      </c>
      <c r="D331" s="1" t="s">
        <v>2409</v>
      </c>
      <c r="K331" s="1" t="s">
        <v>310</v>
      </c>
      <c r="L331" s="1">
        <v>1001</v>
      </c>
      <c r="M331" s="1">
        <v>11</v>
      </c>
      <c r="N331" s="1" t="s">
        <v>2408</v>
      </c>
      <c r="X331" s="1" t="s">
        <v>93</v>
      </c>
      <c r="Y331" s="1">
        <v>971</v>
      </c>
      <c r="Z331" s="1">
        <v>20</v>
      </c>
      <c r="AA331" s="1" t="s">
        <v>2186</v>
      </c>
    </row>
    <row r="332" spans="1:27" x14ac:dyDescent="0.25">
      <c r="A332" s="25" t="s">
        <v>497</v>
      </c>
      <c r="B332" s="4">
        <v>948</v>
      </c>
      <c r="C332" s="1">
        <v>26</v>
      </c>
      <c r="D332" s="1" t="s">
        <v>2104</v>
      </c>
      <c r="K332" s="1" t="s">
        <v>420</v>
      </c>
      <c r="L332" s="1">
        <v>174</v>
      </c>
      <c r="M332" s="1">
        <v>18</v>
      </c>
      <c r="N332" s="1" t="s">
        <v>2409</v>
      </c>
      <c r="X332" s="1" t="s">
        <v>316</v>
      </c>
      <c r="Y332" s="1">
        <v>220</v>
      </c>
      <c r="Z332" s="1">
        <v>10</v>
      </c>
      <c r="AA332" s="1" t="s">
        <v>2428</v>
      </c>
    </row>
    <row r="333" spans="1:27" x14ac:dyDescent="0.25">
      <c r="A333" s="25" t="s">
        <v>2808</v>
      </c>
      <c r="B333" s="4">
        <v>62</v>
      </c>
      <c r="C333" s="1">
        <v>13</v>
      </c>
      <c r="D333" s="1" t="s">
        <v>2105</v>
      </c>
      <c r="K333" s="1" t="s">
        <v>497</v>
      </c>
      <c r="L333" s="1">
        <v>948</v>
      </c>
      <c r="M333" s="1">
        <v>26</v>
      </c>
      <c r="N333" s="1" t="s">
        <v>2104</v>
      </c>
      <c r="X333" s="1" t="s">
        <v>287</v>
      </c>
      <c r="Y333" s="1">
        <v>16</v>
      </c>
      <c r="Z333" s="1">
        <v>20</v>
      </c>
      <c r="AA333" s="1" t="s">
        <v>2187</v>
      </c>
    </row>
    <row r="334" spans="1:27" x14ac:dyDescent="0.25">
      <c r="A334" s="25" t="s">
        <v>430</v>
      </c>
      <c r="B334" s="4">
        <v>583</v>
      </c>
      <c r="C334" s="1">
        <v>26</v>
      </c>
      <c r="D334" s="1" t="s">
        <v>2106</v>
      </c>
      <c r="K334" s="1" t="s">
        <v>2808</v>
      </c>
      <c r="L334" s="1">
        <v>62</v>
      </c>
      <c r="M334" s="1">
        <v>13</v>
      </c>
      <c r="N334" s="1" t="s">
        <v>2105</v>
      </c>
      <c r="X334" s="1" t="s">
        <v>92</v>
      </c>
      <c r="Y334" s="1">
        <v>971</v>
      </c>
      <c r="Z334" s="1">
        <v>20</v>
      </c>
      <c r="AA334" s="1" t="s">
        <v>4295</v>
      </c>
    </row>
    <row r="335" spans="1:27" x14ac:dyDescent="0.25">
      <c r="A335" s="25" t="s">
        <v>431</v>
      </c>
      <c r="B335" s="4">
        <v>340</v>
      </c>
      <c r="C335" s="1">
        <v>26</v>
      </c>
      <c r="D335" s="1" t="s">
        <v>2107</v>
      </c>
      <c r="K335" s="1" t="s">
        <v>430</v>
      </c>
      <c r="L335" s="1">
        <v>583</v>
      </c>
      <c r="M335" s="1">
        <v>26</v>
      </c>
      <c r="N335" s="1" t="s">
        <v>2106</v>
      </c>
      <c r="X335" s="1" t="s">
        <v>364</v>
      </c>
      <c r="Y335" s="1">
        <v>151</v>
      </c>
      <c r="Z335" s="1">
        <v>4</v>
      </c>
      <c r="AA335" s="1" t="s">
        <v>2188</v>
      </c>
    </row>
    <row r="336" spans="1:27" x14ac:dyDescent="0.25">
      <c r="A336" s="25" t="s">
        <v>432</v>
      </c>
      <c r="B336" s="4">
        <v>340</v>
      </c>
      <c r="C336" s="1">
        <v>26</v>
      </c>
      <c r="D336" s="1" t="s">
        <v>2108</v>
      </c>
      <c r="K336" s="1" t="s">
        <v>431</v>
      </c>
      <c r="L336" s="1">
        <v>340</v>
      </c>
      <c r="M336" s="1">
        <v>26</v>
      </c>
      <c r="N336" s="1" t="s">
        <v>2107</v>
      </c>
      <c r="X336" s="1" t="s">
        <v>346</v>
      </c>
      <c r="Y336" s="1">
        <v>14</v>
      </c>
      <c r="Z336" s="1">
        <v>20</v>
      </c>
      <c r="AA336" s="1" t="s">
        <v>955</v>
      </c>
    </row>
    <row r="337" spans="1:27" x14ac:dyDescent="0.25">
      <c r="A337" s="25" t="s">
        <v>84</v>
      </c>
      <c r="B337" s="4">
        <v>968</v>
      </c>
      <c r="C337" s="1">
        <v>10</v>
      </c>
      <c r="D337" s="1" t="s">
        <v>2109</v>
      </c>
      <c r="K337" s="1" t="s">
        <v>432</v>
      </c>
      <c r="L337" s="1">
        <v>340</v>
      </c>
      <c r="M337" s="1">
        <v>26</v>
      </c>
      <c r="N337" s="1" t="s">
        <v>2108</v>
      </c>
      <c r="X337" s="1" t="s">
        <v>548</v>
      </c>
      <c r="Y337" s="1">
        <v>445</v>
      </c>
      <c r="Z337" s="1">
        <v>4</v>
      </c>
      <c r="AA337" s="1" t="s">
        <v>2189</v>
      </c>
    </row>
    <row r="338" spans="1:27" x14ac:dyDescent="0.25">
      <c r="A338" s="25" t="s">
        <v>541</v>
      </c>
      <c r="B338" s="4">
        <v>949</v>
      </c>
      <c r="C338" s="1">
        <v>12</v>
      </c>
      <c r="D338" s="1" t="s">
        <v>2110</v>
      </c>
      <c r="K338" s="1" t="s">
        <v>84</v>
      </c>
      <c r="L338" s="1">
        <v>968</v>
      </c>
      <c r="M338" s="1">
        <v>10</v>
      </c>
      <c r="N338" s="1" t="s">
        <v>2109</v>
      </c>
      <c r="X338" s="1" t="s">
        <v>129</v>
      </c>
      <c r="Y338" s="1">
        <v>125</v>
      </c>
      <c r="Z338" s="1">
        <v>4</v>
      </c>
      <c r="AA338" s="1" t="s">
        <v>2190</v>
      </c>
    </row>
    <row r="339" spans="1:27" x14ac:dyDescent="0.25">
      <c r="A339" s="25" t="s">
        <v>542</v>
      </c>
      <c r="B339" s="4">
        <v>949</v>
      </c>
      <c r="C339" s="1">
        <v>12</v>
      </c>
      <c r="D339" s="1" t="s">
        <v>2111</v>
      </c>
      <c r="K339" s="1" t="s">
        <v>541</v>
      </c>
      <c r="L339" s="1">
        <v>949</v>
      </c>
      <c r="M339" s="1">
        <v>12</v>
      </c>
      <c r="N339" s="1" t="s">
        <v>2110</v>
      </c>
      <c r="X339" s="1" t="s">
        <v>561</v>
      </c>
      <c r="Y339" s="1">
        <v>971</v>
      </c>
      <c r="Z339" s="1">
        <v>20</v>
      </c>
      <c r="AA339" s="1" t="s">
        <v>2191</v>
      </c>
    </row>
    <row r="340" spans="1:27" x14ac:dyDescent="0.25">
      <c r="A340" s="25" t="s">
        <v>498</v>
      </c>
      <c r="B340" s="4">
        <v>948</v>
      </c>
      <c r="C340" s="1">
        <v>23</v>
      </c>
      <c r="D340" s="1" t="s">
        <v>2112</v>
      </c>
      <c r="K340" s="1" t="s">
        <v>542</v>
      </c>
      <c r="L340" s="1">
        <v>949</v>
      </c>
      <c r="M340" s="1">
        <v>12</v>
      </c>
      <c r="N340" s="1" t="s">
        <v>2111</v>
      </c>
      <c r="X340" s="1" t="s">
        <v>386</v>
      </c>
      <c r="Y340" s="1">
        <v>971</v>
      </c>
      <c r="Z340" s="1">
        <v>20</v>
      </c>
      <c r="AA340" s="1" t="s">
        <v>2429</v>
      </c>
    </row>
    <row r="341" spans="1:27" x14ac:dyDescent="0.25">
      <c r="A341" s="25" t="s">
        <v>104</v>
      </c>
      <c r="B341" s="4">
        <v>9</v>
      </c>
      <c r="C341" s="1">
        <v>26</v>
      </c>
      <c r="D341" s="1" t="s">
        <v>2113</v>
      </c>
      <c r="K341" s="1" t="s">
        <v>498</v>
      </c>
      <c r="L341" s="1">
        <v>948</v>
      </c>
      <c r="M341" s="1">
        <v>23</v>
      </c>
      <c r="N341" s="1" t="s">
        <v>2112</v>
      </c>
      <c r="X341" s="1" t="s">
        <v>91</v>
      </c>
      <c r="Y341" s="1">
        <v>972</v>
      </c>
      <c r="Z341" s="1">
        <v>20</v>
      </c>
      <c r="AA341" s="1" t="s">
        <v>2192</v>
      </c>
    </row>
    <row r="342" spans="1:27" x14ac:dyDescent="0.25">
      <c r="A342" s="25" t="s">
        <v>414</v>
      </c>
      <c r="B342" s="4">
        <v>56</v>
      </c>
      <c r="C342" s="1">
        <v>12</v>
      </c>
      <c r="D342" s="1" t="s">
        <v>2114</v>
      </c>
      <c r="K342" s="1" t="s">
        <v>104</v>
      </c>
      <c r="L342" s="1">
        <v>9</v>
      </c>
      <c r="M342" s="1">
        <v>26</v>
      </c>
      <c r="N342" s="1" t="s">
        <v>2113</v>
      </c>
      <c r="X342" s="1" t="s">
        <v>440</v>
      </c>
      <c r="Y342" s="1">
        <v>449</v>
      </c>
      <c r="Z342" s="1">
        <v>20</v>
      </c>
      <c r="AA342" s="1" t="s">
        <v>2193</v>
      </c>
    </row>
    <row r="343" spans="1:27" x14ac:dyDescent="0.25">
      <c r="A343" s="25" t="s">
        <v>178</v>
      </c>
      <c r="B343" s="4">
        <v>353</v>
      </c>
      <c r="C343" s="1">
        <v>4</v>
      </c>
      <c r="D343" s="1" t="s">
        <v>2115</v>
      </c>
      <c r="K343" s="1" t="s">
        <v>414</v>
      </c>
      <c r="L343" s="1">
        <v>56</v>
      </c>
      <c r="M343" s="1">
        <v>12</v>
      </c>
      <c r="N343" s="1" t="s">
        <v>2114</v>
      </c>
      <c r="X343" s="1" t="s">
        <v>441</v>
      </c>
      <c r="Y343" s="1">
        <v>450</v>
      </c>
      <c r="Z343" s="1">
        <v>20</v>
      </c>
      <c r="AA343" s="1" t="s">
        <v>2194</v>
      </c>
    </row>
    <row r="344" spans="1:27" x14ac:dyDescent="0.25">
      <c r="A344" s="25" t="s">
        <v>245</v>
      </c>
      <c r="B344" s="4">
        <v>168</v>
      </c>
      <c r="C344" s="1">
        <v>2</v>
      </c>
      <c r="D344" s="1" t="s">
        <v>3363</v>
      </c>
      <c r="K344" s="1" t="s">
        <v>178</v>
      </c>
      <c r="L344" s="1">
        <v>353</v>
      </c>
      <c r="M344" s="1">
        <v>4</v>
      </c>
      <c r="N344" s="1" t="s">
        <v>2115</v>
      </c>
      <c r="X344" s="1" t="s">
        <v>303</v>
      </c>
      <c r="Y344" s="1">
        <v>953</v>
      </c>
      <c r="Z344" s="1">
        <v>4</v>
      </c>
      <c r="AA344" s="1" t="s">
        <v>2430</v>
      </c>
    </row>
    <row r="345" spans="1:27" x14ac:dyDescent="0.25">
      <c r="A345" s="25" t="s">
        <v>377</v>
      </c>
      <c r="B345" s="4">
        <v>101</v>
      </c>
      <c r="C345" s="1">
        <v>26</v>
      </c>
      <c r="D345" s="1" t="s">
        <v>2116</v>
      </c>
      <c r="K345" s="1" t="s">
        <v>245</v>
      </c>
      <c r="L345" s="1">
        <v>168</v>
      </c>
      <c r="M345" s="1">
        <v>2</v>
      </c>
      <c r="N345" s="1" t="s">
        <v>3363</v>
      </c>
      <c r="X345" s="1" t="s">
        <v>585</v>
      </c>
      <c r="Y345" s="1">
        <v>453</v>
      </c>
      <c r="Z345" s="1">
        <v>20</v>
      </c>
      <c r="AA345" s="1" t="s">
        <v>957</v>
      </c>
    </row>
    <row r="346" spans="1:27" x14ac:dyDescent="0.25">
      <c r="A346" s="25" t="s">
        <v>139</v>
      </c>
      <c r="B346" s="4">
        <v>136</v>
      </c>
      <c r="C346" s="1">
        <v>9</v>
      </c>
      <c r="D346" s="1" t="s">
        <v>938</v>
      </c>
      <c r="K346" s="1" t="s">
        <v>377</v>
      </c>
      <c r="L346" s="1">
        <v>101</v>
      </c>
      <c r="M346" s="1">
        <v>26</v>
      </c>
      <c r="N346" s="1" t="s">
        <v>2116</v>
      </c>
      <c r="X346" s="1" t="s">
        <v>555</v>
      </c>
      <c r="Y346" s="1">
        <v>449</v>
      </c>
      <c r="Z346" s="1">
        <v>20</v>
      </c>
      <c r="AA346" s="1" t="s">
        <v>4296</v>
      </c>
    </row>
    <row r="347" spans="1:27" x14ac:dyDescent="0.25">
      <c r="A347" s="25" t="s">
        <v>323</v>
      </c>
      <c r="B347" s="4">
        <v>357</v>
      </c>
      <c r="C347" s="1">
        <v>9</v>
      </c>
      <c r="D347" s="1" t="s">
        <v>939</v>
      </c>
      <c r="K347" s="1" t="s">
        <v>139</v>
      </c>
      <c r="L347" s="1">
        <v>136</v>
      </c>
      <c r="M347" s="1">
        <v>9</v>
      </c>
      <c r="N347" s="1" t="s">
        <v>938</v>
      </c>
      <c r="X347" s="1" t="s">
        <v>325</v>
      </c>
      <c r="Y347" s="1">
        <v>373</v>
      </c>
      <c r="Z347" s="1">
        <v>10</v>
      </c>
      <c r="AA347" s="1" t="s">
        <v>4297</v>
      </c>
    </row>
    <row r="348" spans="1:27" x14ac:dyDescent="0.25">
      <c r="A348" s="25" t="s">
        <v>543</v>
      </c>
      <c r="B348" s="4">
        <v>949</v>
      </c>
      <c r="C348" s="1">
        <v>12</v>
      </c>
      <c r="D348" s="1" t="s">
        <v>2117</v>
      </c>
      <c r="K348" s="1" t="s">
        <v>323</v>
      </c>
      <c r="L348" s="1">
        <v>357</v>
      </c>
      <c r="M348" s="1">
        <v>9</v>
      </c>
      <c r="N348" s="1" t="s">
        <v>939</v>
      </c>
      <c r="X348" s="1" t="s">
        <v>369</v>
      </c>
      <c r="Y348" s="1">
        <v>412</v>
      </c>
      <c r="Z348" s="1">
        <v>10</v>
      </c>
      <c r="AA348" s="1" t="s">
        <v>2432</v>
      </c>
    </row>
    <row r="349" spans="1:27" x14ac:dyDescent="0.25">
      <c r="A349" s="25" t="s">
        <v>140</v>
      </c>
      <c r="B349" s="4">
        <v>136</v>
      </c>
      <c r="C349" s="1">
        <v>9</v>
      </c>
      <c r="D349" s="1" t="s">
        <v>940</v>
      </c>
      <c r="K349" s="1" t="s">
        <v>543</v>
      </c>
      <c r="L349" s="1">
        <v>949</v>
      </c>
      <c r="M349" s="1">
        <v>12</v>
      </c>
      <c r="N349" s="1" t="s">
        <v>2117</v>
      </c>
      <c r="X349" s="1" t="s">
        <v>284</v>
      </c>
      <c r="Y349" s="1">
        <v>1086</v>
      </c>
      <c r="Z349" s="1">
        <v>10</v>
      </c>
      <c r="AA349" s="1" t="s">
        <v>2433</v>
      </c>
    </row>
    <row r="350" spans="1:27" x14ac:dyDescent="0.25">
      <c r="A350" s="25" t="s">
        <v>141</v>
      </c>
      <c r="B350" s="4">
        <v>136</v>
      </c>
      <c r="C350" s="1">
        <v>9</v>
      </c>
      <c r="D350" s="1" t="s">
        <v>941</v>
      </c>
      <c r="K350" s="1" t="s">
        <v>140</v>
      </c>
      <c r="L350" s="1">
        <v>136</v>
      </c>
      <c r="M350" s="1">
        <v>9</v>
      </c>
      <c r="N350" s="1" t="s">
        <v>940</v>
      </c>
      <c r="X350" s="1" t="s">
        <v>285</v>
      </c>
      <c r="Y350" s="1">
        <v>965</v>
      </c>
      <c r="Z350" s="1">
        <v>10</v>
      </c>
      <c r="AA350" s="1" t="s">
        <v>2434</v>
      </c>
    </row>
    <row r="351" spans="1:27" x14ac:dyDescent="0.25">
      <c r="A351" s="25" t="s">
        <v>142</v>
      </c>
      <c r="B351" s="4">
        <v>136</v>
      </c>
      <c r="C351" s="1">
        <v>9</v>
      </c>
      <c r="D351" s="1" t="s">
        <v>942</v>
      </c>
      <c r="K351" s="1" t="s">
        <v>141</v>
      </c>
      <c r="L351" s="1">
        <v>136</v>
      </c>
      <c r="M351" s="1">
        <v>9</v>
      </c>
      <c r="N351" s="1" t="s">
        <v>941</v>
      </c>
      <c r="X351" s="1" t="s">
        <v>286</v>
      </c>
      <c r="Y351" s="1">
        <v>1018</v>
      </c>
      <c r="Z351" s="1">
        <v>10</v>
      </c>
      <c r="AA351" s="1" t="s">
        <v>2435</v>
      </c>
    </row>
    <row r="352" spans="1:27" x14ac:dyDescent="0.25">
      <c r="A352" s="25" t="s">
        <v>143</v>
      </c>
      <c r="B352" s="4">
        <v>136</v>
      </c>
      <c r="C352" s="1">
        <v>9</v>
      </c>
      <c r="D352" s="1" t="s">
        <v>2118</v>
      </c>
      <c r="K352" s="1" t="s">
        <v>142</v>
      </c>
      <c r="L352" s="1">
        <v>136</v>
      </c>
      <c r="M352" s="1">
        <v>9</v>
      </c>
      <c r="N352" s="1" t="s">
        <v>942</v>
      </c>
      <c r="X352" s="1" t="s">
        <v>365</v>
      </c>
      <c r="Y352" s="1">
        <v>966</v>
      </c>
      <c r="Z352" s="1">
        <v>10</v>
      </c>
      <c r="AA352" s="1" t="s">
        <v>2436</v>
      </c>
    </row>
    <row r="353" spans="1:27" x14ac:dyDescent="0.25">
      <c r="A353" s="25" t="s">
        <v>144</v>
      </c>
      <c r="B353" s="4">
        <v>136</v>
      </c>
      <c r="C353" s="1">
        <v>9</v>
      </c>
      <c r="D353" s="1" t="s">
        <v>943</v>
      </c>
      <c r="K353" s="1" t="s">
        <v>143</v>
      </c>
      <c r="L353" s="1">
        <v>136</v>
      </c>
      <c r="M353" s="1">
        <v>9</v>
      </c>
      <c r="N353" s="1" t="s">
        <v>2118</v>
      </c>
      <c r="X353" s="1" t="s">
        <v>350</v>
      </c>
      <c r="Y353" s="1">
        <v>48</v>
      </c>
      <c r="Z353" s="1">
        <v>10</v>
      </c>
      <c r="AA353" s="1" t="s">
        <v>4298</v>
      </c>
    </row>
    <row r="354" spans="1:27" x14ac:dyDescent="0.25">
      <c r="A354" s="25" t="s">
        <v>145</v>
      </c>
      <c r="B354" s="4">
        <v>136</v>
      </c>
      <c r="C354" s="1">
        <v>9</v>
      </c>
      <c r="D354" s="1" t="s">
        <v>944</v>
      </c>
      <c r="K354" s="1" t="s">
        <v>144</v>
      </c>
      <c r="L354" s="1">
        <v>136</v>
      </c>
      <c r="M354" s="1">
        <v>9</v>
      </c>
      <c r="N354" s="1" t="s">
        <v>943</v>
      </c>
      <c r="X354" s="1" t="s">
        <v>279</v>
      </c>
      <c r="Y354" s="1">
        <v>405</v>
      </c>
      <c r="Z354" s="1">
        <v>19</v>
      </c>
      <c r="AA354" s="1" t="s">
        <v>4299</v>
      </c>
    </row>
    <row r="355" spans="1:27" x14ac:dyDescent="0.25">
      <c r="A355" s="25" t="s">
        <v>146</v>
      </c>
      <c r="B355" s="4">
        <v>136</v>
      </c>
      <c r="C355" s="1">
        <v>9</v>
      </c>
      <c r="D355" s="1" t="s">
        <v>945</v>
      </c>
      <c r="K355" s="1" t="s">
        <v>145</v>
      </c>
      <c r="L355" s="1">
        <v>136</v>
      </c>
      <c r="M355" s="1">
        <v>9</v>
      </c>
      <c r="N355" s="1" t="s">
        <v>944</v>
      </c>
      <c r="X355" s="1" t="s">
        <v>655</v>
      </c>
      <c r="Y355" s="1">
        <v>984</v>
      </c>
      <c r="Z355" s="1">
        <v>10</v>
      </c>
      <c r="AA355" s="1" t="s">
        <v>4300</v>
      </c>
    </row>
    <row r="356" spans="1:27" x14ac:dyDescent="0.25">
      <c r="A356" s="25" t="s">
        <v>147</v>
      </c>
      <c r="B356" s="4">
        <v>136</v>
      </c>
      <c r="C356" s="1">
        <v>9</v>
      </c>
      <c r="D356" s="1" t="s">
        <v>946</v>
      </c>
      <c r="K356" s="1" t="s">
        <v>146</v>
      </c>
      <c r="L356" s="1">
        <v>136</v>
      </c>
      <c r="M356" s="1">
        <v>9</v>
      </c>
      <c r="N356" s="1" t="s">
        <v>945</v>
      </c>
      <c r="X356" s="1" t="s">
        <v>562</v>
      </c>
      <c r="Y356" s="1">
        <v>375</v>
      </c>
      <c r="Z356" s="1">
        <v>19</v>
      </c>
      <c r="AA356" s="1" t="s">
        <v>2196</v>
      </c>
    </row>
    <row r="357" spans="1:27" x14ac:dyDescent="0.25">
      <c r="A357" s="25" t="s">
        <v>2809</v>
      </c>
      <c r="B357" s="4">
        <v>200</v>
      </c>
      <c r="C357" s="1">
        <v>9</v>
      </c>
      <c r="D357" s="1" t="s">
        <v>2119</v>
      </c>
      <c r="K357" s="1" t="s">
        <v>147</v>
      </c>
      <c r="L357" s="1">
        <v>136</v>
      </c>
      <c r="M357" s="1">
        <v>9</v>
      </c>
      <c r="N357" s="1" t="s">
        <v>946</v>
      </c>
      <c r="X357" s="1" t="s">
        <v>3822</v>
      </c>
      <c r="Y357" s="1">
        <v>49</v>
      </c>
      <c r="Z357" s="1">
        <v>10</v>
      </c>
      <c r="AA357" s="1" t="s">
        <v>4301</v>
      </c>
    </row>
    <row r="358" spans="1:27" x14ac:dyDescent="0.25">
      <c r="A358" s="25" t="s">
        <v>148</v>
      </c>
      <c r="B358" s="4">
        <v>136</v>
      </c>
      <c r="C358" s="1">
        <v>9</v>
      </c>
      <c r="D358" s="1" t="s">
        <v>947</v>
      </c>
      <c r="K358" s="1" t="s">
        <v>2809</v>
      </c>
      <c r="L358" s="1">
        <v>200</v>
      </c>
      <c r="M358" s="1">
        <v>9</v>
      </c>
      <c r="N358" s="1" t="s">
        <v>2119</v>
      </c>
      <c r="X358" s="1" t="s">
        <v>557</v>
      </c>
      <c r="Y358" s="1">
        <v>215</v>
      </c>
      <c r="Z358" s="1">
        <v>4</v>
      </c>
      <c r="AA358" s="1" t="s">
        <v>2197</v>
      </c>
    </row>
    <row r="359" spans="1:27" x14ac:dyDescent="0.25">
      <c r="A359" s="25" t="s">
        <v>149</v>
      </c>
      <c r="B359" s="4">
        <v>136</v>
      </c>
      <c r="C359" s="1">
        <v>9</v>
      </c>
      <c r="D359" s="1" t="s">
        <v>948</v>
      </c>
      <c r="K359" s="1" t="s">
        <v>148</v>
      </c>
      <c r="L359" s="1">
        <v>136</v>
      </c>
      <c r="M359" s="1">
        <v>9</v>
      </c>
      <c r="N359" s="1" t="s">
        <v>947</v>
      </c>
      <c r="X359" s="1" t="s">
        <v>314</v>
      </c>
      <c r="Y359" s="1">
        <v>322</v>
      </c>
      <c r="Z359" s="1">
        <v>4</v>
      </c>
      <c r="AA359" s="1" t="s">
        <v>958</v>
      </c>
    </row>
    <row r="360" spans="1:27" x14ac:dyDescent="0.25">
      <c r="A360" s="25" t="s">
        <v>134</v>
      </c>
      <c r="B360" s="4">
        <v>329</v>
      </c>
      <c r="C360" s="1">
        <v>9</v>
      </c>
      <c r="D360" s="1" t="s">
        <v>2120</v>
      </c>
      <c r="K360" s="1" t="s">
        <v>149</v>
      </c>
      <c r="L360" s="1">
        <v>136</v>
      </c>
      <c r="M360" s="1">
        <v>9</v>
      </c>
      <c r="N360" s="1" t="s">
        <v>948</v>
      </c>
      <c r="X360" s="1" t="s">
        <v>381</v>
      </c>
      <c r="Y360" s="1">
        <v>1015</v>
      </c>
      <c r="Z360" s="1">
        <v>10</v>
      </c>
      <c r="AA360" s="1" t="s">
        <v>2440</v>
      </c>
    </row>
    <row r="361" spans="1:27" x14ac:dyDescent="0.25">
      <c r="A361" s="25" t="s">
        <v>167</v>
      </c>
      <c r="B361" s="4">
        <v>93</v>
      </c>
      <c r="C361" s="1">
        <v>26</v>
      </c>
      <c r="D361" s="1" t="s">
        <v>2121</v>
      </c>
      <c r="K361" s="1" t="s">
        <v>134</v>
      </c>
      <c r="L361" s="1">
        <v>329</v>
      </c>
      <c r="M361" s="1">
        <v>9</v>
      </c>
      <c r="N361" s="1" t="s">
        <v>2120</v>
      </c>
      <c r="X361" s="1" t="s">
        <v>368</v>
      </c>
      <c r="Y361" s="1">
        <v>988</v>
      </c>
      <c r="Z361" s="1">
        <v>10</v>
      </c>
      <c r="AA361" s="1" t="s">
        <v>2441</v>
      </c>
    </row>
    <row r="362" spans="1:27" x14ac:dyDescent="0.25">
      <c r="A362" s="25" t="s">
        <v>173</v>
      </c>
      <c r="B362" s="4">
        <v>102</v>
      </c>
      <c r="C362" s="1">
        <v>26</v>
      </c>
      <c r="D362" s="1" t="s">
        <v>2122</v>
      </c>
      <c r="K362" s="1" t="s">
        <v>167</v>
      </c>
      <c r="L362" s="1">
        <v>93</v>
      </c>
      <c r="M362" s="1">
        <v>26</v>
      </c>
      <c r="N362" s="1" t="s">
        <v>2121</v>
      </c>
      <c r="X362" s="1" t="s">
        <v>3823</v>
      </c>
      <c r="Y362" s="1">
        <v>50</v>
      </c>
      <c r="Z362" s="1">
        <v>10</v>
      </c>
      <c r="AA362" s="1" t="s">
        <v>4302</v>
      </c>
    </row>
    <row r="363" spans="1:27" x14ac:dyDescent="0.25">
      <c r="A363" s="25" t="s">
        <v>184</v>
      </c>
      <c r="B363" s="4">
        <v>19</v>
      </c>
      <c r="C363" s="1">
        <v>26</v>
      </c>
      <c r="D363" s="1" t="s">
        <v>2123</v>
      </c>
      <c r="K363" s="1" t="s">
        <v>173</v>
      </c>
      <c r="L363" s="1">
        <v>102</v>
      </c>
      <c r="M363" s="1">
        <v>26</v>
      </c>
      <c r="N363" s="1" t="s">
        <v>2122</v>
      </c>
      <c r="X363" s="1" t="s">
        <v>354</v>
      </c>
      <c r="Y363" s="1">
        <v>239</v>
      </c>
      <c r="Z363" s="1">
        <v>10</v>
      </c>
      <c r="AA363" s="1" t="s">
        <v>4303</v>
      </c>
    </row>
    <row r="364" spans="1:27" x14ac:dyDescent="0.25">
      <c r="A364" s="25" t="s">
        <v>463</v>
      </c>
      <c r="B364" s="4">
        <v>15</v>
      </c>
      <c r="C364" s="1">
        <v>18</v>
      </c>
      <c r="D364" s="1" t="s">
        <v>2124</v>
      </c>
      <c r="K364" s="1" t="s">
        <v>184</v>
      </c>
      <c r="L364" s="1">
        <v>19</v>
      </c>
      <c r="M364" s="1">
        <v>26</v>
      </c>
      <c r="N364" s="1" t="s">
        <v>2123</v>
      </c>
      <c r="X364" s="1" t="s">
        <v>558</v>
      </c>
      <c r="Y364" s="1">
        <v>220</v>
      </c>
      <c r="Z364" s="1">
        <v>10</v>
      </c>
      <c r="AA364" s="1" t="s">
        <v>4304</v>
      </c>
    </row>
    <row r="365" spans="1:27" x14ac:dyDescent="0.25">
      <c r="A365" s="25" t="s">
        <v>448</v>
      </c>
      <c r="B365" s="4">
        <v>995</v>
      </c>
      <c r="C365" s="1">
        <v>10</v>
      </c>
      <c r="D365" s="1" t="s">
        <v>2410</v>
      </c>
      <c r="K365" s="1" t="s">
        <v>463</v>
      </c>
      <c r="L365" s="1">
        <v>15</v>
      </c>
      <c r="M365" s="1">
        <v>18</v>
      </c>
      <c r="N365" s="1" t="s">
        <v>2124</v>
      </c>
      <c r="X365" s="1" t="s">
        <v>436</v>
      </c>
      <c r="Y365" s="1">
        <v>653</v>
      </c>
      <c r="Z365" s="1">
        <v>10</v>
      </c>
      <c r="AA365" s="1" t="s">
        <v>4305</v>
      </c>
    </row>
    <row r="366" spans="1:27" x14ac:dyDescent="0.25">
      <c r="A366" s="25" t="s">
        <v>150</v>
      </c>
      <c r="B366" s="4">
        <v>136</v>
      </c>
      <c r="C366" s="1">
        <v>9</v>
      </c>
      <c r="D366" s="1" t="s">
        <v>949</v>
      </c>
      <c r="K366" s="1" t="s">
        <v>448</v>
      </c>
      <c r="L366" s="1">
        <v>995</v>
      </c>
      <c r="M366" s="1">
        <v>10</v>
      </c>
      <c r="N366" s="1" t="s">
        <v>2410</v>
      </c>
      <c r="X366" s="1" t="s">
        <v>344</v>
      </c>
      <c r="Y366" s="1">
        <v>1015</v>
      </c>
      <c r="Z366" s="1">
        <v>10</v>
      </c>
      <c r="AA366" s="1" t="s">
        <v>4306</v>
      </c>
    </row>
    <row r="367" spans="1:27" x14ac:dyDescent="0.25">
      <c r="A367" s="25" t="s">
        <v>320</v>
      </c>
      <c r="B367" s="4">
        <v>15</v>
      </c>
      <c r="C367" s="1">
        <v>18</v>
      </c>
      <c r="D367" s="1" t="s">
        <v>2125</v>
      </c>
      <c r="K367" s="1" t="s">
        <v>150</v>
      </c>
      <c r="L367" s="1">
        <v>136</v>
      </c>
      <c r="M367" s="1">
        <v>9</v>
      </c>
      <c r="N367" s="1" t="s">
        <v>949</v>
      </c>
      <c r="X367" s="1" t="s">
        <v>114</v>
      </c>
      <c r="Y367" s="1">
        <v>469</v>
      </c>
      <c r="Z367" s="1">
        <v>12</v>
      </c>
      <c r="AA367" s="1" t="s">
        <v>4307</v>
      </c>
    </row>
    <row r="368" spans="1:27" x14ac:dyDescent="0.25">
      <c r="A368" s="25" t="s">
        <v>307</v>
      </c>
      <c r="B368" s="4">
        <v>1069</v>
      </c>
      <c r="C368" s="1">
        <v>8</v>
      </c>
      <c r="D368" s="1" t="s">
        <v>2411</v>
      </c>
      <c r="K368" s="1" t="s">
        <v>320</v>
      </c>
      <c r="L368" s="1">
        <v>15</v>
      </c>
      <c r="M368" s="1">
        <v>18</v>
      </c>
      <c r="N368" s="1" t="s">
        <v>2125</v>
      </c>
      <c r="X368" s="1" t="s">
        <v>385</v>
      </c>
      <c r="Y368" s="1">
        <v>469</v>
      </c>
      <c r="Z368" s="1">
        <v>12</v>
      </c>
      <c r="AA368" s="1" t="s">
        <v>4308</v>
      </c>
    </row>
    <row r="369" spans="1:27" x14ac:dyDescent="0.25">
      <c r="A369" s="25" t="s">
        <v>442</v>
      </c>
      <c r="B369" s="4">
        <v>1004</v>
      </c>
      <c r="C369" s="1">
        <v>8</v>
      </c>
      <c r="D369" s="1" t="s">
        <v>2412</v>
      </c>
      <c r="K369" s="1" t="s">
        <v>307</v>
      </c>
      <c r="L369" s="1">
        <v>1069</v>
      </c>
      <c r="M369" s="1">
        <v>8</v>
      </c>
      <c r="N369" s="1" t="s">
        <v>2411</v>
      </c>
      <c r="X369" s="1" t="s">
        <v>437</v>
      </c>
      <c r="Y369" s="1">
        <v>1015</v>
      </c>
      <c r="Z369" s="1">
        <v>10</v>
      </c>
      <c r="AA369" s="1" t="s">
        <v>4309</v>
      </c>
    </row>
    <row r="370" spans="1:27" x14ac:dyDescent="0.25">
      <c r="A370" s="25" t="s">
        <v>304</v>
      </c>
      <c r="B370" s="4">
        <v>996</v>
      </c>
      <c r="C370" s="1">
        <v>4</v>
      </c>
      <c r="D370" s="1" t="s">
        <v>2413</v>
      </c>
      <c r="K370" s="1" t="s">
        <v>442</v>
      </c>
      <c r="L370" s="1">
        <v>1004</v>
      </c>
      <c r="M370" s="1">
        <v>8</v>
      </c>
      <c r="N370" s="1" t="s">
        <v>2412</v>
      </c>
      <c r="X370" s="1" t="s">
        <v>345</v>
      </c>
      <c r="Y370" s="1">
        <v>1015</v>
      </c>
      <c r="Z370" s="1">
        <v>10</v>
      </c>
      <c r="AA370" s="1" t="s">
        <v>4310</v>
      </c>
    </row>
    <row r="371" spans="1:27" x14ac:dyDescent="0.25">
      <c r="A371" s="25" t="s">
        <v>127</v>
      </c>
      <c r="B371" s="4">
        <v>125</v>
      </c>
      <c r="C371" s="1">
        <v>19</v>
      </c>
      <c r="D371" s="1" t="s">
        <v>2126</v>
      </c>
      <c r="K371" s="1" t="s">
        <v>304</v>
      </c>
      <c r="L371" s="1">
        <v>996</v>
      </c>
      <c r="M371" s="1">
        <v>4</v>
      </c>
      <c r="N371" s="1" t="s">
        <v>2413</v>
      </c>
      <c r="X371" s="1" t="s">
        <v>390</v>
      </c>
      <c r="Y371" s="1">
        <v>471</v>
      </c>
      <c r="Z371" s="1">
        <v>12</v>
      </c>
      <c r="AA371" s="1" t="s">
        <v>2204</v>
      </c>
    </row>
    <row r="372" spans="1:27" x14ac:dyDescent="0.25">
      <c r="A372" s="25" t="s">
        <v>135</v>
      </c>
      <c r="B372" s="4">
        <v>329</v>
      </c>
      <c r="C372" s="1">
        <v>9</v>
      </c>
      <c r="D372" s="1" t="s">
        <v>2127</v>
      </c>
      <c r="K372" s="1" t="s">
        <v>127</v>
      </c>
      <c r="L372" s="1">
        <v>125</v>
      </c>
      <c r="M372" s="1">
        <v>19</v>
      </c>
      <c r="N372" s="1" t="s">
        <v>2126</v>
      </c>
      <c r="X372" s="1" t="s">
        <v>195</v>
      </c>
      <c r="Y372" s="1">
        <v>159</v>
      </c>
      <c r="Z372" s="1">
        <v>12</v>
      </c>
      <c r="AA372" s="1" t="s">
        <v>2209</v>
      </c>
    </row>
    <row r="373" spans="1:27" x14ac:dyDescent="0.25">
      <c r="A373" s="25" t="s">
        <v>136</v>
      </c>
      <c r="B373" s="4">
        <v>329</v>
      </c>
      <c r="C373" s="1">
        <v>9</v>
      </c>
      <c r="D373" s="1" t="s">
        <v>2128</v>
      </c>
      <c r="K373" s="1" t="s">
        <v>135</v>
      </c>
      <c r="L373" s="1">
        <v>329</v>
      </c>
      <c r="M373" s="1">
        <v>9</v>
      </c>
      <c r="N373" s="1" t="s">
        <v>2127</v>
      </c>
      <c r="X373" s="1" t="s">
        <v>111</v>
      </c>
      <c r="Y373" s="1">
        <v>104</v>
      </c>
      <c r="Z373" s="1">
        <v>12</v>
      </c>
      <c r="AA373" s="1" t="s">
        <v>2210</v>
      </c>
    </row>
    <row r="374" spans="1:27" x14ac:dyDescent="0.25">
      <c r="A374" s="25" t="s">
        <v>137</v>
      </c>
      <c r="B374" s="4">
        <v>329</v>
      </c>
      <c r="C374" s="1">
        <v>9</v>
      </c>
      <c r="D374" s="1" t="s">
        <v>2129</v>
      </c>
      <c r="K374" s="1" t="s">
        <v>136</v>
      </c>
      <c r="L374" s="1">
        <v>329</v>
      </c>
      <c r="M374" s="1">
        <v>9</v>
      </c>
      <c r="N374" s="1" t="s">
        <v>2128</v>
      </c>
      <c r="X374" s="1" t="s">
        <v>110</v>
      </c>
      <c r="Y374" s="1">
        <v>103</v>
      </c>
      <c r="Z374" s="1">
        <v>12</v>
      </c>
      <c r="AA374" s="1" t="s">
        <v>2211</v>
      </c>
    </row>
    <row r="375" spans="1:27" x14ac:dyDescent="0.25">
      <c r="A375" s="25" t="s">
        <v>138</v>
      </c>
      <c r="B375" s="4">
        <v>329</v>
      </c>
      <c r="C375" s="1">
        <v>9</v>
      </c>
      <c r="D375" s="1" t="s">
        <v>2130</v>
      </c>
      <c r="K375" s="1" t="s">
        <v>137</v>
      </c>
      <c r="L375" s="1">
        <v>329</v>
      </c>
      <c r="M375" s="1">
        <v>9</v>
      </c>
      <c r="N375" s="1" t="s">
        <v>2129</v>
      </c>
      <c r="X375" s="1" t="s">
        <v>586</v>
      </c>
      <c r="Y375" s="1">
        <v>248</v>
      </c>
      <c r="Z375" s="1">
        <v>4</v>
      </c>
      <c r="AA375" s="1" t="s">
        <v>2212</v>
      </c>
    </row>
    <row r="376" spans="1:27" x14ac:dyDescent="0.25">
      <c r="A376" s="25" t="s">
        <v>438</v>
      </c>
      <c r="B376" s="4">
        <v>137</v>
      </c>
      <c r="C376" s="1">
        <v>9</v>
      </c>
      <c r="D376" s="1" t="s">
        <v>2131</v>
      </c>
      <c r="K376" s="1" t="s">
        <v>138</v>
      </c>
      <c r="L376" s="1">
        <v>329</v>
      </c>
      <c r="M376" s="1">
        <v>9</v>
      </c>
      <c r="N376" s="1" t="s">
        <v>2130</v>
      </c>
      <c r="X376" s="1" t="s">
        <v>132</v>
      </c>
      <c r="Y376" s="1">
        <v>328</v>
      </c>
      <c r="Z376" s="1">
        <v>4</v>
      </c>
      <c r="AA376" s="1" t="s">
        <v>2213</v>
      </c>
    </row>
    <row r="377" spans="1:27" x14ac:dyDescent="0.25">
      <c r="A377" s="25" t="s">
        <v>444</v>
      </c>
      <c r="B377" s="4">
        <v>369</v>
      </c>
      <c r="C377" s="1">
        <v>12</v>
      </c>
      <c r="D377" s="1" t="s">
        <v>2132</v>
      </c>
      <c r="K377" s="1" t="s">
        <v>438</v>
      </c>
      <c r="L377" s="1">
        <v>137</v>
      </c>
      <c r="M377" s="1">
        <v>9</v>
      </c>
      <c r="N377" s="1" t="s">
        <v>2131</v>
      </c>
      <c r="X377" s="1" t="s">
        <v>293</v>
      </c>
      <c r="Y377" s="1">
        <v>132</v>
      </c>
      <c r="Z377" s="1">
        <v>4</v>
      </c>
      <c r="AA377" s="1" t="s">
        <v>2214</v>
      </c>
    </row>
    <row r="378" spans="1:27" x14ac:dyDescent="0.25">
      <c r="A378" s="25" t="s">
        <v>415</v>
      </c>
      <c r="B378" s="4">
        <v>372</v>
      </c>
      <c r="C378" s="1">
        <v>12</v>
      </c>
      <c r="D378" s="1" t="s">
        <v>2133</v>
      </c>
      <c r="K378" s="1" t="s">
        <v>444</v>
      </c>
      <c r="L378" s="1">
        <v>369</v>
      </c>
      <c r="M378" s="1">
        <v>12</v>
      </c>
      <c r="N378" s="1" t="s">
        <v>2132</v>
      </c>
      <c r="X378" s="1" t="s">
        <v>549</v>
      </c>
      <c r="Y378" s="1">
        <v>445</v>
      </c>
      <c r="Z378" s="1">
        <v>4</v>
      </c>
      <c r="AA378" s="1" t="s">
        <v>2219</v>
      </c>
    </row>
    <row r="379" spans="1:27" x14ac:dyDescent="0.25">
      <c r="A379" s="25" t="s">
        <v>439</v>
      </c>
      <c r="B379" s="4">
        <v>137</v>
      </c>
      <c r="C379" s="1">
        <v>9</v>
      </c>
      <c r="D379" s="1" t="s">
        <v>2134</v>
      </c>
      <c r="K379" s="1" t="s">
        <v>415</v>
      </c>
      <c r="L379" s="1">
        <v>372</v>
      </c>
      <c r="M379" s="1">
        <v>12</v>
      </c>
      <c r="N379" s="1" t="s">
        <v>2133</v>
      </c>
      <c r="X379" s="1" t="s">
        <v>233</v>
      </c>
      <c r="Y379" s="1">
        <v>167</v>
      </c>
      <c r="Z379" s="1">
        <v>2</v>
      </c>
      <c r="AA379" s="1" t="s">
        <v>3388</v>
      </c>
    </row>
    <row r="380" spans="1:27" x14ac:dyDescent="0.25">
      <c r="A380" s="25" t="s">
        <v>567</v>
      </c>
      <c r="B380" s="4">
        <v>9999</v>
      </c>
      <c r="C380" s="1">
        <v>99</v>
      </c>
      <c r="D380" s="1" t="s">
        <v>2135</v>
      </c>
      <c r="K380" s="1" t="s">
        <v>439</v>
      </c>
      <c r="L380" s="1">
        <v>137</v>
      </c>
      <c r="M380" s="1">
        <v>9</v>
      </c>
      <c r="N380" s="1" t="s">
        <v>2134</v>
      </c>
      <c r="X380" s="1" t="s">
        <v>234</v>
      </c>
      <c r="Y380" s="1">
        <v>167</v>
      </c>
      <c r="Z380" s="1">
        <v>2</v>
      </c>
      <c r="AA380" s="1" t="s">
        <v>3389</v>
      </c>
    </row>
    <row r="381" spans="1:27" x14ac:dyDescent="0.25">
      <c r="A381" s="25" t="s">
        <v>2810</v>
      </c>
      <c r="B381" s="4">
        <v>323</v>
      </c>
      <c r="C381" s="1">
        <v>4</v>
      </c>
      <c r="D381" s="1" t="s">
        <v>2136</v>
      </c>
      <c r="K381" s="1" t="s">
        <v>567</v>
      </c>
      <c r="L381" s="1">
        <v>9999</v>
      </c>
      <c r="M381" s="1">
        <v>99</v>
      </c>
      <c r="N381" s="1" t="s">
        <v>2135</v>
      </c>
      <c r="X381" s="1" t="s">
        <v>237</v>
      </c>
      <c r="Y381" s="1">
        <v>167</v>
      </c>
      <c r="Z381" s="1">
        <v>2</v>
      </c>
      <c r="AA381" s="1" t="s">
        <v>3392</v>
      </c>
    </row>
    <row r="382" spans="1:27" x14ac:dyDescent="0.25">
      <c r="A382" s="25" t="s">
        <v>554</v>
      </c>
      <c r="B382" s="4">
        <v>119</v>
      </c>
      <c r="C382" s="1">
        <v>3</v>
      </c>
      <c r="D382" s="1" t="s">
        <v>2137</v>
      </c>
      <c r="K382" s="1" t="s">
        <v>2810</v>
      </c>
      <c r="L382" s="1">
        <v>323</v>
      </c>
      <c r="M382" s="1">
        <v>4</v>
      </c>
      <c r="N382" s="1" t="s">
        <v>2136</v>
      </c>
      <c r="X382" s="1" t="s">
        <v>238</v>
      </c>
      <c r="Y382" s="1">
        <v>167</v>
      </c>
      <c r="Z382" s="1">
        <v>2</v>
      </c>
      <c r="AA382" s="1" t="s">
        <v>3393</v>
      </c>
    </row>
    <row r="383" spans="1:27" x14ac:dyDescent="0.25">
      <c r="A383" s="25" t="s">
        <v>450</v>
      </c>
      <c r="B383" s="4">
        <v>75</v>
      </c>
      <c r="C383" s="1">
        <v>26</v>
      </c>
      <c r="D383" s="1" t="s">
        <v>3364</v>
      </c>
      <c r="K383" s="1" t="s">
        <v>554</v>
      </c>
      <c r="L383" s="1">
        <v>119</v>
      </c>
      <c r="M383" s="1">
        <v>3</v>
      </c>
      <c r="N383" s="1" t="s">
        <v>2137</v>
      </c>
      <c r="X383" s="1" t="s">
        <v>251</v>
      </c>
      <c r="Y383" s="1">
        <v>168</v>
      </c>
      <c r="Z383" s="1">
        <v>2</v>
      </c>
      <c r="AA383" s="1" t="s">
        <v>3396</v>
      </c>
    </row>
    <row r="384" spans="1:27" x14ac:dyDescent="0.25">
      <c r="A384" s="25" t="s">
        <v>220</v>
      </c>
      <c r="B384" s="4">
        <v>381</v>
      </c>
      <c r="C384" s="1">
        <v>18</v>
      </c>
      <c r="D384" s="1" t="s">
        <v>2414</v>
      </c>
      <c r="K384" s="1" t="s">
        <v>450</v>
      </c>
      <c r="L384" s="1">
        <v>75</v>
      </c>
      <c r="M384" s="1">
        <v>26</v>
      </c>
      <c r="N384" s="1" t="s">
        <v>3364</v>
      </c>
      <c r="X384" s="1" t="s">
        <v>274</v>
      </c>
      <c r="Y384" s="1">
        <v>625</v>
      </c>
      <c r="Z384" s="1">
        <v>12</v>
      </c>
      <c r="AA384" s="1" t="s">
        <v>2446</v>
      </c>
    </row>
    <row r="385" spans="1:27" x14ac:dyDescent="0.25">
      <c r="A385" s="25" t="s">
        <v>218</v>
      </c>
      <c r="B385" s="4">
        <v>304</v>
      </c>
      <c r="C385" s="1">
        <v>18</v>
      </c>
      <c r="D385" s="1" t="s">
        <v>2138</v>
      </c>
      <c r="K385" s="1" t="s">
        <v>220</v>
      </c>
      <c r="L385" s="1">
        <v>381</v>
      </c>
      <c r="M385" s="1">
        <v>18</v>
      </c>
      <c r="N385" s="1" t="s">
        <v>2414</v>
      </c>
      <c r="X385" s="1" t="s">
        <v>366</v>
      </c>
      <c r="Y385" s="1">
        <v>627</v>
      </c>
      <c r="Z385" s="1">
        <v>12</v>
      </c>
      <c r="AA385" s="1" t="s">
        <v>2221</v>
      </c>
    </row>
    <row r="386" spans="1:27" x14ac:dyDescent="0.25">
      <c r="A386" s="25" t="s">
        <v>452</v>
      </c>
      <c r="B386" s="4">
        <v>105</v>
      </c>
      <c r="C386" s="1">
        <v>12</v>
      </c>
      <c r="D386" s="1" t="s">
        <v>2139</v>
      </c>
      <c r="K386" s="1" t="s">
        <v>218</v>
      </c>
      <c r="L386" s="1">
        <v>304</v>
      </c>
      <c r="M386" s="1">
        <v>18</v>
      </c>
      <c r="N386" s="1" t="s">
        <v>2138</v>
      </c>
      <c r="X386" s="1" t="s">
        <v>308</v>
      </c>
      <c r="Y386" s="1">
        <v>654</v>
      </c>
      <c r="Z386" s="1">
        <v>8</v>
      </c>
      <c r="AA386" s="1" t="s">
        <v>4311</v>
      </c>
    </row>
    <row r="387" spans="1:27" x14ac:dyDescent="0.25">
      <c r="A387" s="25" t="s">
        <v>171</v>
      </c>
      <c r="B387" s="4">
        <v>271</v>
      </c>
      <c r="C387" s="1">
        <v>26</v>
      </c>
      <c r="D387" s="1" t="s">
        <v>950</v>
      </c>
      <c r="K387" s="1" t="s">
        <v>452</v>
      </c>
      <c r="L387" s="1">
        <v>105</v>
      </c>
      <c r="M387" s="1">
        <v>12</v>
      </c>
      <c r="N387" s="1" t="s">
        <v>2139</v>
      </c>
      <c r="X387" s="1" t="s">
        <v>556</v>
      </c>
      <c r="Y387" s="1">
        <v>41</v>
      </c>
      <c r="Z387" s="1">
        <v>8</v>
      </c>
      <c r="AA387" s="1" t="s">
        <v>4312</v>
      </c>
    </row>
    <row r="388" spans="1:27" x14ac:dyDescent="0.25">
      <c r="A388" s="25" t="s">
        <v>282</v>
      </c>
      <c r="B388" s="4">
        <v>323</v>
      </c>
      <c r="C388" s="1">
        <v>4</v>
      </c>
      <c r="D388" s="1" t="s">
        <v>2140</v>
      </c>
      <c r="K388" s="1" t="s">
        <v>171</v>
      </c>
      <c r="L388" s="1">
        <v>271</v>
      </c>
      <c r="M388" s="1">
        <v>26</v>
      </c>
      <c r="N388" s="1" t="s">
        <v>950</v>
      </c>
      <c r="X388" s="1" t="s">
        <v>571</v>
      </c>
      <c r="Y388" s="1">
        <v>1085</v>
      </c>
      <c r="Z388" s="1">
        <v>12</v>
      </c>
      <c r="AA388" s="1" t="s">
        <v>2222</v>
      </c>
    </row>
    <row r="389" spans="1:27" x14ac:dyDescent="0.25">
      <c r="A389" s="25" t="s">
        <v>499</v>
      </c>
      <c r="B389" s="4">
        <v>948</v>
      </c>
      <c r="C389" s="1">
        <v>4</v>
      </c>
      <c r="D389" s="1" t="s">
        <v>3365</v>
      </c>
      <c r="K389" s="1" t="s">
        <v>282</v>
      </c>
      <c r="L389" s="1">
        <v>323</v>
      </c>
      <c r="M389" s="1">
        <v>4</v>
      </c>
      <c r="N389" s="1" t="s">
        <v>2140</v>
      </c>
      <c r="X389" s="1" t="s">
        <v>317</v>
      </c>
      <c r="Y389" s="1">
        <v>14</v>
      </c>
      <c r="Z389" s="1">
        <v>18</v>
      </c>
      <c r="AA389" s="1" t="s">
        <v>2223</v>
      </c>
    </row>
    <row r="390" spans="1:27" x14ac:dyDescent="0.25">
      <c r="A390" s="25" t="s">
        <v>292</v>
      </c>
      <c r="B390" s="4">
        <v>132</v>
      </c>
      <c r="C390" s="1">
        <v>10</v>
      </c>
      <c r="D390" s="1" t="s">
        <v>2141</v>
      </c>
      <c r="K390" s="1" t="s">
        <v>499</v>
      </c>
      <c r="L390" s="1">
        <v>948</v>
      </c>
      <c r="M390" s="1">
        <v>4</v>
      </c>
      <c r="N390" s="1" t="s">
        <v>3365</v>
      </c>
      <c r="X390" s="1" t="s">
        <v>321</v>
      </c>
      <c r="Y390" s="1">
        <v>14</v>
      </c>
      <c r="Z390" s="1">
        <v>18</v>
      </c>
      <c r="AA390" s="1" t="s">
        <v>2224</v>
      </c>
    </row>
    <row r="391" spans="1:27" x14ac:dyDescent="0.25">
      <c r="A391" s="25" t="s">
        <v>246</v>
      </c>
      <c r="B391" s="4">
        <v>168</v>
      </c>
      <c r="C391" s="1">
        <v>2</v>
      </c>
      <c r="D391" s="1" t="s">
        <v>3366</v>
      </c>
      <c r="K391" s="1" t="s">
        <v>292</v>
      </c>
      <c r="L391" s="1">
        <v>132</v>
      </c>
      <c r="M391" s="1">
        <v>10</v>
      </c>
      <c r="N391" s="1" t="s">
        <v>2141</v>
      </c>
      <c r="X391" s="1" t="s">
        <v>584</v>
      </c>
      <c r="Y391" s="1">
        <v>3</v>
      </c>
      <c r="Z391" s="1">
        <v>18</v>
      </c>
      <c r="AA391" s="1" t="s">
        <v>2228</v>
      </c>
    </row>
    <row r="392" spans="1:27" x14ac:dyDescent="0.25">
      <c r="A392" s="25" t="s">
        <v>247</v>
      </c>
      <c r="B392" s="4">
        <v>168</v>
      </c>
      <c r="C392" s="1">
        <v>2</v>
      </c>
      <c r="D392" s="1" t="s">
        <v>3367</v>
      </c>
      <c r="K392" s="1" t="s">
        <v>246</v>
      </c>
      <c r="L392" s="1">
        <v>168</v>
      </c>
      <c r="M392" s="1">
        <v>2</v>
      </c>
      <c r="N392" s="1" t="s">
        <v>3366</v>
      </c>
      <c r="X392" s="1" t="s">
        <v>391</v>
      </c>
      <c r="Y392" s="1">
        <v>242</v>
      </c>
      <c r="Z392" s="1">
        <v>12</v>
      </c>
      <c r="AA392" s="1" t="s">
        <v>4313</v>
      </c>
    </row>
    <row r="393" spans="1:27" x14ac:dyDescent="0.25">
      <c r="A393" s="25" t="s">
        <v>231</v>
      </c>
      <c r="B393" s="4">
        <v>167</v>
      </c>
      <c r="C393" s="1">
        <v>2</v>
      </c>
      <c r="D393" s="1" t="s">
        <v>3368</v>
      </c>
      <c r="K393" s="1" t="s">
        <v>247</v>
      </c>
      <c r="L393" s="1">
        <v>168</v>
      </c>
      <c r="M393" s="1">
        <v>2</v>
      </c>
      <c r="N393" s="1" t="s">
        <v>3367</v>
      </c>
      <c r="X393" s="1" t="s">
        <v>461</v>
      </c>
      <c r="Y393" s="1">
        <v>1029</v>
      </c>
      <c r="Z393" s="1">
        <v>12</v>
      </c>
      <c r="AA393" s="1" t="s">
        <v>4314</v>
      </c>
    </row>
    <row r="394" spans="1:27" x14ac:dyDescent="0.25">
      <c r="A394" s="25" t="s">
        <v>248</v>
      </c>
      <c r="B394" s="4">
        <v>168</v>
      </c>
      <c r="C394" s="1">
        <v>2</v>
      </c>
      <c r="D394" s="1" t="s">
        <v>3369</v>
      </c>
      <c r="K394" s="1" t="s">
        <v>231</v>
      </c>
      <c r="L394" s="1">
        <v>167</v>
      </c>
      <c r="M394" s="1">
        <v>2</v>
      </c>
      <c r="N394" s="1" t="s">
        <v>3368</v>
      </c>
      <c r="X394" s="1" t="s">
        <v>256</v>
      </c>
      <c r="Y394" s="1">
        <v>171</v>
      </c>
      <c r="Z394" s="1">
        <v>2</v>
      </c>
      <c r="AA394" s="1" t="s">
        <v>3397</v>
      </c>
    </row>
    <row r="395" spans="1:27" x14ac:dyDescent="0.25">
      <c r="A395" s="25" t="s">
        <v>249</v>
      </c>
      <c r="B395" s="4">
        <v>168</v>
      </c>
      <c r="C395" s="1">
        <v>2</v>
      </c>
      <c r="D395" s="1" t="s">
        <v>3370</v>
      </c>
      <c r="K395" s="1" t="s">
        <v>248</v>
      </c>
      <c r="L395" s="1">
        <v>168</v>
      </c>
      <c r="M395" s="1">
        <v>2</v>
      </c>
      <c r="N395" s="1" t="s">
        <v>3369</v>
      </c>
      <c r="X395" s="1" t="s">
        <v>257</v>
      </c>
      <c r="Y395" s="1">
        <v>171</v>
      </c>
      <c r="Z395" s="1">
        <v>2</v>
      </c>
      <c r="AA395" s="1" t="s">
        <v>3398</v>
      </c>
    </row>
    <row r="396" spans="1:27" x14ac:dyDescent="0.25">
      <c r="A396" s="25" t="s">
        <v>250</v>
      </c>
      <c r="B396" s="4">
        <v>168</v>
      </c>
      <c r="C396" s="1">
        <v>2</v>
      </c>
      <c r="D396" s="1" t="s">
        <v>3371</v>
      </c>
      <c r="K396" s="1" t="s">
        <v>249</v>
      </c>
      <c r="L396" s="1">
        <v>168</v>
      </c>
      <c r="M396" s="1">
        <v>2</v>
      </c>
      <c r="N396" s="1" t="s">
        <v>3370</v>
      </c>
      <c r="X396" s="1" t="s">
        <v>3824</v>
      </c>
      <c r="Y396" s="1">
        <v>171</v>
      </c>
      <c r="Z396" s="1">
        <v>2</v>
      </c>
      <c r="AA396" s="1" t="s">
        <v>4315</v>
      </c>
    </row>
    <row r="397" spans="1:27" x14ac:dyDescent="0.25">
      <c r="A397" s="25" t="s">
        <v>232</v>
      </c>
      <c r="B397" s="4">
        <v>167</v>
      </c>
      <c r="C397" s="1">
        <v>2</v>
      </c>
      <c r="D397" s="1" t="s">
        <v>3372</v>
      </c>
      <c r="K397" s="1" t="s">
        <v>250</v>
      </c>
      <c r="L397" s="1">
        <v>168</v>
      </c>
      <c r="M397" s="1">
        <v>2</v>
      </c>
      <c r="N397" s="1" t="s">
        <v>3371</v>
      </c>
      <c r="X397" s="1" t="s">
        <v>252</v>
      </c>
      <c r="Y397" s="1">
        <v>168</v>
      </c>
      <c r="Z397" s="1">
        <v>2</v>
      </c>
      <c r="AA397" s="1" t="s">
        <v>3399</v>
      </c>
    </row>
    <row r="398" spans="1:27" x14ac:dyDescent="0.25">
      <c r="A398" s="25" t="s">
        <v>335</v>
      </c>
      <c r="B398" s="4">
        <v>4</v>
      </c>
      <c r="C398" s="1">
        <v>2</v>
      </c>
      <c r="D398" s="1" t="s">
        <v>3373</v>
      </c>
      <c r="K398" s="1" t="s">
        <v>232</v>
      </c>
      <c r="L398" s="1">
        <v>167</v>
      </c>
      <c r="M398" s="1">
        <v>2</v>
      </c>
      <c r="N398" s="1" t="s">
        <v>3372</v>
      </c>
      <c r="X398" s="1" t="s">
        <v>401</v>
      </c>
      <c r="Y398" s="1">
        <v>148</v>
      </c>
      <c r="Z398" s="1">
        <v>2</v>
      </c>
      <c r="AA398" s="1" t="s">
        <v>2229</v>
      </c>
    </row>
    <row r="399" spans="1:27" x14ac:dyDescent="0.25">
      <c r="A399" s="25" t="s">
        <v>467</v>
      </c>
      <c r="B399" s="4">
        <v>386</v>
      </c>
      <c r="C399" s="1">
        <v>18</v>
      </c>
      <c r="D399" s="1" t="s">
        <v>2142</v>
      </c>
      <c r="K399" s="1" t="s">
        <v>335</v>
      </c>
      <c r="L399" s="1">
        <v>4</v>
      </c>
      <c r="M399" s="1">
        <v>2</v>
      </c>
      <c r="N399" s="1" t="s">
        <v>3373</v>
      </c>
      <c r="X399" s="1" t="s">
        <v>383</v>
      </c>
      <c r="Y399" s="1">
        <v>216</v>
      </c>
      <c r="Z399" s="1">
        <v>23</v>
      </c>
      <c r="AA399" s="1" t="s">
        <v>4316</v>
      </c>
    </row>
    <row r="400" spans="1:27" x14ac:dyDescent="0.25">
      <c r="A400" s="25" t="s">
        <v>312</v>
      </c>
      <c r="B400" s="4">
        <v>234</v>
      </c>
      <c r="C400" s="1">
        <v>12</v>
      </c>
      <c r="D400" s="1" t="s">
        <v>2143</v>
      </c>
      <c r="K400" s="1" t="s">
        <v>467</v>
      </c>
      <c r="L400" s="1">
        <v>386</v>
      </c>
      <c r="M400" s="1">
        <v>18</v>
      </c>
      <c r="N400" s="1" t="s">
        <v>2142</v>
      </c>
      <c r="X400" s="1" t="s">
        <v>397</v>
      </c>
      <c r="Y400" s="1">
        <v>1031</v>
      </c>
      <c r="Z400" s="1">
        <v>6</v>
      </c>
      <c r="AA400" s="1" t="s">
        <v>2450</v>
      </c>
    </row>
    <row r="401" spans="1:27" x14ac:dyDescent="0.25">
      <c r="A401" s="25" t="s">
        <v>313</v>
      </c>
      <c r="B401" s="4">
        <v>234</v>
      </c>
      <c r="C401" s="1">
        <v>10</v>
      </c>
      <c r="D401" s="1" t="s">
        <v>2144</v>
      </c>
      <c r="K401" s="1" t="s">
        <v>312</v>
      </c>
      <c r="L401" s="1">
        <v>234</v>
      </c>
      <c r="M401" s="1">
        <v>12</v>
      </c>
      <c r="N401" s="1" t="s">
        <v>2143</v>
      </c>
      <c r="X401" s="1" t="s">
        <v>398</v>
      </c>
      <c r="Y401" s="1">
        <v>482</v>
      </c>
      <c r="Z401" s="1">
        <v>6</v>
      </c>
      <c r="AA401" s="1" t="s">
        <v>4317</v>
      </c>
    </row>
    <row r="402" spans="1:27" x14ac:dyDescent="0.25">
      <c r="A402" s="25" t="s">
        <v>443</v>
      </c>
      <c r="B402" s="4">
        <v>124</v>
      </c>
      <c r="C402" s="1">
        <v>13</v>
      </c>
      <c r="D402" s="1" t="s">
        <v>951</v>
      </c>
      <c r="K402" s="1" t="s">
        <v>313</v>
      </c>
      <c r="L402" s="1">
        <v>234</v>
      </c>
      <c r="M402" s="1">
        <v>10</v>
      </c>
      <c r="N402" s="1" t="s">
        <v>2144</v>
      </c>
      <c r="X402" s="1" t="s">
        <v>3825</v>
      </c>
      <c r="Y402" s="1">
        <v>482</v>
      </c>
      <c r="Z402" s="1">
        <v>6</v>
      </c>
      <c r="AA402" s="1" t="s">
        <v>4318</v>
      </c>
    </row>
    <row r="403" spans="1:27" x14ac:dyDescent="0.25">
      <c r="A403" s="25" t="s">
        <v>128</v>
      </c>
      <c r="B403" s="4">
        <v>125</v>
      </c>
      <c r="C403" s="1">
        <v>13</v>
      </c>
      <c r="D403" s="1" t="s">
        <v>2145</v>
      </c>
      <c r="K403" s="1" t="s">
        <v>443</v>
      </c>
      <c r="L403" s="1">
        <v>124</v>
      </c>
      <c r="M403" s="1">
        <v>13</v>
      </c>
      <c r="N403" s="1" t="s">
        <v>951</v>
      </c>
      <c r="X403" s="1" t="s">
        <v>399</v>
      </c>
      <c r="Y403" s="1">
        <v>482</v>
      </c>
      <c r="Z403" s="1">
        <v>6</v>
      </c>
      <c r="AA403" s="1" t="s">
        <v>2452</v>
      </c>
    </row>
    <row r="404" spans="1:27" x14ac:dyDescent="0.25">
      <c r="A404" s="25" t="s">
        <v>454</v>
      </c>
      <c r="B404" s="4">
        <v>240</v>
      </c>
      <c r="C404" s="1">
        <v>12</v>
      </c>
      <c r="D404" s="1" t="s">
        <v>2146</v>
      </c>
      <c r="K404" s="1" t="s">
        <v>128</v>
      </c>
      <c r="L404" s="1">
        <v>125</v>
      </c>
      <c r="M404" s="1">
        <v>13</v>
      </c>
      <c r="N404" s="1" t="s">
        <v>2145</v>
      </c>
      <c r="X404" s="1" t="s">
        <v>580</v>
      </c>
      <c r="Y404" s="1">
        <v>561</v>
      </c>
      <c r="Z404" s="1">
        <v>6</v>
      </c>
      <c r="AA404" s="1" t="s">
        <v>4319</v>
      </c>
    </row>
    <row r="405" spans="1:27" x14ac:dyDescent="0.25">
      <c r="A405" s="25" t="s">
        <v>358</v>
      </c>
      <c r="B405" s="4">
        <v>390</v>
      </c>
      <c r="C405" s="1">
        <v>14</v>
      </c>
      <c r="D405" s="1" t="s">
        <v>2147</v>
      </c>
      <c r="K405" s="1" t="s">
        <v>454</v>
      </c>
      <c r="L405" s="1">
        <v>240</v>
      </c>
      <c r="M405" s="1">
        <v>12</v>
      </c>
      <c r="N405" s="1" t="s">
        <v>2146</v>
      </c>
      <c r="X405" s="1" t="s">
        <v>341</v>
      </c>
      <c r="Y405" s="1">
        <v>1032</v>
      </c>
      <c r="Z405" s="1">
        <v>6</v>
      </c>
      <c r="AA405" s="1" t="s">
        <v>2232</v>
      </c>
    </row>
    <row r="406" spans="1:27" x14ac:dyDescent="0.25">
      <c r="A406" s="25" t="s">
        <v>359</v>
      </c>
      <c r="B406" s="4">
        <v>390</v>
      </c>
      <c r="C406" s="1">
        <v>14</v>
      </c>
      <c r="D406" s="1" t="s">
        <v>2148</v>
      </c>
      <c r="K406" s="1" t="s">
        <v>358</v>
      </c>
      <c r="L406" s="1">
        <v>390</v>
      </c>
      <c r="M406" s="1">
        <v>14</v>
      </c>
      <c r="N406" s="1" t="s">
        <v>2147</v>
      </c>
      <c r="X406" s="1" t="s">
        <v>318</v>
      </c>
      <c r="Y406" s="1">
        <v>1033</v>
      </c>
      <c r="Z406" s="1">
        <v>6</v>
      </c>
      <c r="AA406" s="1" t="s">
        <v>2453</v>
      </c>
    </row>
    <row r="407" spans="1:27" x14ac:dyDescent="0.25">
      <c r="A407" s="25" t="s">
        <v>360</v>
      </c>
      <c r="B407" s="4">
        <v>390</v>
      </c>
      <c r="C407" s="1">
        <v>14</v>
      </c>
      <c r="D407" s="1" t="s">
        <v>2149</v>
      </c>
      <c r="K407" s="1" t="s">
        <v>359</v>
      </c>
      <c r="L407" s="1">
        <v>390</v>
      </c>
      <c r="M407" s="1">
        <v>14</v>
      </c>
      <c r="N407" s="1" t="s">
        <v>2148</v>
      </c>
      <c r="X407" s="1" t="s">
        <v>378</v>
      </c>
      <c r="Y407" s="1">
        <v>3</v>
      </c>
      <c r="Z407" s="1">
        <v>18</v>
      </c>
      <c r="AA407" s="1" t="s">
        <v>2233</v>
      </c>
    </row>
    <row r="408" spans="1:27" x14ac:dyDescent="0.25">
      <c r="A408" s="25" t="s">
        <v>361</v>
      </c>
      <c r="B408" s="4">
        <v>390</v>
      </c>
      <c r="C408" s="1">
        <v>14</v>
      </c>
      <c r="D408" s="1" t="s">
        <v>2150</v>
      </c>
      <c r="K408" s="1" t="s">
        <v>360</v>
      </c>
      <c r="L408" s="1">
        <v>390</v>
      </c>
      <c r="M408" s="1">
        <v>14</v>
      </c>
      <c r="N408" s="1" t="s">
        <v>2149</v>
      </c>
      <c r="X408" s="1" t="s">
        <v>581</v>
      </c>
      <c r="Y408" s="1">
        <v>187</v>
      </c>
      <c r="Z408" s="1">
        <v>6</v>
      </c>
      <c r="AA408" s="1" t="s">
        <v>2454</v>
      </c>
    </row>
    <row r="409" spans="1:27" x14ac:dyDescent="0.25">
      <c r="A409" s="25" t="s">
        <v>362</v>
      </c>
      <c r="B409" s="4">
        <v>390</v>
      </c>
      <c r="C409" s="1">
        <v>14</v>
      </c>
      <c r="D409" s="1" t="s">
        <v>2151</v>
      </c>
      <c r="K409" s="1" t="s">
        <v>361</v>
      </c>
      <c r="L409" s="1">
        <v>390</v>
      </c>
      <c r="M409" s="1">
        <v>14</v>
      </c>
      <c r="N409" s="1" t="s">
        <v>2150</v>
      </c>
      <c r="X409" s="1" t="s">
        <v>583</v>
      </c>
      <c r="Y409" s="1">
        <v>1035</v>
      </c>
      <c r="Z409" s="1">
        <v>6</v>
      </c>
      <c r="AA409" s="1" t="s">
        <v>2455</v>
      </c>
    </row>
    <row r="410" spans="1:27" x14ac:dyDescent="0.25">
      <c r="A410" s="25" t="s">
        <v>315</v>
      </c>
      <c r="B410" s="4">
        <v>635</v>
      </c>
      <c r="C410" s="1">
        <v>14</v>
      </c>
      <c r="D410" s="1" t="s">
        <v>3374</v>
      </c>
      <c r="K410" s="1" t="s">
        <v>362</v>
      </c>
      <c r="L410" s="1">
        <v>390</v>
      </c>
      <c r="M410" s="1">
        <v>14</v>
      </c>
      <c r="N410" s="1" t="s">
        <v>2151</v>
      </c>
      <c r="X410" s="1" t="s">
        <v>593</v>
      </c>
      <c r="Y410" s="1">
        <v>1036</v>
      </c>
      <c r="Z410" s="1">
        <v>6</v>
      </c>
      <c r="AA410" s="1" t="s">
        <v>4320</v>
      </c>
    </row>
    <row r="411" spans="1:27" x14ac:dyDescent="0.25">
      <c r="A411" s="25" t="s">
        <v>451</v>
      </c>
      <c r="B411" s="4">
        <v>392</v>
      </c>
      <c r="C411" s="1">
        <v>14</v>
      </c>
      <c r="D411" s="1" t="s">
        <v>2152</v>
      </c>
      <c r="K411" s="1" t="s">
        <v>315</v>
      </c>
      <c r="L411" s="1">
        <v>635</v>
      </c>
      <c r="M411" s="1">
        <v>14</v>
      </c>
      <c r="N411" s="1" t="s">
        <v>3374</v>
      </c>
      <c r="X411" s="1" t="s">
        <v>3826</v>
      </c>
      <c r="Y411" s="1">
        <v>483</v>
      </c>
      <c r="Z411" s="1">
        <v>6</v>
      </c>
      <c r="AA411" s="1" t="s">
        <v>4321</v>
      </c>
    </row>
    <row r="412" spans="1:27" x14ac:dyDescent="0.25">
      <c r="A412" s="25" t="s">
        <v>363</v>
      </c>
      <c r="B412" s="4">
        <v>390</v>
      </c>
      <c r="C412" s="1">
        <v>14</v>
      </c>
      <c r="D412" s="1" t="s">
        <v>3375</v>
      </c>
      <c r="K412" s="1" t="s">
        <v>451</v>
      </c>
      <c r="L412" s="1">
        <v>392</v>
      </c>
      <c r="M412" s="1">
        <v>14</v>
      </c>
      <c r="N412" s="1" t="s">
        <v>2152</v>
      </c>
      <c r="X412" s="1" t="s">
        <v>959</v>
      </c>
      <c r="Y412" s="1">
        <v>186</v>
      </c>
      <c r="Z412" s="1">
        <v>6</v>
      </c>
      <c r="AA412" s="1" t="s">
        <v>2457</v>
      </c>
    </row>
    <row r="413" spans="1:27" x14ac:dyDescent="0.25">
      <c r="A413" s="25" t="s">
        <v>563</v>
      </c>
      <c r="B413" s="4">
        <v>395</v>
      </c>
      <c r="C413" s="1">
        <v>14</v>
      </c>
      <c r="D413" s="1" t="s">
        <v>2153</v>
      </c>
      <c r="K413" s="1" t="s">
        <v>363</v>
      </c>
      <c r="L413" s="1">
        <v>390</v>
      </c>
      <c r="M413" s="1">
        <v>14</v>
      </c>
      <c r="N413" s="1" t="s">
        <v>3375</v>
      </c>
      <c r="X413" s="1" t="s">
        <v>342</v>
      </c>
      <c r="Y413" s="1">
        <v>1009</v>
      </c>
      <c r="Z413" s="1">
        <v>6</v>
      </c>
      <c r="AA413" s="1" t="s">
        <v>2238</v>
      </c>
    </row>
    <row r="414" spans="1:27" x14ac:dyDescent="0.25">
      <c r="A414" s="25" t="s">
        <v>544</v>
      </c>
      <c r="B414" s="4">
        <v>949</v>
      </c>
      <c r="C414" s="1">
        <v>14</v>
      </c>
      <c r="D414" s="1" t="s">
        <v>2154</v>
      </c>
      <c r="K414" s="1" t="s">
        <v>563</v>
      </c>
      <c r="L414" s="1">
        <v>395</v>
      </c>
      <c r="M414" s="1">
        <v>14</v>
      </c>
      <c r="N414" s="1" t="s">
        <v>2153</v>
      </c>
      <c r="X414" s="1" t="s">
        <v>589</v>
      </c>
      <c r="Y414" s="1">
        <v>497</v>
      </c>
      <c r="Z414" s="1">
        <v>6</v>
      </c>
      <c r="AA414" s="1" t="s">
        <v>2458</v>
      </c>
    </row>
    <row r="415" spans="1:27" x14ac:dyDescent="0.25">
      <c r="A415" s="25" t="s">
        <v>44</v>
      </c>
      <c r="B415" s="4">
        <v>2</v>
      </c>
      <c r="C415" s="1">
        <v>14</v>
      </c>
      <c r="D415" s="1" t="s">
        <v>2155</v>
      </c>
      <c r="K415" s="1" t="s">
        <v>544</v>
      </c>
      <c r="L415" s="1">
        <v>949</v>
      </c>
      <c r="M415" s="1">
        <v>14</v>
      </c>
      <c r="N415" s="1" t="s">
        <v>2154</v>
      </c>
      <c r="X415" s="1" t="s">
        <v>587</v>
      </c>
      <c r="Y415" s="1">
        <v>498</v>
      </c>
      <c r="Z415" s="1">
        <v>6</v>
      </c>
      <c r="AA415" s="1" t="s">
        <v>2459</v>
      </c>
    </row>
    <row r="416" spans="1:27" x14ac:dyDescent="0.25">
      <c r="A416" s="25" t="s">
        <v>75</v>
      </c>
      <c r="B416" s="4">
        <v>6</v>
      </c>
      <c r="C416" s="1">
        <v>14</v>
      </c>
      <c r="D416" s="1" t="s">
        <v>2156</v>
      </c>
      <c r="K416" s="1" t="s">
        <v>44</v>
      </c>
      <c r="L416" s="1">
        <v>2</v>
      </c>
      <c r="M416" s="1">
        <v>14</v>
      </c>
      <c r="N416" s="1" t="s">
        <v>2155</v>
      </c>
      <c r="X416" s="1" t="s">
        <v>2815</v>
      </c>
      <c r="Y416" s="1">
        <v>462</v>
      </c>
      <c r="Z416" s="1">
        <v>6</v>
      </c>
      <c r="AA416" s="1" t="s">
        <v>2460</v>
      </c>
    </row>
    <row r="417" spans="1:27" x14ac:dyDescent="0.25">
      <c r="A417" s="25" t="s">
        <v>545</v>
      </c>
      <c r="B417" s="4">
        <v>949</v>
      </c>
      <c r="C417" s="1">
        <v>4</v>
      </c>
      <c r="D417" s="1" t="s">
        <v>2157</v>
      </c>
      <c r="K417" s="1" t="s">
        <v>75</v>
      </c>
      <c r="L417" s="1">
        <v>6</v>
      </c>
      <c r="M417" s="1">
        <v>14</v>
      </c>
      <c r="N417" s="1" t="s">
        <v>2156</v>
      </c>
      <c r="X417" s="1" t="s">
        <v>240</v>
      </c>
      <c r="Y417" s="1">
        <v>167</v>
      </c>
      <c r="Z417" s="1">
        <v>2</v>
      </c>
      <c r="AA417" s="1" t="s">
        <v>3405</v>
      </c>
    </row>
    <row r="418" spans="1:27" x14ac:dyDescent="0.25">
      <c r="A418" s="25" t="s">
        <v>2811</v>
      </c>
      <c r="B418" s="4">
        <v>125</v>
      </c>
      <c r="C418" s="1">
        <v>4</v>
      </c>
      <c r="D418" s="1" t="s">
        <v>3376</v>
      </c>
      <c r="K418" s="1" t="s">
        <v>545</v>
      </c>
      <c r="L418" s="1">
        <v>949</v>
      </c>
      <c r="M418" s="1">
        <v>4</v>
      </c>
      <c r="N418" s="1" t="s">
        <v>2157</v>
      </c>
      <c r="X418" s="1" t="s">
        <v>130</v>
      </c>
      <c r="Y418" s="1">
        <v>125</v>
      </c>
      <c r="Z418" s="1">
        <v>14</v>
      </c>
      <c r="AA418" s="1" t="s">
        <v>4322</v>
      </c>
    </row>
    <row r="419" spans="1:27" x14ac:dyDescent="0.25">
      <c r="A419" s="25" t="s">
        <v>76</v>
      </c>
      <c r="B419" s="4">
        <v>6</v>
      </c>
      <c r="C419" s="1">
        <v>4</v>
      </c>
      <c r="D419" s="1" t="s">
        <v>2158</v>
      </c>
      <c r="K419" s="1" t="s">
        <v>2811</v>
      </c>
      <c r="L419" s="1">
        <v>125</v>
      </c>
      <c r="M419" s="1">
        <v>4</v>
      </c>
      <c r="N419" s="1" t="s">
        <v>3376</v>
      </c>
      <c r="X419" s="1" t="s">
        <v>550</v>
      </c>
      <c r="Y419" s="1">
        <v>1040</v>
      </c>
      <c r="Z419" s="1">
        <v>6</v>
      </c>
      <c r="AA419" s="1" t="s">
        <v>4323</v>
      </c>
    </row>
    <row r="420" spans="1:27" x14ac:dyDescent="0.25">
      <c r="A420" s="25" t="s">
        <v>500</v>
      </c>
      <c r="B420" s="4">
        <v>948</v>
      </c>
      <c r="C420" s="1">
        <v>4</v>
      </c>
      <c r="D420" s="1" t="s">
        <v>3377</v>
      </c>
      <c r="K420" s="1" t="s">
        <v>76</v>
      </c>
      <c r="L420" s="1">
        <v>6</v>
      </c>
      <c r="M420" s="1">
        <v>4</v>
      </c>
      <c r="N420" s="1" t="s">
        <v>2158</v>
      </c>
      <c r="X420" s="1" t="s">
        <v>614</v>
      </c>
      <c r="Y420" s="1">
        <v>58</v>
      </c>
      <c r="Z420" s="1">
        <v>10</v>
      </c>
      <c r="AA420" s="1" t="s">
        <v>4324</v>
      </c>
    </row>
    <row r="421" spans="1:27" x14ac:dyDescent="0.25">
      <c r="A421" s="25" t="s">
        <v>45</v>
      </c>
      <c r="B421" s="4">
        <v>2</v>
      </c>
      <c r="C421" s="1">
        <v>4</v>
      </c>
      <c r="D421" s="1" t="s">
        <v>2159</v>
      </c>
      <c r="K421" s="1" t="s">
        <v>500</v>
      </c>
      <c r="L421" s="1">
        <v>948</v>
      </c>
      <c r="M421" s="1">
        <v>4</v>
      </c>
      <c r="N421" s="1" t="s">
        <v>3377</v>
      </c>
      <c r="X421" s="1" t="s">
        <v>254</v>
      </c>
      <c r="Y421" s="1">
        <v>168</v>
      </c>
      <c r="Z421" s="1">
        <v>2</v>
      </c>
      <c r="AA421" s="1" t="s">
        <v>3424</v>
      </c>
    </row>
    <row r="422" spans="1:27" x14ac:dyDescent="0.25">
      <c r="A422" s="25" t="s">
        <v>46</v>
      </c>
      <c r="B422" s="4">
        <v>2</v>
      </c>
      <c r="C422" s="1">
        <v>4</v>
      </c>
      <c r="D422" s="1" t="s">
        <v>2160</v>
      </c>
      <c r="K422" s="1" t="s">
        <v>45</v>
      </c>
      <c r="L422" s="1">
        <v>2</v>
      </c>
      <c r="M422" s="1">
        <v>4</v>
      </c>
      <c r="N422" s="1" t="s">
        <v>2159</v>
      </c>
      <c r="X422" s="1" t="s">
        <v>630</v>
      </c>
      <c r="Y422" s="1">
        <v>117</v>
      </c>
      <c r="Z422" s="1">
        <v>4</v>
      </c>
      <c r="AA422" s="1" t="s">
        <v>4325</v>
      </c>
    </row>
    <row r="423" spans="1:27" x14ac:dyDescent="0.25">
      <c r="A423" s="25" t="s">
        <v>501</v>
      </c>
      <c r="B423" s="4">
        <v>948</v>
      </c>
      <c r="C423" s="1">
        <v>26</v>
      </c>
      <c r="D423" s="1" t="s">
        <v>2161</v>
      </c>
      <c r="K423" s="1" t="s">
        <v>46</v>
      </c>
      <c r="L423" s="1">
        <v>2</v>
      </c>
      <c r="M423" s="1">
        <v>4</v>
      </c>
      <c r="N423" s="1" t="s">
        <v>2160</v>
      </c>
      <c r="X423" s="1" t="s">
        <v>278</v>
      </c>
      <c r="Y423" s="1">
        <v>313</v>
      </c>
      <c r="Z423" s="1">
        <v>4</v>
      </c>
      <c r="AA423" s="1" t="s">
        <v>4326</v>
      </c>
    </row>
    <row r="424" spans="1:27" x14ac:dyDescent="0.25">
      <c r="A424" s="25" t="s">
        <v>47</v>
      </c>
      <c r="B424" s="4">
        <v>2</v>
      </c>
      <c r="C424" s="1">
        <v>12</v>
      </c>
      <c r="D424" s="1" t="s">
        <v>2162</v>
      </c>
      <c r="K424" s="1" t="s">
        <v>501</v>
      </c>
      <c r="L424" s="1">
        <v>948</v>
      </c>
      <c r="M424" s="1">
        <v>26</v>
      </c>
      <c r="N424" s="1" t="s">
        <v>2161</v>
      </c>
      <c r="X424" s="1" t="s">
        <v>255</v>
      </c>
      <c r="Y424" s="1">
        <v>168</v>
      </c>
      <c r="Z424" s="1">
        <v>2</v>
      </c>
      <c r="AA424" s="1" t="s">
        <v>3428</v>
      </c>
    </row>
    <row r="425" spans="1:27" x14ac:dyDescent="0.25">
      <c r="A425" s="25" t="s">
        <v>574</v>
      </c>
      <c r="B425" s="4">
        <v>397</v>
      </c>
      <c r="C425" s="1">
        <v>14</v>
      </c>
      <c r="D425" s="1" t="s">
        <v>2163</v>
      </c>
      <c r="K425" s="1" t="s">
        <v>47</v>
      </c>
      <c r="L425" s="1">
        <v>2</v>
      </c>
      <c r="M425" s="1">
        <v>12</v>
      </c>
      <c r="N425" s="1" t="s">
        <v>2162</v>
      </c>
      <c r="X425" s="1" t="s">
        <v>2818</v>
      </c>
      <c r="Y425" s="1">
        <v>168</v>
      </c>
      <c r="Z425" s="1">
        <v>2</v>
      </c>
      <c r="AA425" s="1" t="s">
        <v>3429</v>
      </c>
    </row>
    <row r="426" spans="1:27" x14ac:dyDescent="0.25">
      <c r="A426" s="25" t="s">
        <v>547</v>
      </c>
      <c r="B426" s="4">
        <v>391</v>
      </c>
      <c r="C426" s="1">
        <v>14</v>
      </c>
      <c r="D426" s="1" t="s">
        <v>2164</v>
      </c>
      <c r="K426" s="1" t="s">
        <v>574</v>
      </c>
      <c r="L426" s="1">
        <v>397</v>
      </c>
      <c r="M426" s="1">
        <v>14</v>
      </c>
      <c r="N426" s="1" t="s">
        <v>2163</v>
      </c>
      <c r="X426" s="1" t="s">
        <v>3827</v>
      </c>
      <c r="Y426" s="1">
        <v>168</v>
      </c>
      <c r="Z426" s="1">
        <v>2</v>
      </c>
      <c r="AA426" s="1" t="s">
        <v>4327</v>
      </c>
    </row>
    <row r="427" spans="1:27" x14ac:dyDescent="0.25">
      <c r="A427" s="25" t="s">
        <v>288</v>
      </c>
      <c r="B427" s="4">
        <v>398</v>
      </c>
      <c r="C427" s="1">
        <v>14</v>
      </c>
      <c r="D427" s="1" t="s">
        <v>2165</v>
      </c>
      <c r="K427" s="1" t="s">
        <v>547</v>
      </c>
      <c r="L427" s="1">
        <v>391</v>
      </c>
      <c r="M427" s="1">
        <v>14</v>
      </c>
      <c r="N427" s="1" t="s">
        <v>2164</v>
      </c>
      <c r="X427" s="1" t="s">
        <v>2819</v>
      </c>
      <c r="Y427" s="1">
        <v>168</v>
      </c>
      <c r="Z427" s="1">
        <v>2</v>
      </c>
      <c r="AA427" s="1" t="s">
        <v>3430</v>
      </c>
    </row>
    <row r="428" spans="1:27" x14ac:dyDescent="0.25">
      <c r="A428" s="25" t="s">
        <v>429</v>
      </c>
      <c r="B428" s="4">
        <v>261</v>
      </c>
      <c r="C428" s="1">
        <v>14</v>
      </c>
      <c r="D428" s="1" t="s">
        <v>2166</v>
      </c>
      <c r="K428" s="1" t="s">
        <v>288</v>
      </c>
      <c r="L428" s="1">
        <v>398</v>
      </c>
      <c r="M428" s="1">
        <v>14</v>
      </c>
      <c r="N428" s="1" t="s">
        <v>2165</v>
      </c>
      <c r="X428" s="1" t="s">
        <v>634</v>
      </c>
      <c r="Y428" s="1">
        <v>162</v>
      </c>
      <c r="Z428" s="1">
        <v>2</v>
      </c>
      <c r="AA428" s="1" t="s">
        <v>3432</v>
      </c>
    </row>
    <row r="429" spans="1:27" x14ac:dyDescent="0.25">
      <c r="A429" s="25" t="s">
        <v>502</v>
      </c>
      <c r="B429" s="4">
        <v>948</v>
      </c>
      <c r="C429" s="1">
        <v>14</v>
      </c>
      <c r="D429" s="1" t="s">
        <v>2167</v>
      </c>
      <c r="K429" s="1" t="s">
        <v>429</v>
      </c>
      <c r="L429" s="1">
        <v>261</v>
      </c>
      <c r="M429" s="1">
        <v>14</v>
      </c>
      <c r="N429" s="1" t="s">
        <v>2166</v>
      </c>
      <c r="X429" s="1" t="s">
        <v>635</v>
      </c>
      <c r="Y429" s="1">
        <v>371</v>
      </c>
      <c r="Z429" s="1">
        <v>12</v>
      </c>
      <c r="AA429" s="1" t="s">
        <v>2249</v>
      </c>
    </row>
    <row r="430" spans="1:27" x14ac:dyDescent="0.25">
      <c r="A430" s="25" t="s">
        <v>427</v>
      </c>
      <c r="B430" s="4">
        <v>1089</v>
      </c>
      <c r="C430" s="1">
        <v>4</v>
      </c>
      <c r="D430" s="1" t="s">
        <v>2415</v>
      </c>
      <c r="K430" s="1" t="s">
        <v>502</v>
      </c>
      <c r="L430" s="1">
        <v>948</v>
      </c>
      <c r="M430" s="1">
        <v>14</v>
      </c>
      <c r="N430" s="1" t="s">
        <v>2167</v>
      </c>
      <c r="X430" s="1" t="s">
        <v>609</v>
      </c>
      <c r="Y430" s="1">
        <v>17</v>
      </c>
      <c r="Z430" s="1">
        <v>8</v>
      </c>
      <c r="AA430" s="1" t="s">
        <v>4328</v>
      </c>
    </row>
    <row r="431" spans="1:27" x14ac:dyDescent="0.25">
      <c r="A431" s="25" t="s">
        <v>575</v>
      </c>
      <c r="B431" s="4">
        <v>632</v>
      </c>
      <c r="C431" s="1">
        <v>4</v>
      </c>
      <c r="D431" s="1" t="s">
        <v>2416</v>
      </c>
      <c r="K431" s="1" t="s">
        <v>427</v>
      </c>
      <c r="L431" s="1">
        <v>1089</v>
      </c>
      <c r="M431" s="1">
        <v>4</v>
      </c>
      <c r="N431" s="1" t="s">
        <v>2415</v>
      </c>
      <c r="X431" s="1" t="s">
        <v>636</v>
      </c>
      <c r="Y431" s="1">
        <v>636</v>
      </c>
      <c r="Z431" s="1">
        <v>14</v>
      </c>
      <c r="AA431" s="1" t="s">
        <v>2252</v>
      </c>
    </row>
    <row r="432" spans="1:27" x14ac:dyDescent="0.25">
      <c r="A432" s="25" t="s">
        <v>379</v>
      </c>
      <c r="B432" s="4">
        <v>230</v>
      </c>
      <c r="C432" s="1">
        <v>8</v>
      </c>
      <c r="D432" s="1" t="s">
        <v>2168</v>
      </c>
      <c r="K432" s="1" t="s">
        <v>575</v>
      </c>
      <c r="L432" s="1">
        <v>632</v>
      </c>
      <c r="M432" s="1">
        <v>4</v>
      </c>
      <c r="N432" s="1" t="s">
        <v>2416</v>
      </c>
      <c r="X432" s="1" t="s">
        <v>546</v>
      </c>
      <c r="Y432" s="1">
        <v>949</v>
      </c>
      <c r="Z432" s="1">
        <v>14</v>
      </c>
      <c r="AA432" s="1" t="s">
        <v>2253</v>
      </c>
    </row>
    <row r="433" spans="1:27" x14ac:dyDescent="0.25">
      <c r="A433" s="25" t="s">
        <v>357</v>
      </c>
      <c r="B433" s="4">
        <v>626</v>
      </c>
      <c r="C433" s="1">
        <v>12</v>
      </c>
      <c r="D433" s="1" t="s">
        <v>2169</v>
      </c>
      <c r="K433" s="1" t="s">
        <v>379</v>
      </c>
      <c r="L433" s="1">
        <v>230</v>
      </c>
      <c r="M433" s="1">
        <v>8</v>
      </c>
      <c r="N433" s="1" t="s">
        <v>2168</v>
      </c>
      <c r="X433" s="1" t="s">
        <v>48</v>
      </c>
      <c r="Y433" s="1">
        <v>2</v>
      </c>
      <c r="Z433" s="1">
        <v>14</v>
      </c>
      <c r="AA433" s="1" t="s">
        <v>2254</v>
      </c>
    </row>
    <row r="434" spans="1:27" x14ac:dyDescent="0.25">
      <c r="A434" s="25" t="s">
        <v>179</v>
      </c>
      <c r="B434" s="4">
        <v>401</v>
      </c>
      <c r="C434" s="1">
        <v>4</v>
      </c>
      <c r="D434" s="1" t="s">
        <v>2170</v>
      </c>
      <c r="K434" s="1" t="s">
        <v>357</v>
      </c>
      <c r="L434" s="1">
        <v>626</v>
      </c>
      <c r="M434" s="1">
        <v>12</v>
      </c>
      <c r="N434" s="1" t="s">
        <v>2169</v>
      </c>
      <c r="X434" s="1" t="s">
        <v>503</v>
      </c>
      <c r="Y434" s="1">
        <v>948</v>
      </c>
      <c r="Z434" s="1">
        <v>14</v>
      </c>
      <c r="AA434" s="1" t="s">
        <v>2255</v>
      </c>
    </row>
    <row r="435" spans="1:27" x14ac:dyDescent="0.25">
      <c r="A435" s="25" t="s">
        <v>466</v>
      </c>
      <c r="B435" s="4">
        <v>404</v>
      </c>
      <c r="C435" s="1">
        <v>6</v>
      </c>
      <c r="D435" s="1" t="s">
        <v>2171</v>
      </c>
      <c r="K435" s="1" t="s">
        <v>179</v>
      </c>
      <c r="L435" s="1">
        <v>401</v>
      </c>
      <c r="M435" s="1">
        <v>4</v>
      </c>
      <c r="N435" s="1" t="s">
        <v>2170</v>
      </c>
      <c r="X435" s="1" t="s">
        <v>77</v>
      </c>
      <c r="Y435" s="1">
        <v>6</v>
      </c>
      <c r="Z435" s="1">
        <v>14</v>
      </c>
      <c r="AA435" s="1" t="s">
        <v>2256</v>
      </c>
    </row>
    <row r="436" spans="1:27" x14ac:dyDescent="0.25">
      <c r="A436" s="25" t="s">
        <v>455</v>
      </c>
      <c r="B436" s="4">
        <v>77</v>
      </c>
      <c r="C436" s="1">
        <v>3</v>
      </c>
      <c r="D436" s="1" t="s">
        <v>2172</v>
      </c>
      <c r="K436" s="1" t="s">
        <v>466</v>
      </c>
      <c r="L436" s="1">
        <v>404</v>
      </c>
      <c r="M436" s="1">
        <v>6</v>
      </c>
      <c r="N436" s="1" t="s">
        <v>2171</v>
      </c>
      <c r="X436" s="1" t="s">
        <v>389</v>
      </c>
      <c r="Y436" s="1">
        <v>173</v>
      </c>
      <c r="Z436" s="1">
        <v>14</v>
      </c>
      <c r="AA436" s="1" t="s">
        <v>4329</v>
      </c>
    </row>
    <row r="437" spans="1:27" x14ac:dyDescent="0.25">
      <c r="A437" s="25" t="s">
        <v>460</v>
      </c>
      <c r="B437" s="4">
        <v>402</v>
      </c>
      <c r="C437" s="1">
        <v>15</v>
      </c>
      <c r="D437" s="1" t="s">
        <v>2173</v>
      </c>
      <c r="K437" s="1" t="s">
        <v>455</v>
      </c>
      <c r="L437" s="1">
        <v>77</v>
      </c>
      <c r="M437" s="1">
        <v>3</v>
      </c>
      <c r="N437" s="1" t="s">
        <v>2172</v>
      </c>
      <c r="X437" s="1" t="s">
        <v>611</v>
      </c>
      <c r="Y437" s="1">
        <v>486</v>
      </c>
      <c r="Z437" s="1">
        <v>14</v>
      </c>
      <c r="AA437" s="1" t="s">
        <v>2257</v>
      </c>
    </row>
    <row r="438" spans="1:27" x14ac:dyDescent="0.25">
      <c r="A438" s="25" t="s">
        <v>447</v>
      </c>
      <c r="B438" s="4">
        <v>403</v>
      </c>
      <c r="C438" s="1">
        <v>17</v>
      </c>
      <c r="D438" s="1" t="s">
        <v>2174</v>
      </c>
      <c r="K438" s="1" t="s">
        <v>460</v>
      </c>
      <c r="L438" s="1">
        <v>402</v>
      </c>
      <c r="M438" s="1">
        <v>15</v>
      </c>
      <c r="N438" s="1" t="s">
        <v>2173</v>
      </c>
      <c r="X438" s="1" t="s">
        <v>612</v>
      </c>
      <c r="Y438" s="1">
        <v>486</v>
      </c>
      <c r="Z438" s="1">
        <v>14</v>
      </c>
      <c r="AA438" s="1" t="s">
        <v>4330</v>
      </c>
    </row>
    <row r="439" spans="1:27" x14ac:dyDescent="0.25">
      <c r="A439" s="25" t="s">
        <v>465</v>
      </c>
      <c r="B439" s="4">
        <v>417</v>
      </c>
      <c r="C439" s="1">
        <v>26</v>
      </c>
      <c r="D439" s="1" t="s">
        <v>2175</v>
      </c>
      <c r="K439" s="1" t="s">
        <v>447</v>
      </c>
      <c r="L439" s="1">
        <v>403</v>
      </c>
      <c r="M439" s="1">
        <v>17</v>
      </c>
      <c r="N439" s="1" t="s">
        <v>2174</v>
      </c>
      <c r="X439" s="1" t="s">
        <v>615</v>
      </c>
      <c r="Y439" s="1">
        <v>58</v>
      </c>
      <c r="Z439" s="1">
        <v>10</v>
      </c>
      <c r="AA439" s="1" t="s">
        <v>4331</v>
      </c>
    </row>
    <row r="440" spans="1:27" x14ac:dyDescent="0.25">
      <c r="A440" s="25" t="s">
        <v>462</v>
      </c>
      <c r="B440" s="4">
        <v>420</v>
      </c>
      <c r="C440" s="1">
        <v>27</v>
      </c>
      <c r="D440" s="1" t="s">
        <v>2176</v>
      </c>
      <c r="K440" s="1" t="s">
        <v>465</v>
      </c>
      <c r="L440" s="1">
        <v>417</v>
      </c>
      <c r="M440" s="1">
        <v>26</v>
      </c>
      <c r="N440" s="1" t="s">
        <v>2175</v>
      </c>
      <c r="X440" s="1" t="s">
        <v>616</v>
      </c>
      <c r="Y440" s="1">
        <v>58</v>
      </c>
      <c r="Z440" s="1">
        <v>10</v>
      </c>
      <c r="AA440" s="1" t="s">
        <v>4332</v>
      </c>
    </row>
    <row r="441" spans="1:27" x14ac:dyDescent="0.25">
      <c r="A441" s="25" t="s">
        <v>553</v>
      </c>
      <c r="B441" s="4">
        <v>949</v>
      </c>
      <c r="C441" s="1">
        <v>1</v>
      </c>
      <c r="D441" s="1" t="s">
        <v>1927</v>
      </c>
      <c r="K441" s="1" t="s">
        <v>462</v>
      </c>
      <c r="L441" s="1">
        <v>420</v>
      </c>
      <c r="M441" s="1">
        <v>27</v>
      </c>
      <c r="N441" s="1" t="s">
        <v>2176</v>
      </c>
      <c r="X441" s="1" t="s">
        <v>617</v>
      </c>
      <c r="Y441" s="1">
        <v>58</v>
      </c>
      <c r="Z441" s="1">
        <v>10</v>
      </c>
      <c r="AA441" s="1" t="s">
        <v>4333</v>
      </c>
    </row>
    <row r="442" spans="1:27" x14ac:dyDescent="0.25">
      <c r="A442" s="25" t="s">
        <v>551</v>
      </c>
      <c r="B442" s="4">
        <v>155</v>
      </c>
      <c r="C442" s="1">
        <v>1</v>
      </c>
      <c r="D442" s="1" t="s">
        <v>952</v>
      </c>
      <c r="K442" s="1" t="s">
        <v>553</v>
      </c>
      <c r="L442" s="1">
        <v>949</v>
      </c>
      <c r="M442" s="1">
        <v>1</v>
      </c>
      <c r="N442" s="1" t="s">
        <v>1927</v>
      </c>
      <c r="X442" s="1" t="s">
        <v>620</v>
      </c>
      <c r="Y442" s="1">
        <v>519</v>
      </c>
      <c r="Z442" s="1">
        <v>10</v>
      </c>
      <c r="AA442" s="1" t="s">
        <v>4334</v>
      </c>
    </row>
    <row r="443" spans="1:27" x14ac:dyDescent="0.25">
      <c r="A443" s="25" t="s">
        <v>564</v>
      </c>
      <c r="B443" s="4">
        <v>53</v>
      </c>
      <c r="C443" s="1">
        <v>27</v>
      </c>
      <c r="D443" s="1" t="s">
        <v>2177</v>
      </c>
      <c r="K443" s="1" t="s">
        <v>551</v>
      </c>
      <c r="L443" s="1">
        <v>155</v>
      </c>
      <c r="M443" s="1">
        <v>1</v>
      </c>
      <c r="N443" s="1" t="s">
        <v>952</v>
      </c>
      <c r="X443" s="1" t="s">
        <v>3828</v>
      </c>
      <c r="Y443" s="1">
        <v>513</v>
      </c>
      <c r="Z443" s="1">
        <v>10</v>
      </c>
      <c r="AA443" s="1" t="s">
        <v>4335</v>
      </c>
    </row>
    <row r="444" spans="1:27" x14ac:dyDescent="0.25">
      <c r="A444" s="25" t="s">
        <v>565</v>
      </c>
      <c r="B444" s="4">
        <v>421</v>
      </c>
      <c r="C444" s="1">
        <v>27</v>
      </c>
      <c r="D444" s="1" t="s">
        <v>953</v>
      </c>
      <c r="K444" s="1" t="s">
        <v>564</v>
      </c>
      <c r="L444" s="1">
        <v>53</v>
      </c>
      <c r="M444" s="1">
        <v>27</v>
      </c>
      <c r="N444" s="1" t="s">
        <v>2177</v>
      </c>
      <c r="X444" s="1" t="s">
        <v>618</v>
      </c>
      <c r="Y444" s="1">
        <v>58</v>
      </c>
      <c r="Z444" s="1">
        <v>10</v>
      </c>
      <c r="AA444" s="1" t="s">
        <v>4336</v>
      </c>
    </row>
    <row r="445" spans="1:27" x14ac:dyDescent="0.25">
      <c r="A445" s="25" t="s">
        <v>566</v>
      </c>
      <c r="B445" s="4">
        <v>319</v>
      </c>
      <c r="C445" s="1">
        <v>20</v>
      </c>
      <c r="D445" s="1" t="s">
        <v>2178</v>
      </c>
      <c r="K445" s="1" t="s">
        <v>565</v>
      </c>
      <c r="L445" s="1">
        <v>421</v>
      </c>
      <c r="M445" s="1">
        <v>27</v>
      </c>
      <c r="N445" s="1" t="s">
        <v>953</v>
      </c>
      <c r="X445" s="1" t="s">
        <v>2822</v>
      </c>
      <c r="Y445" s="1">
        <v>976</v>
      </c>
      <c r="Z445" s="1">
        <v>6</v>
      </c>
      <c r="AA445" s="1" t="s">
        <v>2467</v>
      </c>
    </row>
    <row r="446" spans="1:27" x14ac:dyDescent="0.25">
      <c r="A446" s="25" t="s">
        <v>105</v>
      </c>
      <c r="B446" s="4">
        <v>9</v>
      </c>
      <c r="C446" s="1">
        <v>26</v>
      </c>
      <c r="D446" s="1" t="s">
        <v>2179</v>
      </c>
      <c r="K446" s="1" t="s">
        <v>566</v>
      </c>
      <c r="L446" s="1">
        <v>319</v>
      </c>
      <c r="M446" s="1">
        <v>20</v>
      </c>
      <c r="N446" s="1" t="s">
        <v>2178</v>
      </c>
      <c r="X446" s="1" t="s">
        <v>622</v>
      </c>
      <c r="Y446" s="1">
        <v>517</v>
      </c>
      <c r="Z446" s="1">
        <v>6</v>
      </c>
      <c r="AA446" s="1" t="s">
        <v>2468</v>
      </c>
    </row>
    <row r="447" spans="1:27" x14ac:dyDescent="0.25">
      <c r="A447" s="25" t="s">
        <v>367</v>
      </c>
      <c r="B447" s="4">
        <v>992</v>
      </c>
      <c r="C447" s="1">
        <v>10</v>
      </c>
      <c r="D447" s="1" t="s">
        <v>2417</v>
      </c>
      <c r="K447" s="1" t="s">
        <v>105</v>
      </c>
      <c r="L447" s="1">
        <v>9</v>
      </c>
      <c r="M447" s="1">
        <v>26</v>
      </c>
      <c r="N447" s="1" t="s">
        <v>2179</v>
      </c>
      <c r="X447" s="1" t="s">
        <v>621</v>
      </c>
      <c r="Y447" s="1">
        <v>490</v>
      </c>
      <c r="Z447" s="1">
        <v>6</v>
      </c>
      <c r="AA447" s="1" t="s">
        <v>2469</v>
      </c>
    </row>
    <row r="448" spans="1:27" x14ac:dyDescent="0.25">
      <c r="A448" s="25" t="s">
        <v>380</v>
      </c>
      <c r="B448" s="4">
        <v>992</v>
      </c>
      <c r="C448" s="1">
        <v>10</v>
      </c>
      <c r="D448" s="1" t="s">
        <v>2418</v>
      </c>
      <c r="K448" s="1" t="s">
        <v>367</v>
      </c>
      <c r="L448" s="1">
        <v>992</v>
      </c>
      <c r="M448" s="1">
        <v>10</v>
      </c>
      <c r="N448" s="1" t="s">
        <v>2417</v>
      </c>
      <c r="X448" s="1" t="s">
        <v>2823</v>
      </c>
      <c r="Y448" s="1">
        <v>323</v>
      </c>
      <c r="Z448" s="1">
        <v>4</v>
      </c>
      <c r="AA448" s="1" t="s">
        <v>2264</v>
      </c>
    </row>
    <row r="449" spans="1:27" x14ac:dyDescent="0.25">
      <c r="A449" s="25" t="s">
        <v>349</v>
      </c>
      <c r="B449" s="4">
        <v>1054</v>
      </c>
      <c r="C449" s="1">
        <v>10</v>
      </c>
      <c r="D449" s="1" t="s">
        <v>2419</v>
      </c>
      <c r="K449" s="1" t="s">
        <v>380</v>
      </c>
      <c r="L449" s="1">
        <v>992</v>
      </c>
      <c r="M449" s="1">
        <v>10</v>
      </c>
      <c r="N449" s="1" t="s">
        <v>2418</v>
      </c>
      <c r="X449" s="1" t="s">
        <v>640</v>
      </c>
      <c r="Y449" s="1">
        <v>83</v>
      </c>
      <c r="Z449" s="1">
        <v>26</v>
      </c>
      <c r="AA449" s="1" t="s">
        <v>2265</v>
      </c>
    </row>
    <row r="450" spans="1:27" x14ac:dyDescent="0.25">
      <c r="A450" s="25" t="s">
        <v>270</v>
      </c>
      <c r="B450" s="4">
        <v>178</v>
      </c>
      <c r="C450" s="1">
        <v>26</v>
      </c>
      <c r="D450" s="1" t="s">
        <v>2180</v>
      </c>
      <c r="K450" s="1" t="s">
        <v>349</v>
      </c>
      <c r="L450" s="1">
        <v>1054</v>
      </c>
      <c r="M450" s="1">
        <v>10</v>
      </c>
      <c r="N450" s="1" t="s">
        <v>2419</v>
      </c>
      <c r="X450" s="1" t="s">
        <v>446</v>
      </c>
      <c r="Y450" s="1">
        <v>163</v>
      </c>
      <c r="Z450" s="1">
        <v>2</v>
      </c>
      <c r="AA450" s="1" t="s">
        <v>3438</v>
      </c>
    </row>
    <row r="451" spans="1:27" x14ac:dyDescent="0.25">
      <c r="A451" s="25" t="s">
        <v>576</v>
      </c>
      <c r="B451" s="4">
        <v>994</v>
      </c>
      <c r="C451" s="1">
        <v>10</v>
      </c>
      <c r="D451" s="1" t="s">
        <v>2420</v>
      </c>
      <c r="K451" s="1" t="s">
        <v>270</v>
      </c>
      <c r="L451" s="1">
        <v>178</v>
      </c>
      <c r="M451" s="1">
        <v>26</v>
      </c>
      <c r="N451" s="1" t="s">
        <v>2180</v>
      </c>
      <c r="X451" s="1" t="s">
        <v>960</v>
      </c>
      <c r="Y451" s="1">
        <v>163</v>
      </c>
      <c r="Z451" s="1">
        <v>2</v>
      </c>
      <c r="AA451" s="1" t="s">
        <v>3439</v>
      </c>
    </row>
    <row r="452" spans="1:27" x14ac:dyDescent="0.25">
      <c r="A452" s="25" t="s">
        <v>650</v>
      </c>
      <c r="B452" s="4">
        <v>432</v>
      </c>
      <c r="C452" s="1">
        <v>20</v>
      </c>
      <c r="D452" s="1" t="s">
        <v>2181</v>
      </c>
      <c r="K452" s="1" t="s">
        <v>576</v>
      </c>
      <c r="L452" s="1">
        <v>994</v>
      </c>
      <c r="M452" s="1">
        <v>10</v>
      </c>
      <c r="N452" s="1" t="s">
        <v>2420</v>
      </c>
      <c r="X452" s="1" t="s">
        <v>645</v>
      </c>
      <c r="Y452" s="1">
        <v>590</v>
      </c>
      <c r="Z452" s="1">
        <v>12</v>
      </c>
      <c r="AA452" s="1" t="s">
        <v>2471</v>
      </c>
    </row>
    <row r="453" spans="1:27" x14ac:dyDescent="0.25">
      <c r="A453" s="25" t="s">
        <v>577</v>
      </c>
      <c r="B453" s="4">
        <v>641</v>
      </c>
      <c r="C453" s="1">
        <v>10</v>
      </c>
      <c r="D453" s="1" t="s">
        <v>3378</v>
      </c>
      <c r="K453" s="1" t="s">
        <v>650</v>
      </c>
      <c r="L453" s="1">
        <v>432</v>
      </c>
      <c r="M453" s="1">
        <v>20</v>
      </c>
      <c r="N453" s="1" t="s">
        <v>2181</v>
      </c>
      <c r="X453" s="1" t="s">
        <v>296</v>
      </c>
      <c r="Y453" s="1">
        <v>39</v>
      </c>
      <c r="Z453" s="1">
        <v>14</v>
      </c>
      <c r="AA453" s="1" t="s">
        <v>4337</v>
      </c>
    </row>
    <row r="454" spans="1:27" x14ac:dyDescent="0.25">
      <c r="A454" s="25" t="s">
        <v>404</v>
      </c>
      <c r="B454" s="4">
        <v>978</v>
      </c>
      <c r="C454" s="1">
        <v>20</v>
      </c>
      <c r="D454" s="1" t="s">
        <v>954</v>
      </c>
      <c r="K454" s="1" t="s">
        <v>577</v>
      </c>
      <c r="L454" s="1">
        <v>641</v>
      </c>
      <c r="M454" s="1">
        <v>10</v>
      </c>
      <c r="N454" s="1" t="s">
        <v>3378</v>
      </c>
      <c r="X454" s="1" t="s">
        <v>641</v>
      </c>
      <c r="Y454" s="1">
        <v>336</v>
      </c>
      <c r="Z454" s="1">
        <v>10</v>
      </c>
      <c r="AA454" s="1" t="s">
        <v>4338</v>
      </c>
    </row>
    <row r="455" spans="1:27" x14ac:dyDescent="0.25">
      <c r="A455" s="25" t="s">
        <v>353</v>
      </c>
      <c r="B455" s="4">
        <v>358</v>
      </c>
      <c r="C455" s="1">
        <v>10</v>
      </c>
      <c r="D455" s="1" t="s">
        <v>2421</v>
      </c>
      <c r="K455" s="1" t="s">
        <v>404</v>
      </c>
      <c r="L455" s="1">
        <v>978</v>
      </c>
      <c r="M455" s="1">
        <v>20</v>
      </c>
      <c r="N455" s="1" t="s">
        <v>954</v>
      </c>
      <c r="X455" s="1" t="s">
        <v>654</v>
      </c>
      <c r="Y455" s="1">
        <v>396</v>
      </c>
      <c r="Z455" s="1">
        <v>12</v>
      </c>
      <c r="AA455" s="1" t="s">
        <v>4339</v>
      </c>
    </row>
    <row r="456" spans="1:27" x14ac:dyDescent="0.25">
      <c r="A456" s="25" t="s">
        <v>656</v>
      </c>
      <c r="B456" s="4">
        <v>642</v>
      </c>
      <c r="C456" s="1">
        <v>10</v>
      </c>
      <c r="D456" s="1" t="s">
        <v>2182</v>
      </c>
      <c r="K456" s="1" t="s">
        <v>353</v>
      </c>
      <c r="L456" s="1">
        <v>358</v>
      </c>
      <c r="M456" s="1">
        <v>10</v>
      </c>
      <c r="N456" s="1" t="s">
        <v>2421</v>
      </c>
      <c r="X456" s="1" t="s">
        <v>644</v>
      </c>
      <c r="Y456" s="1">
        <v>129</v>
      </c>
      <c r="Z456" s="1">
        <v>3</v>
      </c>
      <c r="AA456" s="1" t="s">
        <v>2269</v>
      </c>
    </row>
    <row r="457" spans="1:27" x14ac:dyDescent="0.25">
      <c r="A457" s="25" t="s">
        <v>388</v>
      </c>
      <c r="B457" s="4">
        <v>436</v>
      </c>
      <c r="C457" s="1">
        <v>20</v>
      </c>
      <c r="D457" s="1" t="s">
        <v>2183</v>
      </c>
      <c r="K457" s="1" t="s">
        <v>656</v>
      </c>
      <c r="L457" s="1">
        <v>642</v>
      </c>
      <c r="M457" s="1">
        <v>10</v>
      </c>
      <c r="N457" s="1" t="s">
        <v>2182</v>
      </c>
      <c r="X457" s="1" t="s">
        <v>456</v>
      </c>
      <c r="Y457" s="1">
        <v>59</v>
      </c>
      <c r="Z457" s="1">
        <v>3</v>
      </c>
      <c r="AA457" s="1" t="s">
        <v>2270</v>
      </c>
    </row>
    <row r="458" spans="1:27" x14ac:dyDescent="0.25">
      <c r="A458" s="25" t="s">
        <v>78</v>
      </c>
      <c r="B458" s="4">
        <v>991</v>
      </c>
      <c r="C458" s="1">
        <v>10</v>
      </c>
      <c r="D458" s="1" t="s">
        <v>2422</v>
      </c>
      <c r="K458" s="1" t="s">
        <v>388</v>
      </c>
      <c r="L458" s="1">
        <v>436</v>
      </c>
      <c r="M458" s="1">
        <v>20</v>
      </c>
      <c r="N458" s="1" t="s">
        <v>2183</v>
      </c>
      <c r="X458" s="1" t="s">
        <v>457</v>
      </c>
      <c r="Y458" s="1">
        <v>59</v>
      </c>
      <c r="Z458" s="1">
        <v>3</v>
      </c>
      <c r="AA458" s="1" t="s">
        <v>2271</v>
      </c>
    </row>
    <row r="459" spans="1:27" x14ac:dyDescent="0.25">
      <c r="A459" s="25" t="s">
        <v>569</v>
      </c>
      <c r="B459" s="4">
        <v>1020</v>
      </c>
      <c r="C459" s="1">
        <v>10</v>
      </c>
      <c r="D459" s="1" t="s">
        <v>2423</v>
      </c>
      <c r="K459" s="1" t="s">
        <v>78</v>
      </c>
      <c r="L459" s="1">
        <v>991</v>
      </c>
      <c r="M459" s="1">
        <v>10</v>
      </c>
      <c r="N459" s="1" t="s">
        <v>2422</v>
      </c>
      <c r="X459" s="1" t="s">
        <v>458</v>
      </c>
      <c r="Y459" s="1">
        <v>59</v>
      </c>
      <c r="Z459" s="1">
        <v>3</v>
      </c>
      <c r="AA459" s="1" t="s">
        <v>2272</v>
      </c>
    </row>
    <row r="460" spans="1:27" x14ac:dyDescent="0.25">
      <c r="A460" s="25" t="s">
        <v>2812</v>
      </c>
      <c r="B460" s="4">
        <v>990</v>
      </c>
      <c r="C460" s="1">
        <v>10</v>
      </c>
      <c r="D460" s="1" t="s">
        <v>2424</v>
      </c>
      <c r="K460" s="1" t="s">
        <v>569</v>
      </c>
      <c r="L460" s="1">
        <v>1020</v>
      </c>
      <c r="M460" s="1">
        <v>10</v>
      </c>
      <c r="N460" s="1" t="s">
        <v>2423</v>
      </c>
      <c r="X460" s="1" t="s">
        <v>627</v>
      </c>
      <c r="Y460" s="1">
        <v>486</v>
      </c>
      <c r="Z460" s="1">
        <v>14</v>
      </c>
      <c r="AA460" s="1" t="s">
        <v>2274</v>
      </c>
    </row>
    <row r="461" spans="1:27" x14ac:dyDescent="0.25">
      <c r="A461" s="25" t="s">
        <v>573</v>
      </c>
      <c r="B461" s="4">
        <v>980</v>
      </c>
      <c r="C461" s="1">
        <v>10</v>
      </c>
      <c r="D461" s="1" t="s">
        <v>2425</v>
      </c>
      <c r="K461" s="1" t="s">
        <v>2812</v>
      </c>
      <c r="L461" s="1">
        <v>990</v>
      </c>
      <c r="M461" s="1">
        <v>10</v>
      </c>
      <c r="N461" s="1" t="s">
        <v>2424</v>
      </c>
      <c r="X461" s="1" t="s">
        <v>2824</v>
      </c>
      <c r="Y461" s="1">
        <v>55</v>
      </c>
      <c r="Z461" s="1">
        <v>8</v>
      </c>
      <c r="AA461" s="1" t="s">
        <v>2278</v>
      </c>
    </row>
    <row r="462" spans="1:27" x14ac:dyDescent="0.25">
      <c r="A462" s="25" t="s">
        <v>89</v>
      </c>
      <c r="B462" s="4">
        <v>201</v>
      </c>
      <c r="C462" s="1">
        <v>20</v>
      </c>
      <c r="D462" s="1" t="s">
        <v>2184</v>
      </c>
      <c r="K462" s="1" t="s">
        <v>573</v>
      </c>
      <c r="L462" s="1">
        <v>980</v>
      </c>
      <c r="M462" s="1">
        <v>10</v>
      </c>
      <c r="N462" s="1" t="s">
        <v>2425</v>
      </c>
      <c r="X462" s="1" t="s">
        <v>374</v>
      </c>
      <c r="Y462" s="1">
        <v>1091</v>
      </c>
      <c r="Z462" s="1">
        <v>4</v>
      </c>
      <c r="AA462" s="1" t="s">
        <v>2279</v>
      </c>
    </row>
    <row r="463" spans="1:27" x14ac:dyDescent="0.25">
      <c r="A463" s="25" t="s">
        <v>90</v>
      </c>
      <c r="B463" s="4">
        <v>979</v>
      </c>
      <c r="C463" s="1">
        <v>20</v>
      </c>
      <c r="D463" s="1" t="s">
        <v>956</v>
      </c>
      <c r="K463" s="1" t="s">
        <v>89</v>
      </c>
      <c r="L463" s="1">
        <v>201</v>
      </c>
      <c r="M463" s="1">
        <v>20</v>
      </c>
      <c r="N463" s="1" t="s">
        <v>2184</v>
      </c>
      <c r="X463" s="1" t="s">
        <v>647</v>
      </c>
      <c r="Y463" s="1">
        <v>525</v>
      </c>
      <c r="Z463" s="1">
        <v>4</v>
      </c>
      <c r="AA463" s="1" t="s">
        <v>4340</v>
      </c>
    </row>
    <row r="464" spans="1:27" x14ac:dyDescent="0.25">
      <c r="A464" s="25" t="s">
        <v>560</v>
      </c>
      <c r="B464" s="4">
        <v>643</v>
      </c>
      <c r="C464" s="1">
        <v>10</v>
      </c>
      <c r="D464" s="1" t="s">
        <v>2426</v>
      </c>
      <c r="K464" s="1" t="s">
        <v>90</v>
      </c>
      <c r="L464" s="1">
        <v>979</v>
      </c>
      <c r="M464" s="1">
        <v>20</v>
      </c>
      <c r="N464" s="1" t="s">
        <v>956</v>
      </c>
      <c r="X464" s="1" t="s">
        <v>648</v>
      </c>
      <c r="Y464" s="1">
        <v>655</v>
      </c>
      <c r="Z464" s="1">
        <v>12</v>
      </c>
      <c r="AA464" s="1" t="s">
        <v>2281</v>
      </c>
    </row>
    <row r="465" spans="1:27" x14ac:dyDescent="0.25">
      <c r="A465" s="25" t="s">
        <v>578</v>
      </c>
      <c r="B465" s="4">
        <v>441</v>
      </c>
      <c r="C465" s="1">
        <v>10</v>
      </c>
      <c r="D465" s="1" t="s">
        <v>2185</v>
      </c>
      <c r="K465" s="1" t="s">
        <v>560</v>
      </c>
      <c r="L465" s="1">
        <v>643</v>
      </c>
      <c r="M465" s="1">
        <v>10</v>
      </c>
      <c r="N465" s="1" t="s">
        <v>2426</v>
      </c>
      <c r="X465" s="1" t="s">
        <v>449</v>
      </c>
      <c r="Y465" s="1">
        <v>53</v>
      </c>
      <c r="Z465" s="1">
        <v>12</v>
      </c>
      <c r="AA465" s="1" t="s">
        <v>2282</v>
      </c>
    </row>
    <row r="466" spans="1:27" x14ac:dyDescent="0.25">
      <c r="A466" s="25" t="s">
        <v>85</v>
      </c>
      <c r="B466" s="4">
        <v>1086</v>
      </c>
      <c r="C466" s="1">
        <v>10</v>
      </c>
      <c r="D466" s="1" t="s">
        <v>2427</v>
      </c>
      <c r="K466" s="1" t="s">
        <v>578</v>
      </c>
      <c r="L466" s="1">
        <v>441</v>
      </c>
      <c r="M466" s="1">
        <v>10</v>
      </c>
      <c r="N466" s="1" t="s">
        <v>2185</v>
      </c>
      <c r="X466" s="1" t="s">
        <v>649</v>
      </c>
      <c r="Y466" s="1">
        <v>14</v>
      </c>
      <c r="Z466" s="1">
        <v>12</v>
      </c>
      <c r="AA466" s="1" t="s">
        <v>2283</v>
      </c>
    </row>
    <row r="467" spans="1:27" x14ac:dyDescent="0.25">
      <c r="A467" s="25" t="s">
        <v>93</v>
      </c>
      <c r="B467" s="4">
        <v>971</v>
      </c>
      <c r="C467" s="1">
        <v>20</v>
      </c>
      <c r="D467" s="1" t="s">
        <v>2186</v>
      </c>
      <c r="K467" s="1" t="s">
        <v>85</v>
      </c>
      <c r="L467" s="1">
        <v>1086</v>
      </c>
      <c r="M467" s="1">
        <v>10</v>
      </c>
      <c r="N467" s="1" t="s">
        <v>2427</v>
      </c>
      <c r="X467" s="1" t="s">
        <v>637</v>
      </c>
      <c r="Y467" s="1">
        <v>565</v>
      </c>
      <c r="Z467" s="1">
        <v>12</v>
      </c>
      <c r="AA467" s="1" t="s">
        <v>2285</v>
      </c>
    </row>
    <row r="468" spans="1:27" x14ac:dyDescent="0.25">
      <c r="A468" s="25" t="s">
        <v>316</v>
      </c>
      <c r="B468" s="4">
        <v>1015</v>
      </c>
      <c r="C468" s="1">
        <v>10</v>
      </c>
      <c r="D468" s="1" t="s">
        <v>2428</v>
      </c>
      <c r="K468" s="1" t="s">
        <v>93</v>
      </c>
      <c r="L468" s="1">
        <v>971</v>
      </c>
      <c r="M468" s="1">
        <v>20</v>
      </c>
      <c r="N468" s="1" t="s">
        <v>2186</v>
      </c>
      <c r="X468" s="1" t="s">
        <v>638</v>
      </c>
      <c r="Y468" s="1">
        <v>565</v>
      </c>
      <c r="Z468" s="1">
        <v>12</v>
      </c>
      <c r="AA468" s="1" t="s">
        <v>2286</v>
      </c>
    </row>
    <row r="469" spans="1:27" x14ac:dyDescent="0.25">
      <c r="A469" s="25" t="s">
        <v>287</v>
      </c>
      <c r="B469" s="4">
        <v>16</v>
      </c>
      <c r="C469" s="1">
        <v>20</v>
      </c>
      <c r="D469" s="1" t="s">
        <v>2187</v>
      </c>
      <c r="K469" s="1" t="s">
        <v>316</v>
      </c>
      <c r="L469" s="1">
        <v>1015</v>
      </c>
      <c r="M469" s="1">
        <v>10</v>
      </c>
      <c r="N469" s="1" t="s">
        <v>2428</v>
      </c>
      <c r="X469" s="1" t="s">
        <v>3829</v>
      </c>
      <c r="Y469" s="1">
        <v>376</v>
      </c>
      <c r="Z469" s="1">
        <v>12</v>
      </c>
      <c r="AA469" s="1" t="s">
        <v>4341</v>
      </c>
    </row>
    <row r="470" spans="1:27" x14ac:dyDescent="0.25">
      <c r="A470" s="25" t="s">
        <v>92</v>
      </c>
      <c r="B470" s="4">
        <v>971</v>
      </c>
      <c r="C470" s="1">
        <v>20</v>
      </c>
      <c r="D470" s="1" t="s">
        <v>3379</v>
      </c>
      <c r="K470" s="1" t="s">
        <v>287</v>
      </c>
      <c r="L470" s="1">
        <v>16</v>
      </c>
      <c r="M470" s="1">
        <v>20</v>
      </c>
      <c r="N470" s="1" t="s">
        <v>2187</v>
      </c>
      <c r="X470" s="1" t="s">
        <v>2825</v>
      </c>
      <c r="Y470" s="1">
        <v>168</v>
      </c>
      <c r="Z470" s="1">
        <v>2</v>
      </c>
      <c r="AA470" s="1" t="s">
        <v>3449</v>
      </c>
    </row>
    <row r="471" spans="1:27" x14ac:dyDescent="0.25">
      <c r="A471" s="25" t="s">
        <v>364</v>
      </c>
      <c r="B471" s="4">
        <v>151</v>
      </c>
      <c r="C471" s="1">
        <v>4</v>
      </c>
      <c r="D471" s="1" t="s">
        <v>2188</v>
      </c>
      <c r="K471" s="1" t="s">
        <v>92</v>
      </c>
      <c r="L471" s="1">
        <v>971</v>
      </c>
      <c r="M471" s="1">
        <v>20</v>
      </c>
      <c r="N471" s="1" t="s">
        <v>3379</v>
      </c>
      <c r="X471" s="1" t="s">
        <v>2828</v>
      </c>
      <c r="Y471" s="1">
        <v>168</v>
      </c>
      <c r="Z471" s="1">
        <v>2</v>
      </c>
      <c r="AA471" s="1" t="s">
        <v>3452</v>
      </c>
    </row>
    <row r="472" spans="1:27" x14ac:dyDescent="0.25">
      <c r="A472" s="25" t="s">
        <v>346</v>
      </c>
      <c r="B472" s="4">
        <v>14</v>
      </c>
      <c r="C472" s="1">
        <v>20</v>
      </c>
      <c r="D472" s="1" t="s">
        <v>955</v>
      </c>
      <c r="K472" s="1" t="s">
        <v>364</v>
      </c>
      <c r="L472" s="1">
        <v>151</v>
      </c>
      <c r="M472" s="1">
        <v>4</v>
      </c>
      <c r="N472" s="1" t="s">
        <v>2188</v>
      </c>
      <c r="X472" s="1" t="s">
        <v>2829</v>
      </c>
      <c r="Y472" s="1">
        <v>168</v>
      </c>
      <c r="Z472" s="1">
        <v>2</v>
      </c>
      <c r="AA472" s="1" t="s">
        <v>3453</v>
      </c>
    </row>
    <row r="473" spans="1:27" x14ac:dyDescent="0.25">
      <c r="A473" s="25" t="s">
        <v>548</v>
      </c>
      <c r="B473" s="4">
        <v>445</v>
      </c>
      <c r="C473" s="1">
        <v>4</v>
      </c>
      <c r="D473" s="1" t="s">
        <v>2189</v>
      </c>
      <c r="K473" s="1" t="s">
        <v>346</v>
      </c>
      <c r="L473" s="1">
        <v>14</v>
      </c>
      <c r="M473" s="1">
        <v>20</v>
      </c>
      <c r="N473" s="1" t="s">
        <v>955</v>
      </c>
      <c r="X473" s="1" t="s">
        <v>2830</v>
      </c>
      <c r="Y473" s="1">
        <v>168</v>
      </c>
      <c r="Z473" s="1">
        <v>2</v>
      </c>
      <c r="AA473" s="1" t="s">
        <v>3454</v>
      </c>
    </row>
    <row r="474" spans="1:27" x14ac:dyDescent="0.25">
      <c r="A474" s="25" t="s">
        <v>351</v>
      </c>
      <c r="B474" s="4">
        <v>14</v>
      </c>
      <c r="C474" s="1">
        <v>20</v>
      </c>
      <c r="D474" s="1" t="s">
        <v>3380</v>
      </c>
      <c r="K474" s="1" t="s">
        <v>548</v>
      </c>
      <c r="L474" s="1">
        <v>445</v>
      </c>
      <c r="M474" s="1">
        <v>4</v>
      </c>
      <c r="N474" s="1" t="s">
        <v>2189</v>
      </c>
      <c r="X474" s="1" t="s">
        <v>2831</v>
      </c>
      <c r="Y474" s="1">
        <v>167</v>
      </c>
      <c r="Z474" s="1">
        <v>2</v>
      </c>
      <c r="AA474" s="1" t="s">
        <v>3455</v>
      </c>
    </row>
    <row r="475" spans="1:27" x14ac:dyDescent="0.25">
      <c r="A475" s="25" t="s">
        <v>129</v>
      </c>
      <c r="B475" s="4">
        <v>125</v>
      </c>
      <c r="C475" s="1">
        <v>4</v>
      </c>
      <c r="D475" s="1" t="s">
        <v>2190</v>
      </c>
      <c r="K475" s="1" t="s">
        <v>351</v>
      </c>
      <c r="L475" s="1">
        <v>14</v>
      </c>
      <c r="M475" s="1">
        <v>20</v>
      </c>
      <c r="N475" s="1" t="s">
        <v>3380</v>
      </c>
      <c r="X475" s="1" t="s">
        <v>2832</v>
      </c>
      <c r="Y475" s="1">
        <v>167</v>
      </c>
      <c r="Z475" s="1">
        <v>2</v>
      </c>
      <c r="AA475" s="1" t="s">
        <v>3456</v>
      </c>
    </row>
    <row r="476" spans="1:27" x14ac:dyDescent="0.25">
      <c r="A476" s="25" t="s">
        <v>561</v>
      </c>
      <c r="B476" s="4">
        <v>971</v>
      </c>
      <c r="C476" s="1">
        <v>20</v>
      </c>
      <c r="D476" s="1" t="s">
        <v>2191</v>
      </c>
      <c r="K476" s="1" t="s">
        <v>129</v>
      </c>
      <c r="L476" s="1">
        <v>125</v>
      </c>
      <c r="M476" s="1">
        <v>4</v>
      </c>
      <c r="N476" s="1" t="s">
        <v>2190</v>
      </c>
      <c r="X476" s="1" t="s">
        <v>2833</v>
      </c>
      <c r="Y476" s="1">
        <v>168</v>
      </c>
      <c r="Z476" s="1">
        <v>2</v>
      </c>
      <c r="AA476" s="1" t="s">
        <v>3457</v>
      </c>
    </row>
    <row r="477" spans="1:27" x14ac:dyDescent="0.25">
      <c r="A477" s="25" t="s">
        <v>386</v>
      </c>
      <c r="B477" s="4">
        <v>971</v>
      </c>
      <c r="C477" s="1">
        <v>20</v>
      </c>
      <c r="D477" s="1" t="s">
        <v>2429</v>
      </c>
      <c r="K477" s="1" t="s">
        <v>561</v>
      </c>
      <c r="L477" s="1">
        <v>971</v>
      </c>
      <c r="M477" s="1">
        <v>20</v>
      </c>
      <c r="N477" s="1" t="s">
        <v>2191</v>
      </c>
      <c r="X477" s="1" t="s">
        <v>3830</v>
      </c>
      <c r="Y477" s="1">
        <v>171</v>
      </c>
      <c r="Z477" s="1">
        <v>2</v>
      </c>
      <c r="AA477" s="1" t="s">
        <v>4342</v>
      </c>
    </row>
    <row r="478" spans="1:27" x14ac:dyDescent="0.25">
      <c r="A478" s="25" t="s">
        <v>91</v>
      </c>
      <c r="B478" s="4">
        <v>972</v>
      </c>
      <c r="C478" s="1">
        <v>20</v>
      </c>
      <c r="D478" s="1" t="s">
        <v>2192</v>
      </c>
      <c r="K478" s="1" t="s">
        <v>386</v>
      </c>
      <c r="L478" s="1">
        <v>971</v>
      </c>
      <c r="M478" s="1">
        <v>20</v>
      </c>
      <c r="N478" s="1" t="s">
        <v>2429</v>
      </c>
      <c r="X478" s="1" t="s">
        <v>2834</v>
      </c>
      <c r="Y478" s="1">
        <v>167</v>
      </c>
      <c r="Z478" s="1">
        <v>2</v>
      </c>
      <c r="AA478" s="1" t="s">
        <v>3458</v>
      </c>
    </row>
    <row r="479" spans="1:27" x14ac:dyDescent="0.25">
      <c r="A479" s="25" t="s">
        <v>440</v>
      </c>
      <c r="B479" s="4">
        <v>449</v>
      </c>
      <c r="C479" s="1">
        <v>20</v>
      </c>
      <c r="D479" s="1" t="s">
        <v>2193</v>
      </c>
      <c r="K479" s="1" t="s">
        <v>91</v>
      </c>
      <c r="L479" s="1">
        <v>972</v>
      </c>
      <c r="M479" s="1">
        <v>20</v>
      </c>
      <c r="N479" s="1" t="s">
        <v>2192</v>
      </c>
      <c r="X479" s="1" t="s">
        <v>2835</v>
      </c>
      <c r="Y479" s="1">
        <v>167</v>
      </c>
      <c r="Z479" s="1">
        <v>2</v>
      </c>
      <c r="AA479" s="1" t="s">
        <v>3459</v>
      </c>
    </row>
    <row r="480" spans="1:27" x14ac:dyDescent="0.25">
      <c r="A480" s="25" t="s">
        <v>441</v>
      </c>
      <c r="B480" s="4">
        <v>450</v>
      </c>
      <c r="C480" s="1">
        <v>20</v>
      </c>
      <c r="D480" s="1" t="s">
        <v>2194</v>
      </c>
      <c r="K480" s="1" t="s">
        <v>440</v>
      </c>
      <c r="L480" s="1">
        <v>449</v>
      </c>
      <c r="M480" s="1">
        <v>20</v>
      </c>
      <c r="N480" s="1" t="s">
        <v>2193</v>
      </c>
      <c r="X480" s="1" t="s">
        <v>2836</v>
      </c>
      <c r="Y480" s="1">
        <v>171</v>
      </c>
      <c r="Z480" s="1">
        <v>2</v>
      </c>
      <c r="AA480" s="1" t="s">
        <v>3460</v>
      </c>
    </row>
    <row r="481" spans="1:27" x14ac:dyDescent="0.25">
      <c r="A481" s="25" t="s">
        <v>303</v>
      </c>
      <c r="B481" s="4">
        <v>953</v>
      </c>
      <c r="C481" s="1">
        <v>4</v>
      </c>
      <c r="D481" s="1" t="s">
        <v>2430</v>
      </c>
      <c r="K481" s="1" t="s">
        <v>441</v>
      </c>
      <c r="L481" s="1">
        <v>450</v>
      </c>
      <c r="M481" s="1">
        <v>20</v>
      </c>
      <c r="N481" s="1" t="s">
        <v>2194</v>
      </c>
      <c r="X481" s="1" t="s">
        <v>3831</v>
      </c>
      <c r="Y481" s="1">
        <v>171</v>
      </c>
      <c r="Z481" s="1">
        <v>2</v>
      </c>
      <c r="AA481" s="1" t="s">
        <v>4343</v>
      </c>
    </row>
    <row r="482" spans="1:27" x14ac:dyDescent="0.25">
      <c r="A482" s="25" t="s">
        <v>585</v>
      </c>
      <c r="B482" s="4">
        <v>453</v>
      </c>
      <c r="C482" s="1">
        <v>20</v>
      </c>
      <c r="D482" s="1" t="s">
        <v>957</v>
      </c>
      <c r="K482" s="1" t="s">
        <v>303</v>
      </c>
      <c r="L482" s="1">
        <v>953</v>
      </c>
      <c r="M482" s="1">
        <v>4</v>
      </c>
      <c r="N482" s="1" t="s">
        <v>2430</v>
      </c>
      <c r="X482" s="1" t="s">
        <v>2837</v>
      </c>
      <c r="Y482" s="1">
        <v>168</v>
      </c>
      <c r="Z482" s="1">
        <v>2</v>
      </c>
      <c r="AA482" s="1" t="s">
        <v>3461</v>
      </c>
    </row>
    <row r="483" spans="1:27" x14ac:dyDescent="0.25">
      <c r="A483" s="25" t="s">
        <v>555</v>
      </c>
      <c r="B483" s="4">
        <v>449</v>
      </c>
      <c r="C483" s="1">
        <v>20</v>
      </c>
      <c r="D483" s="1" t="s">
        <v>3381</v>
      </c>
      <c r="K483" s="1" t="s">
        <v>585</v>
      </c>
      <c r="L483" s="1">
        <v>453</v>
      </c>
      <c r="M483" s="1">
        <v>20</v>
      </c>
      <c r="N483" s="1" t="s">
        <v>957</v>
      </c>
      <c r="X483" s="1" t="s">
        <v>2838</v>
      </c>
      <c r="Y483" s="1">
        <v>162</v>
      </c>
      <c r="Z483" s="1">
        <v>2</v>
      </c>
      <c r="AA483" s="1" t="s">
        <v>3462</v>
      </c>
    </row>
    <row r="484" spans="1:27" x14ac:dyDescent="0.25">
      <c r="A484" s="25" t="s">
        <v>325</v>
      </c>
      <c r="B484" s="4">
        <v>1087</v>
      </c>
      <c r="C484" s="1">
        <v>10</v>
      </c>
      <c r="D484" s="1" t="s">
        <v>2431</v>
      </c>
      <c r="K484" s="1" t="s">
        <v>555</v>
      </c>
      <c r="L484" s="1">
        <v>449</v>
      </c>
      <c r="M484" s="1">
        <v>20</v>
      </c>
      <c r="N484" s="1" t="s">
        <v>3381</v>
      </c>
      <c r="X484" s="1" t="s">
        <v>2839</v>
      </c>
      <c r="Y484" s="1">
        <v>125</v>
      </c>
      <c r="Z484" s="1">
        <v>4</v>
      </c>
      <c r="AA484" s="1" t="s">
        <v>4344</v>
      </c>
    </row>
    <row r="485" spans="1:27" x14ac:dyDescent="0.25">
      <c r="A485" s="25" t="s">
        <v>369</v>
      </c>
      <c r="B485" s="4">
        <v>412</v>
      </c>
      <c r="C485" s="1">
        <v>10</v>
      </c>
      <c r="D485" s="1" t="s">
        <v>2432</v>
      </c>
      <c r="K485" s="1" t="s">
        <v>325</v>
      </c>
      <c r="L485" s="1">
        <v>1087</v>
      </c>
      <c r="M485" s="1">
        <v>10</v>
      </c>
      <c r="N485" s="1" t="s">
        <v>2431</v>
      </c>
      <c r="X485" s="1" t="s">
        <v>2840</v>
      </c>
      <c r="Y485" s="1">
        <v>164</v>
      </c>
      <c r="Z485" s="1">
        <v>2</v>
      </c>
      <c r="AA485" s="1" t="s">
        <v>3464</v>
      </c>
    </row>
    <row r="486" spans="1:27" x14ac:dyDescent="0.25">
      <c r="A486" s="25" t="s">
        <v>284</v>
      </c>
      <c r="B486" s="4">
        <v>1086</v>
      </c>
      <c r="C486" s="1">
        <v>10</v>
      </c>
      <c r="D486" s="1" t="s">
        <v>2433</v>
      </c>
      <c r="K486" s="1" t="s">
        <v>369</v>
      </c>
      <c r="L486" s="1">
        <v>412</v>
      </c>
      <c r="M486" s="1">
        <v>10</v>
      </c>
      <c r="N486" s="1" t="s">
        <v>2432</v>
      </c>
      <c r="X486" s="1" t="s">
        <v>2841</v>
      </c>
      <c r="Y486" s="1">
        <v>9</v>
      </c>
      <c r="Z486" s="1">
        <v>26</v>
      </c>
      <c r="AA486" s="1" t="s">
        <v>2287</v>
      </c>
    </row>
    <row r="487" spans="1:27" x14ac:dyDescent="0.25">
      <c r="A487" s="25" t="s">
        <v>285</v>
      </c>
      <c r="B487" s="4">
        <v>965</v>
      </c>
      <c r="C487" s="1">
        <v>10</v>
      </c>
      <c r="D487" s="1" t="s">
        <v>2434</v>
      </c>
      <c r="K487" s="1" t="s">
        <v>284</v>
      </c>
      <c r="L487" s="1">
        <v>1086</v>
      </c>
      <c r="M487" s="1">
        <v>10</v>
      </c>
      <c r="N487" s="1" t="s">
        <v>2433</v>
      </c>
      <c r="X487" s="1" t="s">
        <v>2842</v>
      </c>
      <c r="Y487" s="1">
        <v>9</v>
      </c>
      <c r="Z487" s="1">
        <v>26</v>
      </c>
      <c r="AA487" s="1" t="s">
        <v>4345</v>
      </c>
    </row>
    <row r="488" spans="1:27" x14ac:dyDescent="0.25">
      <c r="A488" s="25" t="s">
        <v>286</v>
      </c>
      <c r="B488" s="4">
        <v>1018</v>
      </c>
      <c r="C488" s="1">
        <v>10</v>
      </c>
      <c r="D488" s="1" t="s">
        <v>2435</v>
      </c>
      <c r="K488" s="1" t="s">
        <v>285</v>
      </c>
      <c r="L488" s="1">
        <v>965</v>
      </c>
      <c r="M488" s="1">
        <v>10</v>
      </c>
      <c r="N488" s="1" t="s">
        <v>2434</v>
      </c>
      <c r="X488" s="1" t="s">
        <v>2846</v>
      </c>
      <c r="Y488" s="1">
        <v>92</v>
      </c>
      <c r="Z488" s="1">
        <v>26</v>
      </c>
      <c r="AA488" s="1" t="s">
        <v>2291</v>
      </c>
    </row>
    <row r="489" spans="1:27" x14ac:dyDescent="0.25">
      <c r="A489" s="25" t="s">
        <v>365</v>
      </c>
      <c r="B489" s="4">
        <v>966</v>
      </c>
      <c r="C489" s="1">
        <v>10</v>
      </c>
      <c r="D489" s="1" t="s">
        <v>2436</v>
      </c>
      <c r="K489" s="1" t="s">
        <v>286</v>
      </c>
      <c r="L489" s="1">
        <v>1018</v>
      </c>
      <c r="M489" s="1">
        <v>10</v>
      </c>
      <c r="N489" s="1" t="s">
        <v>2435</v>
      </c>
      <c r="X489" s="1" t="s">
        <v>2847</v>
      </c>
      <c r="Y489" s="1">
        <v>92</v>
      </c>
      <c r="Z489" s="1">
        <v>26</v>
      </c>
      <c r="AA489" s="1" t="s">
        <v>2292</v>
      </c>
    </row>
    <row r="490" spans="1:27" x14ac:dyDescent="0.25">
      <c r="A490" s="25" t="s">
        <v>350</v>
      </c>
      <c r="B490" s="4">
        <v>1017</v>
      </c>
      <c r="C490" s="1">
        <v>10</v>
      </c>
      <c r="D490" s="1" t="s">
        <v>3382</v>
      </c>
      <c r="K490" s="1" t="s">
        <v>365</v>
      </c>
      <c r="L490" s="1">
        <v>966</v>
      </c>
      <c r="M490" s="1">
        <v>10</v>
      </c>
      <c r="N490" s="1" t="s">
        <v>2436</v>
      </c>
      <c r="X490" s="1" t="s">
        <v>2848</v>
      </c>
      <c r="Y490" s="1">
        <v>92</v>
      </c>
      <c r="Z490" s="1">
        <v>26</v>
      </c>
      <c r="AA490" s="1" t="s">
        <v>4346</v>
      </c>
    </row>
    <row r="491" spans="1:27" x14ac:dyDescent="0.25">
      <c r="A491" s="25" t="s">
        <v>423</v>
      </c>
      <c r="B491" s="4">
        <v>157</v>
      </c>
      <c r="C491" s="1">
        <v>4</v>
      </c>
      <c r="D491" s="1" t="s">
        <v>2195</v>
      </c>
      <c r="K491" s="1" t="s">
        <v>350</v>
      </c>
      <c r="L491" s="1">
        <v>1017</v>
      </c>
      <c r="M491" s="1">
        <v>10</v>
      </c>
      <c r="N491" s="1" t="s">
        <v>3382</v>
      </c>
      <c r="X491" s="1" t="s">
        <v>2849</v>
      </c>
      <c r="Y491" s="1">
        <v>630</v>
      </c>
      <c r="Z491" s="1">
        <v>26</v>
      </c>
      <c r="AA491" s="1" t="s">
        <v>4347</v>
      </c>
    </row>
    <row r="492" spans="1:27" x14ac:dyDescent="0.25">
      <c r="A492" s="25" t="s">
        <v>279</v>
      </c>
      <c r="B492" s="4">
        <v>405</v>
      </c>
      <c r="C492" s="1">
        <v>19</v>
      </c>
      <c r="D492" s="1" t="s">
        <v>3383</v>
      </c>
      <c r="K492" s="1" t="s">
        <v>423</v>
      </c>
      <c r="L492" s="1">
        <v>157</v>
      </c>
      <c r="M492" s="1">
        <v>4</v>
      </c>
      <c r="N492" s="1" t="s">
        <v>2195</v>
      </c>
      <c r="X492" s="1" t="s">
        <v>2851</v>
      </c>
      <c r="Y492" s="1">
        <v>656</v>
      </c>
      <c r="Z492" s="1">
        <v>20</v>
      </c>
      <c r="AA492" s="1" t="s">
        <v>2295</v>
      </c>
    </row>
    <row r="493" spans="1:27" x14ac:dyDescent="0.25">
      <c r="A493" s="25" t="s">
        <v>655</v>
      </c>
      <c r="B493" s="4">
        <v>984</v>
      </c>
      <c r="C493" s="1">
        <v>10</v>
      </c>
      <c r="D493" s="1" t="s">
        <v>2437</v>
      </c>
      <c r="K493" s="1" t="s">
        <v>279</v>
      </c>
      <c r="L493" s="1">
        <v>405</v>
      </c>
      <c r="M493" s="1">
        <v>19</v>
      </c>
      <c r="N493" s="1" t="s">
        <v>3383</v>
      </c>
      <c r="X493" s="1" t="s">
        <v>2854</v>
      </c>
      <c r="Y493" s="1">
        <v>125</v>
      </c>
      <c r="Z493" s="1">
        <v>4</v>
      </c>
      <c r="AA493" s="1" t="s">
        <v>2297</v>
      </c>
    </row>
    <row r="494" spans="1:27" x14ac:dyDescent="0.25">
      <c r="A494" s="25" t="s">
        <v>562</v>
      </c>
      <c r="B494" s="4">
        <v>375</v>
      </c>
      <c r="C494" s="1">
        <v>19</v>
      </c>
      <c r="D494" s="1" t="s">
        <v>2196</v>
      </c>
      <c r="K494" s="1" t="s">
        <v>655</v>
      </c>
      <c r="L494" s="1">
        <v>984</v>
      </c>
      <c r="M494" s="1">
        <v>10</v>
      </c>
      <c r="N494" s="1" t="s">
        <v>2437</v>
      </c>
      <c r="X494" s="1" t="s">
        <v>2855</v>
      </c>
      <c r="Y494" s="1">
        <v>6</v>
      </c>
      <c r="Z494" s="1">
        <v>4</v>
      </c>
      <c r="AA494" s="1" t="s">
        <v>2298</v>
      </c>
    </row>
    <row r="495" spans="1:27" x14ac:dyDescent="0.25">
      <c r="A495" s="25" t="s">
        <v>309</v>
      </c>
      <c r="B495" s="4">
        <v>462</v>
      </c>
      <c r="C495" s="1">
        <v>4</v>
      </c>
      <c r="D495" s="1" t="s">
        <v>2438</v>
      </c>
      <c r="K495" s="1" t="s">
        <v>562</v>
      </c>
      <c r="L495" s="1">
        <v>375</v>
      </c>
      <c r="M495" s="1">
        <v>19</v>
      </c>
      <c r="N495" s="1" t="s">
        <v>2196</v>
      </c>
      <c r="X495" s="1" t="s">
        <v>2857</v>
      </c>
      <c r="Y495" s="1">
        <v>313</v>
      </c>
      <c r="Z495" s="1">
        <v>4</v>
      </c>
      <c r="AA495" s="1" t="s">
        <v>4348</v>
      </c>
    </row>
    <row r="496" spans="1:27" x14ac:dyDescent="0.25">
      <c r="A496" s="25" t="s">
        <v>557</v>
      </c>
      <c r="B496" s="4">
        <v>215</v>
      </c>
      <c r="C496" s="1">
        <v>4</v>
      </c>
      <c r="D496" s="1" t="s">
        <v>2197</v>
      </c>
      <c r="K496" s="1" t="s">
        <v>309</v>
      </c>
      <c r="L496" s="1">
        <v>462</v>
      </c>
      <c r="M496" s="1">
        <v>4</v>
      </c>
      <c r="N496" s="1" t="s">
        <v>2438</v>
      </c>
      <c r="X496" s="1" t="s">
        <v>2858</v>
      </c>
      <c r="Y496" s="1">
        <v>125</v>
      </c>
      <c r="Z496" s="1">
        <v>20</v>
      </c>
      <c r="AA496" s="1" t="s">
        <v>3468</v>
      </c>
    </row>
    <row r="497" spans="1:27" x14ac:dyDescent="0.25">
      <c r="A497" s="25" t="s">
        <v>314</v>
      </c>
      <c r="B497" s="4">
        <v>322</v>
      </c>
      <c r="C497" s="1">
        <v>4</v>
      </c>
      <c r="D497" s="1" t="s">
        <v>958</v>
      </c>
      <c r="K497" s="1" t="s">
        <v>557</v>
      </c>
      <c r="L497" s="1">
        <v>215</v>
      </c>
      <c r="M497" s="1">
        <v>4</v>
      </c>
      <c r="N497" s="1" t="s">
        <v>2197</v>
      </c>
      <c r="X497" s="1" t="s">
        <v>2859</v>
      </c>
      <c r="Y497" s="1">
        <v>459</v>
      </c>
      <c r="Z497" s="1">
        <v>4</v>
      </c>
      <c r="AA497" s="1" t="s">
        <v>2475</v>
      </c>
    </row>
    <row r="498" spans="1:27" x14ac:dyDescent="0.25">
      <c r="A498" s="25" t="s">
        <v>2813</v>
      </c>
      <c r="B498" s="4">
        <v>463</v>
      </c>
      <c r="C498" s="1">
        <v>4</v>
      </c>
      <c r="D498" s="1" t="s">
        <v>2439</v>
      </c>
      <c r="K498" s="1" t="s">
        <v>314</v>
      </c>
      <c r="L498" s="1">
        <v>322</v>
      </c>
      <c r="M498" s="1">
        <v>4</v>
      </c>
      <c r="N498" s="1" t="s">
        <v>958</v>
      </c>
      <c r="X498" s="1" t="s">
        <v>2860</v>
      </c>
      <c r="Y498" s="1">
        <v>439</v>
      </c>
      <c r="Z498" s="1">
        <v>10</v>
      </c>
      <c r="AA498" s="1" t="s">
        <v>4349</v>
      </c>
    </row>
    <row r="499" spans="1:27" x14ac:dyDescent="0.25">
      <c r="A499" s="25" t="s">
        <v>381</v>
      </c>
      <c r="B499" s="4">
        <v>1015</v>
      </c>
      <c r="C499" s="1">
        <v>10</v>
      </c>
      <c r="D499" s="1" t="s">
        <v>2440</v>
      </c>
      <c r="K499" s="1" t="s">
        <v>2813</v>
      </c>
      <c r="L499" s="1">
        <v>463</v>
      </c>
      <c r="M499" s="1">
        <v>4</v>
      </c>
      <c r="N499" s="1" t="s">
        <v>2439</v>
      </c>
      <c r="X499" s="1" t="s">
        <v>2861</v>
      </c>
      <c r="Y499" s="1">
        <v>440</v>
      </c>
      <c r="Z499" s="1">
        <v>10</v>
      </c>
      <c r="AA499" s="1" t="s">
        <v>4350</v>
      </c>
    </row>
    <row r="500" spans="1:27" x14ac:dyDescent="0.25">
      <c r="A500" s="25" t="s">
        <v>368</v>
      </c>
      <c r="B500" s="4">
        <v>988</v>
      </c>
      <c r="C500" s="1">
        <v>10</v>
      </c>
      <c r="D500" s="1" t="s">
        <v>2441</v>
      </c>
      <c r="K500" s="1" t="s">
        <v>381</v>
      </c>
      <c r="L500" s="1">
        <v>1015</v>
      </c>
      <c r="M500" s="1">
        <v>10</v>
      </c>
      <c r="N500" s="1" t="s">
        <v>2440</v>
      </c>
      <c r="X500" s="1" t="s">
        <v>2862</v>
      </c>
      <c r="Y500" s="1">
        <v>3</v>
      </c>
      <c r="Z500" s="1">
        <v>18</v>
      </c>
      <c r="AA500" s="1" t="s">
        <v>2302</v>
      </c>
    </row>
    <row r="501" spans="1:27" x14ac:dyDescent="0.25">
      <c r="A501" s="25" t="s">
        <v>354</v>
      </c>
      <c r="B501" s="4">
        <v>638</v>
      </c>
      <c r="C501" s="1">
        <v>10</v>
      </c>
      <c r="D501" s="1" t="s">
        <v>2442</v>
      </c>
      <c r="K501" s="1" t="s">
        <v>368</v>
      </c>
      <c r="L501" s="1">
        <v>988</v>
      </c>
      <c r="M501" s="1">
        <v>10</v>
      </c>
      <c r="N501" s="1" t="s">
        <v>2441</v>
      </c>
      <c r="X501" s="1" t="s">
        <v>2863</v>
      </c>
      <c r="Y501" s="1">
        <v>14</v>
      </c>
      <c r="Z501" s="1">
        <v>19</v>
      </c>
      <c r="AA501" s="1" t="s">
        <v>2303</v>
      </c>
    </row>
    <row r="502" spans="1:27" x14ac:dyDescent="0.25">
      <c r="A502" s="25" t="s">
        <v>558</v>
      </c>
      <c r="B502" s="4">
        <v>1015</v>
      </c>
      <c r="C502" s="1">
        <v>10</v>
      </c>
      <c r="D502" s="1" t="s">
        <v>2198</v>
      </c>
      <c r="K502" s="1" t="s">
        <v>354</v>
      </c>
      <c r="L502" s="1">
        <v>638</v>
      </c>
      <c r="M502" s="1">
        <v>10</v>
      </c>
      <c r="N502" s="1" t="s">
        <v>2442</v>
      </c>
      <c r="X502" s="1" t="s">
        <v>2864</v>
      </c>
      <c r="Y502" s="1">
        <v>118</v>
      </c>
      <c r="Z502" s="1">
        <v>19</v>
      </c>
      <c r="AA502" s="1" t="s">
        <v>4351</v>
      </c>
    </row>
    <row r="503" spans="1:27" x14ac:dyDescent="0.25">
      <c r="A503" s="25" t="s">
        <v>559</v>
      </c>
      <c r="B503" s="4">
        <v>1015</v>
      </c>
      <c r="C503" s="1">
        <v>10</v>
      </c>
      <c r="D503" s="1" t="s">
        <v>2199</v>
      </c>
      <c r="K503" s="1" t="s">
        <v>558</v>
      </c>
      <c r="L503" s="1">
        <v>1015</v>
      </c>
      <c r="M503" s="1">
        <v>10</v>
      </c>
      <c r="N503" s="1" t="s">
        <v>2198</v>
      </c>
      <c r="X503" s="1" t="s">
        <v>2873</v>
      </c>
      <c r="Y503" s="1">
        <v>1022</v>
      </c>
      <c r="Z503" s="1">
        <v>23</v>
      </c>
      <c r="AA503" s="1" t="s">
        <v>4352</v>
      </c>
    </row>
    <row r="504" spans="1:27" x14ac:dyDescent="0.25">
      <c r="A504" s="25" t="s">
        <v>424</v>
      </c>
      <c r="B504" s="4">
        <v>157</v>
      </c>
      <c r="C504" s="1">
        <v>4</v>
      </c>
      <c r="D504" s="1" t="s">
        <v>2200</v>
      </c>
      <c r="K504" s="1" t="s">
        <v>559</v>
      </c>
      <c r="L504" s="1">
        <v>1015</v>
      </c>
      <c r="M504" s="1">
        <v>10</v>
      </c>
      <c r="N504" s="1" t="s">
        <v>2199</v>
      </c>
      <c r="X504" s="1" t="s">
        <v>2874</v>
      </c>
      <c r="Y504" s="1">
        <v>1021</v>
      </c>
      <c r="Z504" s="1">
        <v>19</v>
      </c>
      <c r="AA504" s="1" t="s">
        <v>2313</v>
      </c>
    </row>
    <row r="505" spans="1:27" x14ac:dyDescent="0.25">
      <c r="A505" s="25" t="s">
        <v>436</v>
      </c>
      <c r="B505" s="4">
        <v>339</v>
      </c>
      <c r="C505" s="1">
        <v>10</v>
      </c>
      <c r="D505" s="1" t="s">
        <v>2201</v>
      </c>
      <c r="K505" s="1" t="s">
        <v>424</v>
      </c>
      <c r="L505" s="1">
        <v>157</v>
      </c>
      <c r="M505" s="1">
        <v>4</v>
      </c>
      <c r="N505" s="1" t="s">
        <v>2200</v>
      </c>
      <c r="X505" s="1" t="s">
        <v>2875</v>
      </c>
      <c r="Y505" s="1">
        <v>533</v>
      </c>
      <c r="Z505" s="1">
        <v>12</v>
      </c>
      <c r="AA505" s="1" t="s">
        <v>2314</v>
      </c>
    </row>
    <row r="506" spans="1:27" x14ac:dyDescent="0.25">
      <c r="A506" s="25" t="s">
        <v>344</v>
      </c>
      <c r="B506" s="4">
        <v>1015</v>
      </c>
      <c r="C506" s="1">
        <v>10</v>
      </c>
      <c r="D506" s="1" t="s">
        <v>3384</v>
      </c>
      <c r="K506" s="1" t="s">
        <v>436</v>
      </c>
      <c r="L506" s="1">
        <v>339</v>
      </c>
      <c r="M506" s="1">
        <v>10</v>
      </c>
      <c r="N506" s="1" t="s">
        <v>2201</v>
      </c>
      <c r="X506" s="1" t="s">
        <v>2877</v>
      </c>
      <c r="Y506" s="1">
        <v>345</v>
      </c>
      <c r="Z506" s="1">
        <v>9</v>
      </c>
      <c r="AA506" s="1" t="s">
        <v>2315</v>
      </c>
    </row>
    <row r="507" spans="1:27" x14ac:dyDescent="0.25">
      <c r="A507" s="25" t="s">
        <v>114</v>
      </c>
      <c r="B507" s="4">
        <v>469</v>
      </c>
      <c r="C507" s="1">
        <v>12</v>
      </c>
      <c r="D507" s="1" t="s">
        <v>3385</v>
      </c>
      <c r="K507" s="1" t="s">
        <v>344</v>
      </c>
      <c r="L507" s="1">
        <v>1015</v>
      </c>
      <c r="M507" s="1">
        <v>10</v>
      </c>
      <c r="N507" s="1" t="s">
        <v>3384</v>
      </c>
      <c r="X507" s="1" t="s">
        <v>2878</v>
      </c>
      <c r="Y507" s="1">
        <v>949</v>
      </c>
      <c r="Z507" s="1">
        <v>4</v>
      </c>
      <c r="AA507" s="1" t="s">
        <v>2316</v>
      </c>
    </row>
    <row r="508" spans="1:27" x14ac:dyDescent="0.25">
      <c r="A508" s="25" t="s">
        <v>385</v>
      </c>
      <c r="B508" s="4">
        <v>469</v>
      </c>
      <c r="C508" s="1">
        <v>12</v>
      </c>
      <c r="D508" s="1" t="s">
        <v>2202</v>
      </c>
      <c r="K508" s="1" t="s">
        <v>114</v>
      </c>
      <c r="L508" s="1">
        <v>469</v>
      </c>
      <c r="M508" s="1">
        <v>12</v>
      </c>
      <c r="N508" s="1" t="s">
        <v>3385</v>
      </c>
      <c r="X508" s="1" t="s">
        <v>2879</v>
      </c>
      <c r="Y508" s="1">
        <v>2</v>
      </c>
      <c r="Z508" s="1">
        <v>4</v>
      </c>
      <c r="AA508" s="1" t="s">
        <v>2317</v>
      </c>
    </row>
    <row r="509" spans="1:27" x14ac:dyDescent="0.25">
      <c r="A509" s="25" t="s">
        <v>437</v>
      </c>
      <c r="B509" s="4">
        <v>1015</v>
      </c>
      <c r="C509" s="1">
        <v>10</v>
      </c>
      <c r="D509" s="1" t="s">
        <v>2203</v>
      </c>
      <c r="K509" s="1" t="s">
        <v>385</v>
      </c>
      <c r="L509" s="1">
        <v>469</v>
      </c>
      <c r="M509" s="1">
        <v>12</v>
      </c>
      <c r="N509" s="1" t="s">
        <v>2202</v>
      </c>
      <c r="X509" s="1" t="s">
        <v>2880</v>
      </c>
      <c r="Y509" s="1">
        <v>125</v>
      </c>
      <c r="Z509" s="1">
        <v>4</v>
      </c>
      <c r="AA509" s="1" t="s">
        <v>2318</v>
      </c>
    </row>
    <row r="510" spans="1:27" x14ac:dyDescent="0.25">
      <c r="A510" s="25" t="s">
        <v>345</v>
      </c>
      <c r="B510" s="4">
        <v>1015</v>
      </c>
      <c r="C510" s="1">
        <v>10</v>
      </c>
      <c r="D510" s="1" t="s">
        <v>2443</v>
      </c>
      <c r="K510" s="1" t="s">
        <v>437</v>
      </c>
      <c r="L510" s="1">
        <v>1015</v>
      </c>
      <c r="M510" s="1">
        <v>10</v>
      </c>
      <c r="N510" s="1" t="s">
        <v>2203</v>
      </c>
      <c r="X510" s="1" t="s">
        <v>3832</v>
      </c>
      <c r="Y510" s="1">
        <v>6</v>
      </c>
      <c r="Z510" s="1">
        <v>4</v>
      </c>
      <c r="AA510" s="1" t="s">
        <v>4353</v>
      </c>
    </row>
    <row r="511" spans="1:27" x14ac:dyDescent="0.25">
      <c r="A511" s="25" t="s">
        <v>283</v>
      </c>
      <c r="B511" s="4">
        <v>455</v>
      </c>
      <c r="C511" s="1">
        <v>23</v>
      </c>
      <c r="D511" s="1" t="s">
        <v>3386</v>
      </c>
      <c r="K511" s="1" t="s">
        <v>345</v>
      </c>
      <c r="L511" s="1">
        <v>1015</v>
      </c>
      <c r="M511" s="1">
        <v>10</v>
      </c>
      <c r="N511" s="1" t="s">
        <v>2443</v>
      </c>
      <c r="X511" s="1" t="s">
        <v>2881</v>
      </c>
      <c r="Y511" s="1">
        <v>948</v>
      </c>
      <c r="Z511" s="1">
        <v>4</v>
      </c>
      <c r="AA511" s="1" t="s">
        <v>2319</v>
      </c>
    </row>
    <row r="512" spans="1:27" x14ac:dyDescent="0.25">
      <c r="A512" s="25" t="s">
        <v>390</v>
      </c>
      <c r="B512" s="4">
        <v>471</v>
      </c>
      <c r="C512" s="1">
        <v>12</v>
      </c>
      <c r="D512" s="1" t="s">
        <v>2204</v>
      </c>
      <c r="K512" s="1" t="s">
        <v>283</v>
      </c>
      <c r="L512" s="1">
        <v>455</v>
      </c>
      <c r="M512" s="1">
        <v>23</v>
      </c>
      <c r="N512" s="1" t="s">
        <v>3386</v>
      </c>
      <c r="X512" s="1" t="s">
        <v>2882</v>
      </c>
      <c r="Y512" s="1">
        <v>329</v>
      </c>
      <c r="Z512" s="1">
        <v>9</v>
      </c>
      <c r="AA512" s="1" t="s">
        <v>3471</v>
      </c>
    </row>
    <row r="513" spans="1:27" x14ac:dyDescent="0.25">
      <c r="A513" s="25" t="s">
        <v>393</v>
      </c>
      <c r="B513" s="4">
        <v>242</v>
      </c>
      <c r="C513" s="1">
        <v>23</v>
      </c>
      <c r="D513" s="1" t="s">
        <v>3387</v>
      </c>
      <c r="K513" s="1" t="s">
        <v>390</v>
      </c>
      <c r="L513" s="1">
        <v>471</v>
      </c>
      <c r="M513" s="1">
        <v>12</v>
      </c>
      <c r="N513" s="1" t="s">
        <v>2204</v>
      </c>
      <c r="X513" s="1" t="s">
        <v>2883</v>
      </c>
      <c r="Y513" s="1">
        <v>313</v>
      </c>
      <c r="Z513" s="1">
        <v>4</v>
      </c>
      <c r="AA513" s="1" t="s">
        <v>2320</v>
      </c>
    </row>
    <row r="514" spans="1:27" x14ac:dyDescent="0.25">
      <c r="A514" s="25" t="s">
        <v>416</v>
      </c>
      <c r="B514" s="4">
        <v>134</v>
      </c>
      <c r="C514" s="1">
        <v>23</v>
      </c>
      <c r="D514" s="1" t="s">
        <v>2205</v>
      </c>
      <c r="K514" s="1" t="s">
        <v>393</v>
      </c>
      <c r="L514" s="1">
        <v>242</v>
      </c>
      <c r="M514" s="1">
        <v>23</v>
      </c>
      <c r="N514" s="1" t="s">
        <v>3387</v>
      </c>
      <c r="X514" s="1" t="s">
        <v>2884</v>
      </c>
      <c r="Y514" s="1">
        <v>621</v>
      </c>
      <c r="Z514" s="1">
        <v>12</v>
      </c>
      <c r="AA514" s="1" t="s">
        <v>2476</v>
      </c>
    </row>
    <row r="515" spans="1:27" x14ac:dyDescent="0.25">
      <c r="A515" s="25" t="s">
        <v>570</v>
      </c>
      <c r="B515" s="4">
        <v>473</v>
      </c>
      <c r="C515" s="1">
        <v>23</v>
      </c>
      <c r="D515" s="1" t="s">
        <v>2206</v>
      </c>
      <c r="K515" s="1" t="s">
        <v>416</v>
      </c>
      <c r="L515" s="1">
        <v>134</v>
      </c>
      <c r="M515" s="1">
        <v>23</v>
      </c>
      <c r="N515" s="1" t="s">
        <v>2205</v>
      </c>
      <c r="X515" s="1" t="s">
        <v>2885</v>
      </c>
      <c r="Y515" s="1">
        <v>344</v>
      </c>
      <c r="Z515" s="1">
        <v>17</v>
      </c>
      <c r="AA515" s="1" t="s">
        <v>2321</v>
      </c>
    </row>
    <row r="516" spans="1:27" x14ac:dyDescent="0.25">
      <c r="A516" s="25" t="s">
        <v>572</v>
      </c>
      <c r="B516" s="4">
        <v>97</v>
      </c>
      <c r="C516" s="1">
        <v>23</v>
      </c>
      <c r="D516" s="1" t="s">
        <v>2207</v>
      </c>
      <c r="K516" s="1" t="s">
        <v>570</v>
      </c>
      <c r="L516" s="1">
        <v>473</v>
      </c>
      <c r="M516" s="1">
        <v>23</v>
      </c>
      <c r="N516" s="1" t="s">
        <v>2206</v>
      </c>
      <c r="X516" s="1" t="s">
        <v>2886</v>
      </c>
      <c r="Y516" s="1">
        <v>169</v>
      </c>
      <c r="Z516" s="1">
        <v>25</v>
      </c>
      <c r="AA516" s="1" t="s">
        <v>2322</v>
      </c>
    </row>
    <row r="517" spans="1:27" x14ac:dyDescent="0.25">
      <c r="A517" s="25" t="s">
        <v>348</v>
      </c>
      <c r="B517" s="4">
        <v>315</v>
      </c>
      <c r="C517" s="1">
        <v>23</v>
      </c>
      <c r="D517" s="1" t="s">
        <v>2208</v>
      </c>
      <c r="K517" s="1" t="s">
        <v>572</v>
      </c>
      <c r="L517" s="1">
        <v>97</v>
      </c>
      <c r="M517" s="1">
        <v>23</v>
      </c>
      <c r="N517" s="1" t="s">
        <v>2207</v>
      </c>
      <c r="X517" s="1" t="s">
        <v>3833</v>
      </c>
      <c r="Y517" s="1">
        <v>169</v>
      </c>
      <c r="Z517" s="1">
        <v>25</v>
      </c>
      <c r="AA517" s="1" t="s">
        <v>4354</v>
      </c>
    </row>
    <row r="518" spans="1:27" x14ac:dyDescent="0.25">
      <c r="A518" s="25" t="s">
        <v>428</v>
      </c>
      <c r="B518" s="4">
        <v>624</v>
      </c>
      <c r="C518" s="1">
        <v>4</v>
      </c>
      <c r="D518" s="1" t="s">
        <v>2444</v>
      </c>
      <c r="K518" s="1" t="s">
        <v>348</v>
      </c>
      <c r="L518" s="1">
        <v>315</v>
      </c>
      <c r="M518" s="1">
        <v>23</v>
      </c>
      <c r="N518" s="1" t="s">
        <v>2208</v>
      </c>
      <c r="X518" s="1" t="s">
        <v>3834</v>
      </c>
      <c r="Y518" s="1">
        <v>175</v>
      </c>
      <c r="Z518" s="1">
        <v>14</v>
      </c>
      <c r="AA518" s="1" t="s">
        <v>4355</v>
      </c>
    </row>
    <row r="519" spans="1:27" x14ac:dyDescent="0.25">
      <c r="A519" s="25" t="s">
        <v>195</v>
      </c>
      <c r="B519" s="4">
        <v>159</v>
      </c>
      <c r="C519" s="1">
        <v>12</v>
      </c>
      <c r="D519" s="1" t="s">
        <v>2209</v>
      </c>
      <c r="K519" s="1" t="s">
        <v>428</v>
      </c>
      <c r="L519" s="1">
        <v>624</v>
      </c>
      <c r="M519" s="1">
        <v>4</v>
      </c>
      <c r="N519" s="1" t="s">
        <v>2444</v>
      </c>
      <c r="X519" s="1" t="s">
        <v>2889</v>
      </c>
      <c r="Y519" s="1">
        <v>125</v>
      </c>
      <c r="Z519" s="1">
        <v>4</v>
      </c>
      <c r="AA519" s="1" t="s">
        <v>4356</v>
      </c>
    </row>
    <row r="520" spans="1:27" x14ac:dyDescent="0.25">
      <c r="A520" s="25" t="s">
        <v>111</v>
      </c>
      <c r="B520" s="4">
        <v>104</v>
      </c>
      <c r="C520" s="1">
        <v>12</v>
      </c>
      <c r="D520" s="1" t="s">
        <v>2210</v>
      </c>
      <c r="K520" s="1" t="s">
        <v>195</v>
      </c>
      <c r="L520" s="1">
        <v>159</v>
      </c>
      <c r="M520" s="1">
        <v>12</v>
      </c>
      <c r="N520" s="1" t="s">
        <v>2209</v>
      </c>
      <c r="X520" s="1" t="s">
        <v>2893</v>
      </c>
      <c r="Y520" s="1">
        <v>1006</v>
      </c>
      <c r="Z520" s="1">
        <v>6</v>
      </c>
      <c r="AA520" s="1" t="s">
        <v>4357</v>
      </c>
    </row>
    <row r="521" spans="1:27" x14ac:dyDescent="0.25">
      <c r="A521" s="25" t="s">
        <v>110</v>
      </c>
      <c r="B521" s="4">
        <v>103</v>
      </c>
      <c r="C521" s="1">
        <v>12</v>
      </c>
      <c r="D521" s="1" t="s">
        <v>2211</v>
      </c>
      <c r="K521" s="1" t="s">
        <v>111</v>
      </c>
      <c r="L521" s="1">
        <v>104</v>
      </c>
      <c r="M521" s="1">
        <v>12</v>
      </c>
      <c r="N521" s="1" t="s">
        <v>2210</v>
      </c>
      <c r="X521" s="1" t="s">
        <v>3835</v>
      </c>
      <c r="Y521" s="1">
        <v>262</v>
      </c>
      <c r="Z521" s="1">
        <v>6</v>
      </c>
      <c r="AA521" s="1" t="s">
        <v>4358</v>
      </c>
    </row>
    <row r="522" spans="1:27" x14ac:dyDescent="0.25">
      <c r="A522" s="25" t="s">
        <v>586</v>
      </c>
      <c r="B522" s="4">
        <v>248</v>
      </c>
      <c r="C522" s="1">
        <v>4</v>
      </c>
      <c r="D522" s="1" t="s">
        <v>2212</v>
      </c>
      <c r="K522" s="1" t="s">
        <v>110</v>
      </c>
      <c r="L522" s="1">
        <v>103</v>
      </c>
      <c r="M522" s="1">
        <v>12</v>
      </c>
      <c r="N522" s="1" t="s">
        <v>2211</v>
      </c>
      <c r="X522" s="1" t="s">
        <v>2894</v>
      </c>
      <c r="Y522" s="1">
        <v>1005</v>
      </c>
      <c r="Z522" s="1">
        <v>6</v>
      </c>
      <c r="AA522" s="1" t="s">
        <v>4359</v>
      </c>
    </row>
    <row r="523" spans="1:27" x14ac:dyDescent="0.25">
      <c r="A523" s="25" t="s">
        <v>132</v>
      </c>
      <c r="B523" s="4">
        <v>328</v>
      </c>
      <c r="C523" s="1">
        <v>4</v>
      </c>
      <c r="D523" s="1" t="s">
        <v>2213</v>
      </c>
      <c r="K523" s="1" t="s">
        <v>586</v>
      </c>
      <c r="L523" s="1">
        <v>248</v>
      </c>
      <c r="M523" s="1">
        <v>4</v>
      </c>
      <c r="N523" s="1" t="s">
        <v>2212</v>
      </c>
      <c r="X523" s="1" t="s">
        <v>2895</v>
      </c>
      <c r="Y523" s="1">
        <v>1042</v>
      </c>
      <c r="Z523" s="1">
        <v>6</v>
      </c>
      <c r="AA523" s="1" t="s">
        <v>2481</v>
      </c>
    </row>
    <row r="524" spans="1:27" x14ac:dyDescent="0.25">
      <c r="A524" s="25" t="s">
        <v>293</v>
      </c>
      <c r="B524" s="4">
        <v>132</v>
      </c>
      <c r="C524" s="1">
        <v>24</v>
      </c>
      <c r="D524" s="1" t="s">
        <v>2214</v>
      </c>
      <c r="K524" s="1" t="s">
        <v>132</v>
      </c>
      <c r="L524" s="1">
        <v>328</v>
      </c>
      <c r="M524" s="1">
        <v>4</v>
      </c>
      <c r="N524" s="1" t="s">
        <v>2213</v>
      </c>
      <c r="X524" s="1" t="s">
        <v>2896</v>
      </c>
      <c r="Y524" s="1">
        <v>1043</v>
      </c>
      <c r="Z524" s="1">
        <v>6</v>
      </c>
      <c r="AA524" s="1" t="s">
        <v>3474</v>
      </c>
    </row>
    <row r="525" spans="1:27" x14ac:dyDescent="0.25">
      <c r="A525" s="25" t="s">
        <v>319</v>
      </c>
      <c r="B525" s="4">
        <v>474</v>
      </c>
      <c r="C525" s="1">
        <v>4</v>
      </c>
      <c r="D525" s="1" t="s">
        <v>2215</v>
      </c>
      <c r="K525" s="1" t="s">
        <v>293</v>
      </c>
      <c r="L525" s="1">
        <v>132</v>
      </c>
      <c r="M525" s="1">
        <v>24</v>
      </c>
      <c r="N525" s="1" t="s">
        <v>2214</v>
      </c>
      <c r="X525" s="1" t="s">
        <v>2897</v>
      </c>
      <c r="Y525" s="1">
        <v>542</v>
      </c>
      <c r="Z525" s="1">
        <v>6</v>
      </c>
      <c r="AA525" s="1" t="s">
        <v>2482</v>
      </c>
    </row>
    <row r="526" spans="1:27" x14ac:dyDescent="0.25">
      <c r="A526" s="25" t="s">
        <v>273</v>
      </c>
      <c r="B526" s="4">
        <v>78</v>
      </c>
      <c r="C526" s="1">
        <v>26</v>
      </c>
      <c r="D526" s="1" t="s">
        <v>2216</v>
      </c>
      <c r="K526" s="1" t="s">
        <v>319</v>
      </c>
      <c r="L526" s="1">
        <v>474</v>
      </c>
      <c r="M526" s="1">
        <v>4</v>
      </c>
      <c r="N526" s="1" t="s">
        <v>2215</v>
      </c>
      <c r="X526" s="1" t="s">
        <v>2898</v>
      </c>
      <c r="Y526" s="1">
        <v>1044</v>
      </c>
      <c r="Z526" s="1">
        <v>6</v>
      </c>
      <c r="AA526" s="1" t="s">
        <v>2483</v>
      </c>
    </row>
    <row r="527" spans="1:27" x14ac:dyDescent="0.25">
      <c r="A527" s="25" t="s">
        <v>384</v>
      </c>
      <c r="B527" s="4">
        <v>79</v>
      </c>
      <c r="C527" s="1">
        <v>26</v>
      </c>
      <c r="D527" s="1" t="s">
        <v>2217</v>
      </c>
      <c r="K527" s="1" t="s">
        <v>273</v>
      </c>
      <c r="L527" s="1">
        <v>78</v>
      </c>
      <c r="M527" s="1">
        <v>26</v>
      </c>
      <c r="N527" s="1" t="s">
        <v>2216</v>
      </c>
      <c r="X527" s="1" t="s">
        <v>2899</v>
      </c>
      <c r="Y527" s="1">
        <v>1010</v>
      </c>
      <c r="Z527" s="1">
        <v>6</v>
      </c>
      <c r="AA527" s="1" t="s">
        <v>3475</v>
      </c>
    </row>
    <row r="528" spans="1:27" x14ac:dyDescent="0.25">
      <c r="A528" s="25" t="s">
        <v>435</v>
      </c>
      <c r="B528" s="4">
        <v>80</v>
      </c>
      <c r="C528" s="1">
        <v>26</v>
      </c>
      <c r="D528" s="1" t="s">
        <v>2218</v>
      </c>
      <c r="K528" s="1" t="s">
        <v>384</v>
      </c>
      <c r="L528" s="1">
        <v>79</v>
      </c>
      <c r="M528" s="1">
        <v>26</v>
      </c>
      <c r="N528" s="1" t="s">
        <v>2217</v>
      </c>
      <c r="X528" s="1" t="s">
        <v>3836</v>
      </c>
      <c r="Y528" s="1">
        <v>657</v>
      </c>
      <c r="Z528" s="1">
        <v>6</v>
      </c>
      <c r="AA528" s="1" t="s">
        <v>4360</v>
      </c>
    </row>
    <row r="529" spans="1:27" x14ac:dyDescent="0.25">
      <c r="A529" s="25" t="s">
        <v>387</v>
      </c>
      <c r="B529" s="4">
        <v>479</v>
      </c>
      <c r="C529" s="1">
        <v>26</v>
      </c>
      <c r="D529" s="1" t="s">
        <v>2445</v>
      </c>
      <c r="K529" s="1" t="s">
        <v>435</v>
      </c>
      <c r="L529" s="1">
        <v>80</v>
      </c>
      <c r="M529" s="1">
        <v>26</v>
      </c>
      <c r="N529" s="1" t="s">
        <v>2218</v>
      </c>
      <c r="X529" s="1" t="s">
        <v>2900</v>
      </c>
      <c r="Y529" s="1">
        <v>658</v>
      </c>
      <c r="Z529" s="1">
        <v>6</v>
      </c>
      <c r="AA529" s="1" t="s">
        <v>4361</v>
      </c>
    </row>
    <row r="530" spans="1:27" x14ac:dyDescent="0.25">
      <c r="A530" s="25" t="s">
        <v>549</v>
      </c>
      <c r="B530" s="4">
        <v>445</v>
      </c>
      <c r="C530" s="1">
        <v>4</v>
      </c>
      <c r="D530" s="1" t="s">
        <v>2219</v>
      </c>
      <c r="K530" s="1" t="s">
        <v>387</v>
      </c>
      <c r="L530" s="1">
        <v>479</v>
      </c>
      <c r="M530" s="1">
        <v>26</v>
      </c>
      <c r="N530" s="1" t="s">
        <v>2445</v>
      </c>
      <c r="X530" s="1" t="s">
        <v>3837</v>
      </c>
      <c r="Y530" s="1">
        <v>169</v>
      </c>
      <c r="Z530" s="1">
        <v>18</v>
      </c>
      <c r="AA530" s="1" t="s">
        <v>4362</v>
      </c>
    </row>
    <row r="531" spans="1:27" x14ac:dyDescent="0.25">
      <c r="A531" s="25" t="s">
        <v>233</v>
      </c>
      <c r="B531" s="4">
        <v>167</v>
      </c>
      <c r="C531" s="1">
        <v>2</v>
      </c>
      <c r="D531" s="1" t="s">
        <v>3388</v>
      </c>
      <c r="K531" s="1" t="s">
        <v>549</v>
      </c>
      <c r="L531" s="1">
        <v>445</v>
      </c>
      <c r="M531" s="1">
        <v>4</v>
      </c>
      <c r="N531" s="1" t="s">
        <v>2219</v>
      </c>
      <c r="X531" s="1" t="s">
        <v>2901</v>
      </c>
      <c r="Y531" s="1">
        <v>217</v>
      </c>
      <c r="Z531" s="1">
        <v>6</v>
      </c>
      <c r="AA531" s="1" t="s">
        <v>2326</v>
      </c>
    </row>
    <row r="532" spans="1:27" x14ac:dyDescent="0.25">
      <c r="A532" s="25" t="s">
        <v>234</v>
      </c>
      <c r="B532" s="4">
        <v>167</v>
      </c>
      <c r="C532" s="1">
        <v>2</v>
      </c>
      <c r="D532" s="1" t="s">
        <v>3389</v>
      </c>
      <c r="K532" s="1" t="s">
        <v>233</v>
      </c>
      <c r="L532" s="1">
        <v>167</v>
      </c>
      <c r="M532" s="1">
        <v>2</v>
      </c>
      <c r="N532" s="1" t="s">
        <v>3388</v>
      </c>
      <c r="X532" s="1" t="s">
        <v>2906</v>
      </c>
      <c r="Y532" s="1">
        <v>262</v>
      </c>
      <c r="Z532" s="1">
        <v>6</v>
      </c>
      <c r="AA532" s="1" t="s">
        <v>2485</v>
      </c>
    </row>
    <row r="533" spans="1:27" x14ac:dyDescent="0.25">
      <c r="A533" s="25" t="s">
        <v>235</v>
      </c>
      <c r="B533" s="4">
        <v>167</v>
      </c>
      <c r="C533" s="1">
        <v>2</v>
      </c>
      <c r="D533" s="1" t="s">
        <v>3390</v>
      </c>
      <c r="K533" s="1" t="s">
        <v>234</v>
      </c>
      <c r="L533" s="1">
        <v>167</v>
      </c>
      <c r="M533" s="1">
        <v>2</v>
      </c>
      <c r="N533" s="1" t="s">
        <v>3389</v>
      </c>
      <c r="X533" s="1" t="s">
        <v>2910</v>
      </c>
      <c r="Y533" s="1">
        <v>248</v>
      </c>
      <c r="Z533" s="1">
        <v>6</v>
      </c>
      <c r="AA533" s="1" t="s">
        <v>2331</v>
      </c>
    </row>
    <row r="534" spans="1:27" x14ac:dyDescent="0.25">
      <c r="A534" s="25" t="s">
        <v>236</v>
      </c>
      <c r="B534" s="4">
        <v>167</v>
      </c>
      <c r="C534" s="1">
        <v>2</v>
      </c>
      <c r="D534" s="1" t="s">
        <v>3391</v>
      </c>
      <c r="K534" s="1" t="s">
        <v>235</v>
      </c>
      <c r="L534" s="1">
        <v>167</v>
      </c>
      <c r="M534" s="1">
        <v>2</v>
      </c>
      <c r="N534" s="1" t="s">
        <v>3390</v>
      </c>
      <c r="X534" s="1" t="s">
        <v>3838</v>
      </c>
      <c r="Y534" s="1">
        <v>176</v>
      </c>
      <c r="Z534" s="1">
        <v>6</v>
      </c>
      <c r="AA534" s="1" t="s">
        <v>4363</v>
      </c>
    </row>
    <row r="535" spans="1:27" x14ac:dyDescent="0.25">
      <c r="A535" s="25" t="s">
        <v>237</v>
      </c>
      <c r="B535" s="4">
        <v>167</v>
      </c>
      <c r="C535" s="1">
        <v>2</v>
      </c>
      <c r="D535" s="1" t="s">
        <v>3392</v>
      </c>
      <c r="K535" s="1" t="s">
        <v>236</v>
      </c>
      <c r="L535" s="1">
        <v>167</v>
      </c>
      <c r="M535" s="1">
        <v>2</v>
      </c>
      <c r="N535" s="1" t="s">
        <v>3391</v>
      </c>
      <c r="X535" s="1" t="s">
        <v>3839</v>
      </c>
      <c r="Y535" s="1">
        <v>246</v>
      </c>
      <c r="Z535" s="1">
        <v>6</v>
      </c>
      <c r="AA535" s="1" t="s">
        <v>4364</v>
      </c>
    </row>
    <row r="536" spans="1:27" x14ac:dyDescent="0.25">
      <c r="A536" s="25" t="s">
        <v>238</v>
      </c>
      <c r="B536" s="4">
        <v>167</v>
      </c>
      <c r="C536" s="1">
        <v>2</v>
      </c>
      <c r="D536" s="1" t="s">
        <v>3393</v>
      </c>
      <c r="K536" s="1" t="s">
        <v>237</v>
      </c>
      <c r="L536" s="1">
        <v>167</v>
      </c>
      <c r="M536" s="1">
        <v>2</v>
      </c>
      <c r="N536" s="1" t="s">
        <v>3392</v>
      </c>
      <c r="X536" s="1" t="s">
        <v>2915</v>
      </c>
      <c r="Y536" s="1">
        <v>246</v>
      </c>
      <c r="Z536" s="1">
        <v>6</v>
      </c>
      <c r="AA536" s="1" t="s">
        <v>2336</v>
      </c>
    </row>
    <row r="537" spans="1:27" x14ac:dyDescent="0.25">
      <c r="A537" s="25" t="s">
        <v>2814</v>
      </c>
      <c r="B537" s="4">
        <v>168</v>
      </c>
      <c r="C537" s="1">
        <v>2</v>
      </c>
      <c r="D537" s="1" t="s">
        <v>3394</v>
      </c>
      <c r="K537" s="1" t="s">
        <v>238</v>
      </c>
      <c r="L537" s="1">
        <v>167</v>
      </c>
      <c r="M537" s="1">
        <v>2</v>
      </c>
      <c r="N537" s="1" t="s">
        <v>3393</v>
      </c>
      <c r="X537" s="1" t="s">
        <v>3840</v>
      </c>
      <c r="Y537" s="1">
        <v>238</v>
      </c>
      <c r="Z537" s="1">
        <v>6</v>
      </c>
      <c r="AA537" s="1" t="s">
        <v>4365</v>
      </c>
    </row>
    <row r="538" spans="1:27" x14ac:dyDescent="0.25">
      <c r="A538" s="25" t="s">
        <v>239</v>
      </c>
      <c r="B538" s="4">
        <v>167</v>
      </c>
      <c r="C538" s="1">
        <v>2</v>
      </c>
      <c r="D538" s="1" t="s">
        <v>3395</v>
      </c>
      <c r="K538" s="1" t="s">
        <v>2814</v>
      </c>
      <c r="L538" s="1">
        <v>168</v>
      </c>
      <c r="M538" s="1">
        <v>2</v>
      </c>
      <c r="N538" s="1" t="s">
        <v>3394</v>
      </c>
      <c r="X538" s="1" t="s">
        <v>2918</v>
      </c>
      <c r="Y538" s="1">
        <v>1045</v>
      </c>
      <c r="Z538" s="1">
        <v>6</v>
      </c>
      <c r="AA538" s="1" t="s">
        <v>2488</v>
      </c>
    </row>
    <row r="539" spans="1:27" x14ac:dyDescent="0.25">
      <c r="A539" s="25" t="s">
        <v>251</v>
      </c>
      <c r="B539" s="4">
        <v>168</v>
      </c>
      <c r="C539" s="1">
        <v>2</v>
      </c>
      <c r="D539" s="1" t="s">
        <v>3396</v>
      </c>
      <c r="K539" s="1" t="s">
        <v>239</v>
      </c>
      <c r="L539" s="1">
        <v>167</v>
      </c>
      <c r="M539" s="1">
        <v>2</v>
      </c>
      <c r="N539" s="1" t="s">
        <v>3395</v>
      </c>
      <c r="X539" s="1" t="s">
        <v>3841</v>
      </c>
      <c r="Y539" s="1">
        <v>234</v>
      </c>
      <c r="Z539" s="1">
        <v>12</v>
      </c>
      <c r="AA539" s="1" t="s">
        <v>4366</v>
      </c>
    </row>
    <row r="540" spans="1:27" x14ac:dyDescent="0.25">
      <c r="A540" s="25" t="s">
        <v>294</v>
      </c>
      <c r="B540" s="4">
        <v>132</v>
      </c>
      <c r="C540" s="1">
        <v>24</v>
      </c>
      <c r="D540" s="1" t="s">
        <v>2220</v>
      </c>
      <c r="K540" s="1" t="s">
        <v>251</v>
      </c>
      <c r="L540" s="1">
        <v>168</v>
      </c>
      <c r="M540" s="1">
        <v>2</v>
      </c>
      <c r="N540" s="1" t="s">
        <v>3396</v>
      </c>
      <c r="X540" s="1" t="s">
        <v>3842</v>
      </c>
      <c r="Y540" s="1">
        <v>241</v>
      </c>
      <c r="Z540" s="1">
        <v>6</v>
      </c>
      <c r="AA540" s="1" t="s">
        <v>4367</v>
      </c>
    </row>
    <row r="541" spans="1:27" x14ac:dyDescent="0.25">
      <c r="A541" s="25" t="s">
        <v>274</v>
      </c>
      <c r="B541" s="4">
        <v>625</v>
      </c>
      <c r="C541" s="1">
        <v>12</v>
      </c>
      <c r="D541" s="1" t="s">
        <v>2446</v>
      </c>
      <c r="K541" s="1" t="s">
        <v>294</v>
      </c>
      <c r="L541" s="1">
        <v>132</v>
      </c>
      <c r="M541" s="1">
        <v>24</v>
      </c>
      <c r="N541" s="1" t="s">
        <v>2220</v>
      </c>
      <c r="X541" s="1" t="s">
        <v>2924</v>
      </c>
      <c r="Y541" s="1">
        <v>969</v>
      </c>
      <c r="Z541" s="1">
        <v>10</v>
      </c>
      <c r="AA541" s="1" t="s">
        <v>4368</v>
      </c>
    </row>
    <row r="542" spans="1:27" x14ac:dyDescent="0.25">
      <c r="A542" s="25" t="s">
        <v>366</v>
      </c>
      <c r="B542" s="4">
        <v>627</v>
      </c>
      <c r="C542" s="1">
        <v>12</v>
      </c>
      <c r="D542" s="1" t="s">
        <v>2221</v>
      </c>
      <c r="K542" s="1" t="s">
        <v>274</v>
      </c>
      <c r="L542" s="1">
        <v>625</v>
      </c>
      <c r="M542" s="1">
        <v>12</v>
      </c>
      <c r="N542" s="1" t="s">
        <v>2446</v>
      </c>
      <c r="X542" s="1" t="s">
        <v>2925</v>
      </c>
      <c r="Y542" s="1">
        <v>547</v>
      </c>
      <c r="Z542" s="1">
        <v>10</v>
      </c>
      <c r="AA542" s="1" t="s">
        <v>4369</v>
      </c>
    </row>
    <row r="543" spans="1:27" x14ac:dyDescent="0.25">
      <c r="A543" s="25" t="s">
        <v>308</v>
      </c>
      <c r="B543" s="4">
        <v>1069</v>
      </c>
      <c r="C543" s="1">
        <v>8</v>
      </c>
      <c r="D543" s="1" t="s">
        <v>2447</v>
      </c>
      <c r="K543" s="1" t="s">
        <v>366</v>
      </c>
      <c r="L543" s="1">
        <v>627</v>
      </c>
      <c r="M543" s="1">
        <v>12</v>
      </c>
      <c r="N543" s="1" t="s">
        <v>2221</v>
      </c>
      <c r="X543" s="1" t="s">
        <v>2926</v>
      </c>
      <c r="Y543" s="1">
        <v>967</v>
      </c>
      <c r="Z543" s="1">
        <v>10</v>
      </c>
      <c r="AA543" s="1" t="s">
        <v>2490</v>
      </c>
    </row>
    <row r="544" spans="1:27" x14ac:dyDescent="0.25">
      <c r="A544" s="25" t="s">
        <v>556</v>
      </c>
      <c r="B544" s="4">
        <v>304</v>
      </c>
      <c r="C544" s="1">
        <v>8</v>
      </c>
      <c r="D544" s="1" t="s">
        <v>2448</v>
      </c>
      <c r="K544" s="1" t="s">
        <v>308</v>
      </c>
      <c r="L544" s="1">
        <v>1069</v>
      </c>
      <c r="M544" s="1">
        <v>8</v>
      </c>
      <c r="N544" s="1" t="s">
        <v>2447</v>
      </c>
      <c r="X544" s="1" t="s">
        <v>2927</v>
      </c>
      <c r="Y544" s="1">
        <v>1015</v>
      </c>
      <c r="Z544" s="1">
        <v>10</v>
      </c>
      <c r="AA544" s="1" t="s">
        <v>4370</v>
      </c>
    </row>
    <row r="545" spans="1:27" x14ac:dyDescent="0.25">
      <c r="A545" s="25" t="s">
        <v>571</v>
      </c>
      <c r="B545" s="4">
        <v>1085</v>
      </c>
      <c r="C545" s="1">
        <v>12</v>
      </c>
      <c r="D545" s="1" t="s">
        <v>2222</v>
      </c>
      <c r="K545" s="1" t="s">
        <v>556</v>
      </c>
      <c r="L545" s="1">
        <v>304</v>
      </c>
      <c r="M545" s="1">
        <v>8</v>
      </c>
      <c r="N545" s="1" t="s">
        <v>2448</v>
      </c>
      <c r="X545" s="1" t="s">
        <v>2928</v>
      </c>
      <c r="Y545" s="1">
        <v>555</v>
      </c>
      <c r="Z545" s="1">
        <v>10</v>
      </c>
      <c r="AA545" s="1" t="s">
        <v>4371</v>
      </c>
    </row>
    <row r="546" spans="1:27" x14ac:dyDescent="0.25">
      <c r="A546" s="25" t="s">
        <v>317</v>
      </c>
      <c r="B546" s="4">
        <v>14</v>
      </c>
      <c r="C546" s="1">
        <v>18</v>
      </c>
      <c r="D546" s="1" t="s">
        <v>2223</v>
      </c>
      <c r="K546" s="1" t="s">
        <v>571</v>
      </c>
      <c r="L546" s="1">
        <v>1085</v>
      </c>
      <c r="M546" s="1">
        <v>12</v>
      </c>
      <c r="N546" s="1" t="s">
        <v>2222</v>
      </c>
      <c r="X546" s="1" t="s">
        <v>2929</v>
      </c>
      <c r="Y546" s="1">
        <v>364</v>
      </c>
      <c r="Z546" s="1">
        <v>10</v>
      </c>
      <c r="AA546" s="1" t="s">
        <v>4372</v>
      </c>
    </row>
    <row r="547" spans="1:27" x14ac:dyDescent="0.25">
      <c r="A547" s="25" t="s">
        <v>321</v>
      </c>
      <c r="B547" s="4">
        <v>14</v>
      </c>
      <c r="C547" s="1">
        <v>18</v>
      </c>
      <c r="D547" s="1" t="s">
        <v>2224</v>
      </c>
      <c r="K547" s="1" t="s">
        <v>317</v>
      </c>
      <c r="L547" s="1">
        <v>14</v>
      </c>
      <c r="M547" s="1">
        <v>18</v>
      </c>
      <c r="N547" s="1" t="s">
        <v>2223</v>
      </c>
      <c r="X547" s="1" t="s">
        <v>2930</v>
      </c>
      <c r="Y547" s="1">
        <v>255</v>
      </c>
      <c r="Z547" s="1">
        <v>10</v>
      </c>
      <c r="AA547" s="1" t="s">
        <v>4373</v>
      </c>
    </row>
    <row r="548" spans="1:27" x14ac:dyDescent="0.25">
      <c r="A548" s="25" t="s">
        <v>305</v>
      </c>
      <c r="B548" s="4">
        <v>629</v>
      </c>
      <c r="C548" s="1">
        <v>23</v>
      </c>
      <c r="D548" s="1" t="s">
        <v>2225</v>
      </c>
      <c r="K548" s="1" t="s">
        <v>321</v>
      </c>
      <c r="L548" s="1">
        <v>14</v>
      </c>
      <c r="M548" s="1">
        <v>18</v>
      </c>
      <c r="N548" s="1" t="s">
        <v>2224</v>
      </c>
      <c r="X548" s="1" t="s">
        <v>2931</v>
      </c>
      <c r="Y548" s="1">
        <v>965</v>
      </c>
      <c r="Z548" s="1">
        <v>10</v>
      </c>
      <c r="AA548" s="1" t="s">
        <v>4374</v>
      </c>
    </row>
    <row r="549" spans="1:27" x14ac:dyDescent="0.25">
      <c r="A549" s="25" t="s">
        <v>166</v>
      </c>
      <c r="B549" s="4">
        <v>629</v>
      </c>
      <c r="C549" s="1">
        <v>27</v>
      </c>
      <c r="D549" s="1" t="s">
        <v>2226</v>
      </c>
      <c r="K549" s="1" t="s">
        <v>305</v>
      </c>
      <c r="L549" s="1">
        <v>629</v>
      </c>
      <c r="M549" s="1">
        <v>23</v>
      </c>
      <c r="N549" s="1" t="s">
        <v>2225</v>
      </c>
      <c r="X549" s="1" t="s">
        <v>3843</v>
      </c>
      <c r="Y549" s="1">
        <v>187</v>
      </c>
      <c r="Z549" s="1">
        <v>14</v>
      </c>
      <c r="AA549" s="1" t="s">
        <v>4375</v>
      </c>
    </row>
    <row r="550" spans="1:27" x14ac:dyDescent="0.25">
      <c r="A550" s="25" t="s">
        <v>165</v>
      </c>
      <c r="B550" s="4">
        <v>629</v>
      </c>
      <c r="C550" s="1">
        <v>13</v>
      </c>
      <c r="D550" s="1" t="s">
        <v>2227</v>
      </c>
      <c r="K550" s="1" t="s">
        <v>166</v>
      </c>
      <c r="L550" s="1">
        <v>629</v>
      </c>
      <c r="M550" s="1">
        <v>27</v>
      </c>
      <c r="N550" s="1" t="s">
        <v>2226</v>
      </c>
      <c r="X550" s="1" t="s">
        <v>2981</v>
      </c>
      <c r="Y550" s="1">
        <v>325</v>
      </c>
      <c r="Z550" s="1">
        <v>4</v>
      </c>
      <c r="AA550" s="1" t="s">
        <v>2494</v>
      </c>
    </row>
    <row r="551" spans="1:27" x14ac:dyDescent="0.25">
      <c r="A551" s="25" t="s">
        <v>584</v>
      </c>
      <c r="B551" s="4">
        <v>3</v>
      </c>
      <c r="C551" s="1">
        <v>18</v>
      </c>
      <c r="D551" s="1" t="s">
        <v>2228</v>
      </c>
      <c r="K551" s="1" t="s">
        <v>165</v>
      </c>
      <c r="L551" s="1">
        <v>629</v>
      </c>
      <c r="M551" s="1">
        <v>13</v>
      </c>
      <c r="N551" s="1" t="s">
        <v>2227</v>
      </c>
      <c r="X551" s="1" t="s">
        <v>3844</v>
      </c>
      <c r="Y551" s="1">
        <v>261</v>
      </c>
      <c r="Z551" s="1">
        <v>10</v>
      </c>
      <c r="AA551" s="1" t="s">
        <v>4376</v>
      </c>
    </row>
    <row r="552" spans="1:27" x14ac:dyDescent="0.25">
      <c r="A552" s="25" t="s">
        <v>391</v>
      </c>
      <c r="B552" s="4">
        <v>242</v>
      </c>
      <c r="C552" s="1">
        <v>12</v>
      </c>
      <c r="D552" s="1" t="s">
        <v>3326</v>
      </c>
      <c r="K552" s="1" t="s">
        <v>584</v>
      </c>
      <c r="L552" s="1">
        <v>3</v>
      </c>
      <c r="M552" s="1">
        <v>18</v>
      </c>
      <c r="N552" s="1" t="s">
        <v>2228</v>
      </c>
      <c r="X552" s="1" t="s">
        <v>3198</v>
      </c>
      <c r="Y552" s="1">
        <v>23</v>
      </c>
      <c r="Z552" s="1">
        <v>10</v>
      </c>
      <c r="AA552" s="1" t="s">
        <v>4377</v>
      </c>
    </row>
    <row r="553" spans="1:27" x14ac:dyDescent="0.25">
      <c r="A553" s="25" t="s">
        <v>461</v>
      </c>
      <c r="B553" s="4">
        <v>1029</v>
      </c>
      <c r="C553" s="1">
        <v>12</v>
      </c>
      <c r="D553" s="1" t="s">
        <v>2449</v>
      </c>
      <c r="K553" s="1" t="s">
        <v>391</v>
      </c>
      <c r="L553" s="1">
        <v>242</v>
      </c>
      <c r="M553" s="1">
        <v>12</v>
      </c>
      <c r="N553" s="1" t="s">
        <v>3326</v>
      </c>
      <c r="X553" s="1" t="s">
        <v>3199</v>
      </c>
      <c r="Y553" s="1">
        <v>955</v>
      </c>
      <c r="Z553" s="1">
        <v>2</v>
      </c>
      <c r="AA553" s="1" t="s">
        <v>3548</v>
      </c>
    </row>
    <row r="554" spans="1:27" x14ac:dyDescent="0.25">
      <c r="A554" s="25" t="s">
        <v>256</v>
      </c>
      <c r="B554" s="4">
        <v>171</v>
      </c>
      <c r="C554" s="1">
        <v>2</v>
      </c>
      <c r="D554" s="1" t="s">
        <v>3397</v>
      </c>
      <c r="K554" s="1" t="s">
        <v>461</v>
      </c>
      <c r="L554" s="1">
        <v>1029</v>
      </c>
      <c r="M554" s="1">
        <v>12</v>
      </c>
      <c r="N554" s="1" t="s">
        <v>2449</v>
      </c>
      <c r="X554" s="1" t="s">
        <v>3200</v>
      </c>
      <c r="Y554" s="1">
        <v>156</v>
      </c>
      <c r="Z554" s="1">
        <v>2</v>
      </c>
      <c r="AA554" s="1" t="s">
        <v>3549</v>
      </c>
    </row>
    <row r="555" spans="1:27" x14ac:dyDescent="0.25">
      <c r="A555" s="25" t="s">
        <v>257</v>
      </c>
      <c r="B555" s="4">
        <v>171</v>
      </c>
      <c r="C555" s="1">
        <v>2</v>
      </c>
      <c r="D555" s="1" t="s">
        <v>3398</v>
      </c>
      <c r="K555" s="1" t="s">
        <v>256</v>
      </c>
      <c r="L555" s="1">
        <v>171</v>
      </c>
      <c r="M555" s="1">
        <v>2</v>
      </c>
      <c r="N555" s="1" t="s">
        <v>3397</v>
      </c>
      <c r="X555" s="1" t="s">
        <v>3201</v>
      </c>
      <c r="Y555" s="1">
        <v>164</v>
      </c>
      <c r="Z555" s="1">
        <v>2</v>
      </c>
      <c r="AA555" s="1" t="s">
        <v>3550</v>
      </c>
    </row>
    <row r="556" spans="1:27" x14ac:dyDescent="0.25">
      <c r="A556" s="25" t="s">
        <v>252</v>
      </c>
      <c r="B556" s="4">
        <v>168</v>
      </c>
      <c r="C556" s="1">
        <v>2</v>
      </c>
      <c r="D556" s="1" t="s">
        <v>3399</v>
      </c>
      <c r="K556" s="1" t="s">
        <v>257</v>
      </c>
      <c r="L556" s="1">
        <v>171</v>
      </c>
      <c r="M556" s="1">
        <v>2</v>
      </c>
      <c r="N556" s="1" t="s">
        <v>3398</v>
      </c>
      <c r="X556" s="1" t="s">
        <v>3845</v>
      </c>
      <c r="Y556" s="1">
        <v>956</v>
      </c>
      <c r="Z556" s="1">
        <v>2</v>
      </c>
      <c r="AA556" s="1" t="s">
        <v>2717</v>
      </c>
    </row>
    <row r="557" spans="1:27" x14ac:dyDescent="0.25">
      <c r="A557" s="25" t="s">
        <v>401</v>
      </c>
      <c r="B557" s="4">
        <v>148</v>
      </c>
      <c r="C557" s="1">
        <v>2</v>
      </c>
      <c r="D557" s="1" t="s">
        <v>2229</v>
      </c>
      <c r="K557" s="1" t="s">
        <v>252</v>
      </c>
      <c r="L557" s="1">
        <v>168</v>
      </c>
      <c r="M557" s="1">
        <v>2</v>
      </c>
      <c r="N557" s="1" t="s">
        <v>3399</v>
      </c>
      <c r="X557" s="1" t="s">
        <v>3202</v>
      </c>
      <c r="Y557" s="1">
        <v>954</v>
      </c>
      <c r="Z557" s="1">
        <v>2</v>
      </c>
      <c r="AA557" s="1" t="s">
        <v>3551</v>
      </c>
    </row>
    <row r="558" spans="1:27" x14ac:dyDescent="0.25">
      <c r="A558" s="25" t="s">
        <v>660</v>
      </c>
      <c r="B558" s="4">
        <v>1030</v>
      </c>
      <c r="C558" s="1">
        <v>6</v>
      </c>
      <c r="D558" s="1" t="s">
        <v>2230</v>
      </c>
      <c r="K558" s="1" t="s">
        <v>401</v>
      </c>
      <c r="L558" s="1">
        <v>148</v>
      </c>
      <c r="M558" s="1">
        <v>2</v>
      </c>
      <c r="N558" s="1" t="s">
        <v>2229</v>
      </c>
      <c r="X558" s="1" t="s">
        <v>3203</v>
      </c>
      <c r="Y558" s="1">
        <v>954</v>
      </c>
      <c r="Z558" s="1">
        <v>2</v>
      </c>
      <c r="AA558" s="1" t="s">
        <v>3552</v>
      </c>
    </row>
    <row r="559" spans="1:27" x14ac:dyDescent="0.25">
      <c r="A559" s="25" t="s">
        <v>383</v>
      </c>
      <c r="B559" s="4">
        <v>216</v>
      </c>
      <c r="C559" s="1">
        <v>23</v>
      </c>
      <c r="D559" s="1" t="s">
        <v>2231</v>
      </c>
      <c r="K559" s="1" t="s">
        <v>660</v>
      </c>
      <c r="L559" s="1">
        <v>1030</v>
      </c>
      <c r="M559" s="1">
        <v>6</v>
      </c>
      <c r="N559" s="1" t="s">
        <v>2230</v>
      </c>
      <c r="X559" s="1" t="s">
        <v>3204</v>
      </c>
      <c r="Y559" s="1">
        <v>1073</v>
      </c>
      <c r="Z559" s="1">
        <v>2</v>
      </c>
      <c r="AA559" s="1" t="s">
        <v>3553</v>
      </c>
    </row>
    <row r="560" spans="1:27" x14ac:dyDescent="0.25">
      <c r="A560" s="25" t="s">
        <v>397</v>
      </c>
      <c r="B560" s="4">
        <v>1031</v>
      </c>
      <c r="C560" s="1">
        <v>6</v>
      </c>
      <c r="D560" s="1" t="s">
        <v>2450</v>
      </c>
      <c r="K560" s="1" t="s">
        <v>383</v>
      </c>
      <c r="L560" s="1">
        <v>216</v>
      </c>
      <c r="M560" s="1">
        <v>23</v>
      </c>
      <c r="N560" s="1" t="s">
        <v>2231</v>
      </c>
      <c r="X560" s="1" t="s">
        <v>3205</v>
      </c>
      <c r="Y560" s="1">
        <v>954</v>
      </c>
      <c r="Z560" s="1">
        <v>2</v>
      </c>
      <c r="AA560" s="1" t="s">
        <v>3554</v>
      </c>
    </row>
    <row r="561" spans="1:27" x14ac:dyDescent="0.25">
      <c r="A561" s="25" t="s">
        <v>398</v>
      </c>
      <c r="B561" s="4">
        <v>482</v>
      </c>
      <c r="C561" s="1">
        <v>6</v>
      </c>
      <c r="D561" s="1" t="s">
        <v>2451</v>
      </c>
      <c r="K561" s="1" t="s">
        <v>397</v>
      </c>
      <c r="L561" s="1">
        <v>1031</v>
      </c>
      <c r="M561" s="1">
        <v>6</v>
      </c>
      <c r="N561" s="1" t="s">
        <v>2450</v>
      </c>
      <c r="X561" s="1" t="s">
        <v>3206</v>
      </c>
      <c r="Y561" s="1">
        <v>954</v>
      </c>
      <c r="Z561" s="1">
        <v>2</v>
      </c>
      <c r="AA561" s="1" t="s">
        <v>3555</v>
      </c>
    </row>
    <row r="562" spans="1:27" x14ac:dyDescent="0.25">
      <c r="A562" s="25" t="s">
        <v>399</v>
      </c>
      <c r="B562" s="4">
        <v>482</v>
      </c>
      <c r="C562" s="1">
        <v>6</v>
      </c>
      <c r="D562" s="1" t="s">
        <v>2452</v>
      </c>
      <c r="K562" s="1" t="s">
        <v>398</v>
      </c>
      <c r="L562" s="1">
        <v>482</v>
      </c>
      <c r="M562" s="1">
        <v>6</v>
      </c>
      <c r="N562" s="1" t="s">
        <v>2451</v>
      </c>
      <c r="X562" s="1" t="s">
        <v>3207</v>
      </c>
      <c r="Y562" s="1">
        <v>954</v>
      </c>
      <c r="Z562" s="1">
        <v>2</v>
      </c>
      <c r="AA562" s="1" t="s">
        <v>3556</v>
      </c>
    </row>
    <row r="563" spans="1:27" x14ac:dyDescent="0.25">
      <c r="A563" s="25" t="s">
        <v>580</v>
      </c>
      <c r="B563" s="4">
        <v>561</v>
      </c>
      <c r="C563" s="1">
        <v>6</v>
      </c>
      <c r="D563" s="1" t="s">
        <v>3400</v>
      </c>
      <c r="K563" s="1" t="s">
        <v>399</v>
      </c>
      <c r="L563" s="1">
        <v>482</v>
      </c>
      <c r="M563" s="1">
        <v>6</v>
      </c>
      <c r="N563" s="1" t="s">
        <v>2452</v>
      </c>
      <c r="X563" s="1" t="s">
        <v>3208</v>
      </c>
      <c r="Y563" s="1">
        <v>954</v>
      </c>
      <c r="Z563" s="1">
        <v>2</v>
      </c>
      <c r="AA563" s="1" t="s">
        <v>3557</v>
      </c>
    </row>
    <row r="564" spans="1:27" x14ac:dyDescent="0.25">
      <c r="A564" s="25" t="s">
        <v>341</v>
      </c>
      <c r="B564" s="4">
        <v>1032</v>
      </c>
      <c r="C564" s="1">
        <v>6</v>
      </c>
      <c r="D564" s="1" t="s">
        <v>2232</v>
      </c>
      <c r="K564" s="1" t="s">
        <v>580</v>
      </c>
      <c r="L564" s="1">
        <v>561</v>
      </c>
      <c r="M564" s="1">
        <v>6</v>
      </c>
      <c r="N564" s="1" t="s">
        <v>3400</v>
      </c>
      <c r="X564" s="1" t="s">
        <v>3210</v>
      </c>
      <c r="Y564" s="1">
        <v>954</v>
      </c>
      <c r="Z564" s="1">
        <v>2</v>
      </c>
      <c r="AA564" s="1" t="s">
        <v>3559</v>
      </c>
    </row>
    <row r="565" spans="1:27" x14ac:dyDescent="0.25">
      <c r="A565" s="25" t="s">
        <v>318</v>
      </c>
      <c r="B565" s="4">
        <v>1033</v>
      </c>
      <c r="C565" s="1">
        <v>6</v>
      </c>
      <c r="D565" s="1" t="s">
        <v>2453</v>
      </c>
      <c r="K565" s="1" t="s">
        <v>341</v>
      </c>
      <c r="L565" s="1">
        <v>1032</v>
      </c>
      <c r="M565" s="1">
        <v>6</v>
      </c>
      <c r="N565" s="1" t="s">
        <v>2232</v>
      </c>
      <c r="X565" s="1" t="s">
        <v>3211</v>
      </c>
      <c r="Y565" s="1">
        <v>954</v>
      </c>
      <c r="Z565" s="1">
        <v>2</v>
      </c>
      <c r="AA565" s="1" t="s">
        <v>3560</v>
      </c>
    </row>
    <row r="566" spans="1:27" x14ac:dyDescent="0.25">
      <c r="A566" s="25" t="s">
        <v>378</v>
      </c>
      <c r="B566" s="4">
        <v>3</v>
      </c>
      <c r="C566" s="1">
        <v>18</v>
      </c>
      <c r="D566" s="1" t="s">
        <v>2233</v>
      </c>
      <c r="K566" s="1" t="s">
        <v>318</v>
      </c>
      <c r="L566" s="1">
        <v>1033</v>
      </c>
      <c r="M566" s="1">
        <v>6</v>
      </c>
      <c r="N566" s="1" t="s">
        <v>2453</v>
      </c>
      <c r="X566" s="1" t="s">
        <v>3212</v>
      </c>
      <c r="Y566" s="1">
        <v>954</v>
      </c>
      <c r="Z566" s="1">
        <v>2</v>
      </c>
      <c r="AA566" s="1" t="s">
        <v>3561</v>
      </c>
    </row>
    <row r="567" spans="1:27" x14ac:dyDescent="0.25">
      <c r="A567" s="25" t="s">
        <v>581</v>
      </c>
      <c r="B567" s="4">
        <v>187</v>
      </c>
      <c r="C567" s="1">
        <v>6</v>
      </c>
      <c r="D567" s="1" t="s">
        <v>2454</v>
      </c>
      <c r="K567" s="1" t="s">
        <v>378</v>
      </c>
      <c r="L567" s="1">
        <v>3</v>
      </c>
      <c r="M567" s="1">
        <v>18</v>
      </c>
      <c r="N567" s="1" t="s">
        <v>2233</v>
      </c>
      <c r="X567" s="1" t="s">
        <v>3213</v>
      </c>
      <c r="Y567" s="1">
        <v>164</v>
      </c>
      <c r="Z567" s="1">
        <v>2</v>
      </c>
      <c r="AA567" s="1" t="s">
        <v>3562</v>
      </c>
    </row>
    <row r="568" spans="1:27" x14ac:dyDescent="0.25">
      <c r="A568" s="25" t="s">
        <v>582</v>
      </c>
      <c r="B568" s="4">
        <v>1034</v>
      </c>
      <c r="C568" s="1">
        <v>6</v>
      </c>
      <c r="D568" s="1" t="s">
        <v>3401</v>
      </c>
      <c r="K568" s="1" t="s">
        <v>581</v>
      </c>
      <c r="L568" s="1">
        <v>187</v>
      </c>
      <c r="M568" s="1">
        <v>6</v>
      </c>
      <c r="N568" s="1" t="s">
        <v>2454</v>
      </c>
      <c r="X568" s="1" t="s">
        <v>3214</v>
      </c>
      <c r="Y568" s="1">
        <v>949</v>
      </c>
      <c r="Z568" s="1">
        <v>2</v>
      </c>
      <c r="AA568" s="1" t="s">
        <v>3563</v>
      </c>
    </row>
    <row r="569" spans="1:27" x14ac:dyDescent="0.25">
      <c r="A569" s="25" t="s">
        <v>583</v>
      </c>
      <c r="B569" s="4">
        <v>1035</v>
      </c>
      <c r="C569" s="1">
        <v>6</v>
      </c>
      <c r="D569" s="1" t="s">
        <v>2455</v>
      </c>
      <c r="K569" s="1" t="s">
        <v>582</v>
      </c>
      <c r="L569" s="1">
        <v>1034</v>
      </c>
      <c r="M569" s="1">
        <v>6</v>
      </c>
      <c r="N569" s="1" t="s">
        <v>3401</v>
      </c>
      <c r="X569" s="1" t="s">
        <v>3846</v>
      </c>
      <c r="Y569" s="1">
        <v>25</v>
      </c>
      <c r="Z569" s="1">
        <v>12</v>
      </c>
      <c r="AA569" s="1" t="s">
        <v>4378</v>
      </c>
    </row>
    <row r="570" spans="1:27" x14ac:dyDescent="0.25">
      <c r="A570" s="25" t="s">
        <v>579</v>
      </c>
      <c r="B570" s="4">
        <v>188</v>
      </c>
      <c r="C570" s="1">
        <v>6</v>
      </c>
      <c r="D570" s="1" t="s">
        <v>3402</v>
      </c>
      <c r="K570" s="1" t="s">
        <v>583</v>
      </c>
      <c r="L570" s="1">
        <v>1035</v>
      </c>
      <c r="M570" s="1">
        <v>6</v>
      </c>
      <c r="N570" s="1" t="s">
        <v>2455</v>
      </c>
      <c r="X570" s="1" t="s">
        <v>3218</v>
      </c>
      <c r="Y570" s="1">
        <v>28</v>
      </c>
      <c r="Z570" s="1">
        <v>6</v>
      </c>
      <c r="AA570" s="1" t="s">
        <v>2740</v>
      </c>
    </row>
    <row r="571" spans="1:27" x14ac:dyDescent="0.25">
      <c r="A571" s="25" t="s">
        <v>593</v>
      </c>
      <c r="B571" s="4">
        <v>1036</v>
      </c>
      <c r="C571" s="1">
        <v>6</v>
      </c>
      <c r="D571" s="1" t="s">
        <v>2456</v>
      </c>
      <c r="K571" s="1" t="s">
        <v>579</v>
      </c>
      <c r="L571" s="1">
        <v>188</v>
      </c>
      <c r="M571" s="1">
        <v>6</v>
      </c>
      <c r="N571" s="1" t="s">
        <v>3402</v>
      </c>
      <c r="X571" s="1" t="s">
        <v>3219</v>
      </c>
      <c r="Y571" s="1">
        <v>168</v>
      </c>
      <c r="Z571" s="1">
        <v>2</v>
      </c>
      <c r="AA571" s="1" t="s">
        <v>3565</v>
      </c>
    </row>
    <row r="572" spans="1:27" x14ac:dyDescent="0.25">
      <c r="A572" s="25" t="s">
        <v>343</v>
      </c>
      <c r="B572" s="4">
        <v>191</v>
      </c>
      <c r="C572" s="1">
        <v>6</v>
      </c>
      <c r="D572" s="1" t="s">
        <v>2234</v>
      </c>
      <c r="K572" s="1" t="s">
        <v>593</v>
      </c>
      <c r="L572" s="1">
        <v>1036</v>
      </c>
      <c r="M572" s="1">
        <v>6</v>
      </c>
      <c r="N572" s="1" t="s">
        <v>2456</v>
      </c>
      <c r="X572" s="1" t="s">
        <v>3220</v>
      </c>
      <c r="Y572" s="1">
        <v>168</v>
      </c>
      <c r="Z572" s="1">
        <v>2</v>
      </c>
      <c r="AA572" s="1" t="s">
        <v>3566</v>
      </c>
    </row>
    <row r="573" spans="1:27" x14ac:dyDescent="0.25">
      <c r="A573" s="25" t="s">
        <v>568</v>
      </c>
      <c r="B573" s="4">
        <v>493</v>
      </c>
      <c r="C573" s="1">
        <v>6</v>
      </c>
      <c r="D573" s="1" t="s">
        <v>2235</v>
      </c>
      <c r="K573" s="1" t="s">
        <v>343</v>
      </c>
      <c r="L573" s="1">
        <v>191</v>
      </c>
      <c r="M573" s="1">
        <v>6</v>
      </c>
      <c r="N573" s="1" t="s">
        <v>2234</v>
      </c>
      <c r="X573" s="1" t="s">
        <v>3221</v>
      </c>
      <c r="Y573" s="1">
        <v>29</v>
      </c>
      <c r="Z573" s="1">
        <v>3</v>
      </c>
      <c r="AA573" s="1" t="s">
        <v>2744</v>
      </c>
    </row>
    <row r="574" spans="1:27" x14ac:dyDescent="0.25">
      <c r="A574" s="25" t="s">
        <v>445</v>
      </c>
      <c r="B574" s="4">
        <v>1037</v>
      </c>
      <c r="C574" s="1">
        <v>6</v>
      </c>
      <c r="D574" s="1" t="s">
        <v>2236</v>
      </c>
      <c r="K574" s="1" t="s">
        <v>568</v>
      </c>
      <c r="L574" s="1">
        <v>493</v>
      </c>
      <c r="M574" s="1">
        <v>6</v>
      </c>
      <c r="N574" s="1" t="s">
        <v>2235</v>
      </c>
      <c r="X574" s="1" t="s">
        <v>3222</v>
      </c>
      <c r="Y574" s="1">
        <v>29</v>
      </c>
      <c r="Z574" s="1">
        <v>3</v>
      </c>
      <c r="AA574" s="1" t="s">
        <v>2745</v>
      </c>
    </row>
    <row r="575" spans="1:27" x14ac:dyDescent="0.25">
      <c r="A575" s="25" t="s">
        <v>588</v>
      </c>
      <c r="B575" s="4">
        <v>342</v>
      </c>
      <c r="C575" s="1">
        <v>6</v>
      </c>
      <c r="D575" s="1" t="s">
        <v>2237</v>
      </c>
      <c r="K575" s="1" t="s">
        <v>445</v>
      </c>
      <c r="L575" s="1">
        <v>1037</v>
      </c>
      <c r="M575" s="1">
        <v>6</v>
      </c>
      <c r="N575" s="1" t="s">
        <v>2236</v>
      </c>
      <c r="X575" s="1" t="s">
        <v>3223</v>
      </c>
      <c r="Y575" s="1">
        <v>29</v>
      </c>
      <c r="Z575" s="1">
        <v>3</v>
      </c>
      <c r="AA575" s="1" t="s">
        <v>2746</v>
      </c>
    </row>
    <row r="576" spans="1:27" x14ac:dyDescent="0.25">
      <c r="A576" s="25" t="s">
        <v>959</v>
      </c>
      <c r="B576" s="4">
        <v>186</v>
      </c>
      <c r="C576" s="1">
        <v>6</v>
      </c>
      <c r="D576" s="1" t="s">
        <v>2457</v>
      </c>
      <c r="K576" s="1" t="s">
        <v>588</v>
      </c>
      <c r="L576" s="1">
        <v>342</v>
      </c>
      <c r="M576" s="1">
        <v>6</v>
      </c>
      <c r="N576" s="1" t="s">
        <v>2237</v>
      </c>
      <c r="X576" s="1" t="s">
        <v>3224</v>
      </c>
      <c r="Y576" s="1">
        <v>29</v>
      </c>
      <c r="Z576" s="1">
        <v>3</v>
      </c>
      <c r="AA576" s="1" t="s">
        <v>2747</v>
      </c>
    </row>
    <row r="577" spans="1:27" x14ac:dyDescent="0.25">
      <c r="A577" s="25" t="s">
        <v>342</v>
      </c>
      <c r="B577" s="4">
        <v>1009</v>
      </c>
      <c r="C577" s="1">
        <v>6</v>
      </c>
      <c r="D577" s="1" t="s">
        <v>2238</v>
      </c>
      <c r="K577" s="1" t="s">
        <v>959</v>
      </c>
      <c r="L577" s="1">
        <v>186</v>
      </c>
      <c r="M577" s="1">
        <v>6</v>
      </c>
      <c r="N577" s="1" t="s">
        <v>2457</v>
      </c>
      <c r="X577" s="1" t="s">
        <v>3225</v>
      </c>
      <c r="Y577" s="1">
        <v>660</v>
      </c>
      <c r="Z577" s="1">
        <v>3</v>
      </c>
      <c r="AA577" s="1" t="s">
        <v>4379</v>
      </c>
    </row>
    <row r="578" spans="1:27" x14ac:dyDescent="0.25">
      <c r="A578" s="25" t="s">
        <v>302</v>
      </c>
      <c r="B578" s="4">
        <v>1038</v>
      </c>
      <c r="C578" s="1">
        <v>6</v>
      </c>
      <c r="D578" s="1" t="s">
        <v>3403</v>
      </c>
      <c r="K578" s="1" t="s">
        <v>342</v>
      </c>
      <c r="L578" s="1">
        <v>1009</v>
      </c>
      <c r="M578" s="1">
        <v>6</v>
      </c>
      <c r="N578" s="1" t="s">
        <v>2238</v>
      </c>
      <c r="X578" s="1" t="s">
        <v>3227</v>
      </c>
      <c r="Y578" s="1">
        <v>963</v>
      </c>
      <c r="Z578" s="1">
        <v>10</v>
      </c>
      <c r="AA578" s="1" t="s">
        <v>4380</v>
      </c>
    </row>
    <row r="579" spans="1:27" x14ac:dyDescent="0.25">
      <c r="A579" s="25" t="s">
        <v>589</v>
      </c>
      <c r="B579" s="4">
        <v>497</v>
      </c>
      <c r="C579" s="1">
        <v>6</v>
      </c>
      <c r="D579" s="1" t="s">
        <v>2458</v>
      </c>
      <c r="K579" s="1" t="s">
        <v>302</v>
      </c>
      <c r="L579" s="1">
        <v>1038</v>
      </c>
      <c r="M579" s="1">
        <v>6</v>
      </c>
      <c r="N579" s="1" t="s">
        <v>3403</v>
      </c>
      <c r="X579" s="1" t="s">
        <v>3228</v>
      </c>
      <c r="Y579" s="1">
        <v>653</v>
      </c>
      <c r="Z579" s="1">
        <v>10</v>
      </c>
      <c r="AA579" s="1" t="s">
        <v>4381</v>
      </c>
    </row>
    <row r="580" spans="1:27" x14ac:dyDescent="0.25">
      <c r="A580" s="25" t="s">
        <v>587</v>
      </c>
      <c r="B580" s="4">
        <v>498</v>
      </c>
      <c r="C580" s="1">
        <v>6</v>
      </c>
      <c r="D580" s="1" t="s">
        <v>2459</v>
      </c>
      <c r="K580" s="1" t="s">
        <v>589</v>
      </c>
      <c r="L580" s="1">
        <v>497</v>
      </c>
      <c r="M580" s="1">
        <v>6</v>
      </c>
      <c r="N580" s="1" t="s">
        <v>2458</v>
      </c>
      <c r="X580" s="1" t="s">
        <v>3231</v>
      </c>
      <c r="Y580" s="1">
        <v>36</v>
      </c>
      <c r="Z580" s="1">
        <v>4</v>
      </c>
      <c r="AA580" s="1" t="s">
        <v>4382</v>
      </c>
    </row>
    <row r="581" spans="1:27" x14ac:dyDescent="0.25">
      <c r="A581" s="25" t="s">
        <v>2815</v>
      </c>
      <c r="B581" s="4">
        <v>464</v>
      </c>
      <c r="C581" s="1">
        <v>6</v>
      </c>
      <c r="D581" s="1" t="s">
        <v>2460</v>
      </c>
      <c r="K581" s="1" t="s">
        <v>587</v>
      </c>
      <c r="L581" s="1">
        <v>498</v>
      </c>
      <c r="M581" s="1">
        <v>6</v>
      </c>
      <c r="N581" s="1" t="s">
        <v>2459</v>
      </c>
      <c r="X581" s="1" t="s">
        <v>3232</v>
      </c>
      <c r="Y581" s="1">
        <v>323</v>
      </c>
      <c r="Z581" s="1">
        <v>4</v>
      </c>
      <c r="AA581" s="1" t="s">
        <v>2755</v>
      </c>
    </row>
    <row r="582" spans="1:27" x14ac:dyDescent="0.25">
      <c r="A582" s="25" t="s">
        <v>459</v>
      </c>
      <c r="B582" s="4">
        <v>499</v>
      </c>
      <c r="C582" s="1">
        <v>13</v>
      </c>
      <c r="D582" s="1" t="s">
        <v>2239</v>
      </c>
      <c r="K582" s="1" t="s">
        <v>2815</v>
      </c>
      <c r="L582" s="1">
        <v>464</v>
      </c>
      <c r="M582" s="1">
        <v>6</v>
      </c>
      <c r="N582" s="1" t="s">
        <v>2460</v>
      </c>
      <c r="X582" s="1" t="s">
        <v>3233</v>
      </c>
      <c r="Y582" s="1">
        <v>954</v>
      </c>
      <c r="Z582" s="1">
        <v>2</v>
      </c>
      <c r="AA582" s="1" t="s">
        <v>3568</v>
      </c>
    </row>
    <row r="583" spans="1:27" x14ac:dyDescent="0.25">
      <c r="A583" s="25" t="s">
        <v>337</v>
      </c>
      <c r="B583" s="4">
        <v>242</v>
      </c>
      <c r="C583" s="1">
        <v>10</v>
      </c>
      <c r="D583" s="1" t="s">
        <v>3404</v>
      </c>
      <c r="K583" s="1" t="s">
        <v>459</v>
      </c>
      <c r="L583" s="1">
        <v>499</v>
      </c>
      <c r="M583" s="1">
        <v>13</v>
      </c>
      <c r="N583" s="1" t="s">
        <v>2239</v>
      </c>
      <c r="X583" s="1" t="s">
        <v>3234</v>
      </c>
      <c r="Y583" s="1">
        <v>954</v>
      </c>
      <c r="Z583" s="1">
        <v>2</v>
      </c>
      <c r="AA583" s="1" t="s">
        <v>3569</v>
      </c>
    </row>
    <row r="584" spans="1:27" x14ac:dyDescent="0.25">
      <c r="A584" s="25" t="s">
        <v>240</v>
      </c>
      <c r="B584" s="4">
        <v>167</v>
      </c>
      <c r="C584" s="1">
        <v>2</v>
      </c>
      <c r="D584" s="1" t="s">
        <v>3405</v>
      </c>
      <c r="K584" s="1" t="s">
        <v>337</v>
      </c>
      <c r="L584" s="1">
        <v>242</v>
      </c>
      <c r="M584" s="1">
        <v>10</v>
      </c>
      <c r="N584" s="1" t="s">
        <v>3404</v>
      </c>
      <c r="X584" s="1" t="s">
        <v>3235</v>
      </c>
      <c r="Y584" s="1">
        <v>4</v>
      </c>
      <c r="Z584" s="1">
        <v>2</v>
      </c>
      <c r="AA584" s="1" t="s">
        <v>3570</v>
      </c>
    </row>
    <row r="585" spans="1:27" x14ac:dyDescent="0.25">
      <c r="A585" s="25" t="s">
        <v>130</v>
      </c>
      <c r="B585" s="4">
        <v>125</v>
      </c>
      <c r="C585" s="1">
        <v>14</v>
      </c>
      <c r="D585" s="1" t="s">
        <v>2240</v>
      </c>
      <c r="K585" s="1" t="s">
        <v>240</v>
      </c>
      <c r="L585" s="1">
        <v>167</v>
      </c>
      <c r="M585" s="1">
        <v>2</v>
      </c>
      <c r="N585" s="1" t="s">
        <v>3405</v>
      </c>
      <c r="X585" s="1" t="s">
        <v>3236</v>
      </c>
      <c r="Y585" s="1">
        <v>4</v>
      </c>
      <c r="Z585" s="1">
        <v>2</v>
      </c>
      <c r="AA585" s="1" t="s">
        <v>3571</v>
      </c>
    </row>
    <row r="586" spans="1:27" x14ac:dyDescent="0.25">
      <c r="A586" s="25" t="s">
        <v>2816</v>
      </c>
      <c r="B586" s="4">
        <v>1039</v>
      </c>
      <c r="C586" s="1">
        <v>6</v>
      </c>
      <c r="D586" s="1" t="s">
        <v>2461</v>
      </c>
      <c r="K586" s="1" t="s">
        <v>130</v>
      </c>
      <c r="L586" s="1">
        <v>125</v>
      </c>
      <c r="M586" s="1">
        <v>14</v>
      </c>
      <c r="N586" s="1" t="s">
        <v>2240</v>
      </c>
      <c r="X586" s="1" t="s">
        <v>3237</v>
      </c>
      <c r="Y586" s="1">
        <v>4</v>
      </c>
      <c r="Z586" s="1">
        <v>2</v>
      </c>
      <c r="AA586" s="1" t="s">
        <v>3572</v>
      </c>
    </row>
    <row r="587" spans="1:27" x14ac:dyDescent="0.25">
      <c r="A587" s="25" t="s">
        <v>550</v>
      </c>
      <c r="B587" s="4">
        <v>1040</v>
      </c>
      <c r="C587" s="1">
        <v>6</v>
      </c>
      <c r="D587" s="1" t="s">
        <v>2462</v>
      </c>
      <c r="K587" s="1" t="s">
        <v>2816</v>
      </c>
      <c r="L587" s="1">
        <v>1039</v>
      </c>
      <c r="M587" s="1">
        <v>6</v>
      </c>
      <c r="N587" s="1" t="s">
        <v>2461</v>
      </c>
      <c r="X587" s="1" t="s">
        <v>3238</v>
      </c>
      <c r="Y587" s="1">
        <v>4</v>
      </c>
      <c r="Z587" s="1">
        <v>2</v>
      </c>
      <c r="AA587" s="1" t="s">
        <v>3573</v>
      </c>
    </row>
    <row r="588" spans="1:27" x14ac:dyDescent="0.25">
      <c r="A588" s="25" t="s">
        <v>590</v>
      </c>
      <c r="B588" s="4">
        <v>500</v>
      </c>
      <c r="C588" s="1">
        <v>4</v>
      </c>
      <c r="D588" s="1" t="s">
        <v>2241</v>
      </c>
      <c r="K588" s="1" t="s">
        <v>550</v>
      </c>
      <c r="L588" s="1">
        <v>1040</v>
      </c>
      <c r="M588" s="1">
        <v>6</v>
      </c>
      <c r="N588" s="1" t="s">
        <v>2462</v>
      </c>
      <c r="X588" s="1" t="s">
        <v>3239</v>
      </c>
      <c r="Y588" s="1">
        <v>4</v>
      </c>
      <c r="Z588" s="1">
        <v>2</v>
      </c>
      <c r="AA588" s="1" t="s">
        <v>3574</v>
      </c>
    </row>
    <row r="589" spans="1:27" x14ac:dyDescent="0.25">
      <c r="A589" s="25" t="s">
        <v>594</v>
      </c>
      <c r="B589" s="4">
        <v>568</v>
      </c>
      <c r="C589" s="1">
        <v>18</v>
      </c>
      <c r="D589" s="1" t="s">
        <v>2242</v>
      </c>
      <c r="K589" s="1" t="s">
        <v>590</v>
      </c>
      <c r="L589" s="1">
        <v>500</v>
      </c>
      <c r="M589" s="1">
        <v>4</v>
      </c>
      <c r="N589" s="1" t="s">
        <v>2241</v>
      </c>
      <c r="X589" s="1" t="s">
        <v>3240</v>
      </c>
      <c r="Y589" s="1">
        <v>4</v>
      </c>
      <c r="Z589" s="1">
        <v>2</v>
      </c>
      <c r="AA589" s="1" t="s">
        <v>3575</v>
      </c>
    </row>
    <row r="590" spans="1:27" x14ac:dyDescent="0.25">
      <c r="A590" s="25" t="s">
        <v>596</v>
      </c>
      <c r="B590" s="4">
        <v>575</v>
      </c>
      <c r="C590" s="1">
        <v>10</v>
      </c>
      <c r="D590" s="1" t="s">
        <v>3406</v>
      </c>
      <c r="K590" s="1" t="s">
        <v>594</v>
      </c>
      <c r="L590" s="1">
        <v>568</v>
      </c>
      <c r="M590" s="1">
        <v>18</v>
      </c>
      <c r="N590" s="1" t="s">
        <v>2242</v>
      </c>
      <c r="X590" s="1" t="s">
        <v>3241</v>
      </c>
      <c r="Y590" s="1">
        <v>957</v>
      </c>
      <c r="Z590" s="1">
        <v>14</v>
      </c>
      <c r="AA590" s="1" t="s">
        <v>2767</v>
      </c>
    </row>
    <row r="591" spans="1:27" x14ac:dyDescent="0.25">
      <c r="A591" s="25" t="s">
        <v>653</v>
      </c>
      <c r="B591" s="4">
        <v>396</v>
      </c>
      <c r="C591" s="1">
        <v>12</v>
      </c>
      <c r="D591" s="1" t="s">
        <v>2243</v>
      </c>
      <c r="K591" s="1" t="s">
        <v>596</v>
      </c>
      <c r="L591" s="1">
        <v>575</v>
      </c>
      <c r="M591" s="1">
        <v>10</v>
      </c>
      <c r="N591" s="1" t="s">
        <v>3406</v>
      </c>
      <c r="X591" s="1" t="s">
        <v>3242</v>
      </c>
      <c r="Y591" s="1">
        <v>997</v>
      </c>
      <c r="Z591" s="1">
        <v>12</v>
      </c>
      <c r="AA591" s="1" t="s">
        <v>2769</v>
      </c>
    </row>
    <row r="592" spans="1:27" x14ac:dyDescent="0.25">
      <c r="A592" s="25" t="s">
        <v>595</v>
      </c>
      <c r="B592" s="4">
        <v>575</v>
      </c>
      <c r="C592" s="1">
        <v>10</v>
      </c>
      <c r="D592" s="1" t="s">
        <v>3407</v>
      </c>
      <c r="K592" s="1" t="s">
        <v>653</v>
      </c>
      <c r="L592" s="1">
        <v>396</v>
      </c>
      <c r="M592" s="1">
        <v>12</v>
      </c>
      <c r="N592" s="1" t="s">
        <v>2243</v>
      </c>
      <c r="X592" s="1" t="s">
        <v>3244</v>
      </c>
      <c r="Y592" s="1">
        <v>999</v>
      </c>
      <c r="Z592" s="1">
        <v>12</v>
      </c>
      <c r="AA592" s="1" t="s">
        <v>2771</v>
      </c>
    </row>
    <row r="593" spans="1:27" x14ac:dyDescent="0.25">
      <c r="A593" s="25" t="s">
        <v>605</v>
      </c>
      <c r="B593" s="4">
        <v>647</v>
      </c>
      <c r="C593" s="1">
        <v>10</v>
      </c>
      <c r="D593" s="1" t="s">
        <v>3408</v>
      </c>
      <c r="K593" s="1" t="s">
        <v>595</v>
      </c>
      <c r="L593" s="1">
        <v>575</v>
      </c>
      <c r="M593" s="1">
        <v>10</v>
      </c>
      <c r="N593" s="1" t="s">
        <v>3407</v>
      </c>
      <c r="X593" s="1" t="s">
        <v>3245</v>
      </c>
      <c r="Y593" s="1">
        <v>956</v>
      </c>
      <c r="Z593" s="1">
        <v>2</v>
      </c>
      <c r="AA593" s="1" t="s">
        <v>3576</v>
      </c>
    </row>
    <row r="594" spans="1:27" x14ac:dyDescent="0.25">
      <c r="A594" s="25" t="s">
        <v>603</v>
      </c>
      <c r="B594" s="4">
        <v>575</v>
      </c>
      <c r="C594" s="1">
        <v>10</v>
      </c>
      <c r="D594" s="1" t="s">
        <v>3409</v>
      </c>
      <c r="K594" s="1" t="s">
        <v>605</v>
      </c>
      <c r="L594" s="1">
        <v>647</v>
      </c>
      <c r="M594" s="1">
        <v>10</v>
      </c>
      <c r="N594" s="1" t="s">
        <v>3408</v>
      </c>
      <c r="X594" s="1" t="s">
        <v>3246</v>
      </c>
      <c r="Y594" s="1">
        <v>949</v>
      </c>
      <c r="Z594" s="1">
        <v>2</v>
      </c>
      <c r="AA594" s="1" t="s">
        <v>3577</v>
      </c>
    </row>
    <row r="595" spans="1:27" x14ac:dyDescent="0.25">
      <c r="A595" s="25" t="s">
        <v>597</v>
      </c>
      <c r="B595" s="4">
        <v>613</v>
      </c>
      <c r="C595" s="1">
        <v>10</v>
      </c>
      <c r="D595" s="1" t="s">
        <v>3410</v>
      </c>
      <c r="K595" s="1" t="s">
        <v>603</v>
      </c>
      <c r="L595" s="1">
        <v>575</v>
      </c>
      <c r="M595" s="1">
        <v>10</v>
      </c>
      <c r="N595" s="1" t="s">
        <v>3409</v>
      </c>
      <c r="X595" s="1" t="s">
        <v>3247</v>
      </c>
      <c r="Y595" s="1">
        <v>164</v>
      </c>
      <c r="Z595" s="1">
        <v>2</v>
      </c>
      <c r="AA595" s="1" t="s">
        <v>3578</v>
      </c>
    </row>
    <row r="596" spans="1:27" x14ac:dyDescent="0.25">
      <c r="A596" s="25" t="s">
        <v>598</v>
      </c>
      <c r="B596" s="4">
        <v>613</v>
      </c>
      <c r="C596" s="1">
        <v>10</v>
      </c>
      <c r="D596" s="1" t="s">
        <v>3411</v>
      </c>
      <c r="K596" s="1" t="s">
        <v>597</v>
      </c>
      <c r="L596" s="1">
        <v>613</v>
      </c>
      <c r="M596" s="1">
        <v>10</v>
      </c>
      <c r="N596" s="1" t="s">
        <v>3410</v>
      </c>
      <c r="X596" s="1" t="s">
        <v>3251</v>
      </c>
      <c r="Y596" s="1">
        <v>256</v>
      </c>
      <c r="Z596" s="1">
        <v>10</v>
      </c>
      <c r="AA596" s="1" t="s">
        <v>2779</v>
      </c>
    </row>
    <row r="597" spans="1:27" x14ac:dyDescent="0.25">
      <c r="A597" s="25" t="s">
        <v>614</v>
      </c>
      <c r="B597" s="4">
        <v>58</v>
      </c>
      <c r="C597" s="1">
        <v>10</v>
      </c>
      <c r="D597" s="1" t="s">
        <v>2463</v>
      </c>
      <c r="K597" s="1" t="s">
        <v>598</v>
      </c>
      <c r="L597" s="1">
        <v>613</v>
      </c>
      <c r="M597" s="1">
        <v>10</v>
      </c>
      <c r="N597" s="1" t="s">
        <v>3411</v>
      </c>
      <c r="X597" s="1" t="s">
        <v>3254</v>
      </c>
      <c r="Y597" s="1">
        <v>1046</v>
      </c>
      <c r="Z597" s="1">
        <v>6</v>
      </c>
      <c r="AA597" s="1" t="s">
        <v>2783</v>
      </c>
    </row>
    <row r="598" spans="1:27" x14ac:dyDescent="0.25">
      <c r="A598" s="25" t="s">
        <v>599</v>
      </c>
      <c r="B598" s="4">
        <v>575</v>
      </c>
      <c r="C598" s="1">
        <v>10</v>
      </c>
      <c r="D598" s="1" t="s">
        <v>3412</v>
      </c>
      <c r="K598" s="1" t="s">
        <v>614</v>
      </c>
      <c r="L598" s="1">
        <v>58</v>
      </c>
      <c r="M598" s="1">
        <v>10</v>
      </c>
      <c r="N598" s="1" t="s">
        <v>2463</v>
      </c>
      <c r="X598" s="1" t="s">
        <v>3847</v>
      </c>
      <c r="Y598" s="1">
        <v>961</v>
      </c>
      <c r="Z598" s="1">
        <v>2</v>
      </c>
      <c r="AA598" s="1" t="s">
        <v>2784</v>
      </c>
    </row>
    <row r="599" spans="1:27" x14ac:dyDescent="0.25">
      <c r="A599" s="25" t="s">
        <v>601</v>
      </c>
      <c r="B599" s="4">
        <v>178</v>
      </c>
      <c r="C599" s="1">
        <v>26</v>
      </c>
      <c r="D599" s="1" t="s">
        <v>3413</v>
      </c>
      <c r="K599" s="1" t="s">
        <v>599</v>
      </c>
      <c r="L599" s="1">
        <v>575</v>
      </c>
      <c r="M599" s="1">
        <v>10</v>
      </c>
      <c r="N599" s="1" t="s">
        <v>3412</v>
      </c>
      <c r="X599" s="1" t="s">
        <v>3256</v>
      </c>
      <c r="Y599" s="1">
        <v>168</v>
      </c>
      <c r="Z599" s="1">
        <v>2</v>
      </c>
      <c r="AA599" s="1" t="s">
        <v>3581</v>
      </c>
    </row>
    <row r="600" spans="1:27" x14ac:dyDescent="0.25">
      <c r="A600" s="25" t="s">
        <v>604</v>
      </c>
      <c r="B600" s="4">
        <v>575</v>
      </c>
      <c r="C600" s="1">
        <v>10</v>
      </c>
      <c r="D600" s="1" t="s">
        <v>3414</v>
      </c>
      <c r="K600" s="1" t="s">
        <v>601</v>
      </c>
      <c r="L600" s="1">
        <v>178</v>
      </c>
      <c r="M600" s="1">
        <v>26</v>
      </c>
      <c r="N600" s="1" t="s">
        <v>3413</v>
      </c>
      <c r="X600" s="1" t="s">
        <v>3257</v>
      </c>
      <c r="Y600" s="1">
        <v>168</v>
      </c>
      <c r="Z600" s="1">
        <v>2</v>
      </c>
      <c r="AA600" s="1" t="s">
        <v>3582</v>
      </c>
    </row>
    <row r="601" spans="1:27" x14ac:dyDescent="0.25">
      <c r="A601" s="25" t="s">
        <v>602</v>
      </c>
      <c r="B601" s="4">
        <v>610</v>
      </c>
      <c r="C601" s="1">
        <v>10</v>
      </c>
      <c r="D601" s="1" t="s">
        <v>3415</v>
      </c>
      <c r="K601" s="1" t="s">
        <v>604</v>
      </c>
      <c r="L601" s="1">
        <v>575</v>
      </c>
      <c r="M601" s="1">
        <v>10</v>
      </c>
      <c r="N601" s="1" t="s">
        <v>3414</v>
      </c>
      <c r="X601" s="1" t="s">
        <v>3848</v>
      </c>
      <c r="Y601" s="1">
        <v>29</v>
      </c>
      <c r="Z601" s="1">
        <v>4</v>
      </c>
      <c r="AA601" s="1" t="s">
        <v>4383</v>
      </c>
    </row>
    <row r="602" spans="1:27" x14ac:dyDescent="0.25">
      <c r="A602" s="25" t="s">
        <v>600</v>
      </c>
      <c r="B602" s="4">
        <v>637</v>
      </c>
      <c r="C602" s="1">
        <v>10</v>
      </c>
      <c r="D602" s="1" t="s">
        <v>3416</v>
      </c>
      <c r="K602" s="1" t="s">
        <v>602</v>
      </c>
      <c r="L602" s="1">
        <v>610</v>
      </c>
      <c r="M602" s="1">
        <v>10</v>
      </c>
      <c r="N602" s="1" t="s">
        <v>3415</v>
      </c>
      <c r="X602" s="1" t="s">
        <v>3261</v>
      </c>
      <c r="Y602" s="1">
        <v>148</v>
      </c>
      <c r="Z602" s="1">
        <v>4</v>
      </c>
      <c r="AA602" s="1" t="s">
        <v>2793</v>
      </c>
    </row>
    <row r="603" spans="1:27" x14ac:dyDescent="0.25">
      <c r="A603" s="25" t="s">
        <v>631</v>
      </c>
      <c r="B603" s="4">
        <v>613</v>
      </c>
      <c r="C603" s="1">
        <v>10</v>
      </c>
      <c r="D603" s="1" t="s">
        <v>3417</v>
      </c>
      <c r="K603" s="1" t="s">
        <v>600</v>
      </c>
      <c r="L603" s="1">
        <v>637</v>
      </c>
      <c r="M603" s="1">
        <v>10</v>
      </c>
      <c r="N603" s="1" t="s">
        <v>3416</v>
      </c>
      <c r="X603" s="1" t="s">
        <v>3849</v>
      </c>
      <c r="Y603" s="1">
        <v>17</v>
      </c>
      <c r="Z603" s="1">
        <v>16</v>
      </c>
      <c r="AA603" s="1" t="s">
        <v>4384</v>
      </c>
    </row>
    <row r="604" spans="1:27" x14ac:dyDescent="0.25">
      <c r="A604" s="25" t="s">
        <v>651</v>
      </c>
      <c r="B604" s="4">
        <v>564</v>
      </c>
      <c r="C604" s="1">
        <v>10</v>
      </c>
      <c r="D604" s="1" t="s">
        <v>3418</v>
      </c>
      <c r="K604" s="1" t="s">
        <v>631</v>
      </c>
      <c r="L604" s="1">
        <v>613</v>
      </c>
      <c r="M604" s="1">
        <v>10</v>
      </c>
      <c r="N604" s="1" t="s">
        <v>3417</v>
      </c>
      <c r="X604" s="1" t="s">
        <v>3263</v>
      </c>
      <c r="Y604" s="1">
        <v>1070</v>
      </c>
      <c r="Z604" s="1">
        <v>12</v>
      </c>
      <c r="AA604" s="1" t="s">
        <v>2795</v>
      </c>
    </row>
    <row r="605" spans="1:27" x14ac:dyDescent="0.25">
      <c r="A605" s="25" t="s">
        <v>2817</v>
      </c>
      <c r="B605" s="4">
        <v>560</v>
      </c>
      <c r="C605" s="1">
        <v>10</v>
      </c>
      <c r="D605" s="1" t="s">
        <v>3419</v>
      </c>
      <c r="K605" s="1" t="s">
        <v>651</v>
      </c>
      <c r="L605" s="1">
        <v>564</v>
      </c>
      <c r="M605" s="1">
        <v>10</v>
      </c>
      <c r="N605" s="1" t="s">
        <v>3418</v>
      </c>
      <c r="X605" s="1" t="s">
        <v>3265</v>
      </c>
      <c r="Y605" s="1">
        <v>1076</v>
      </c>
      <c r="Z605" s="1">
        <v>4</v>
      </c>
      <c r="AA605" s="1" t="s">
        <v>3584</v>
      </c>
    </row>
    <row r="606" spans="1:27" x14ac:dyDescent="0.25">
      <c r="A606" s="25" t="s">
        <v>652</v>
      </c>
      <c r="B606" s="4">
        <v>575</v>
      </c>
      <c r="C606" s="1">
        <v>10</v>
      </c>
      <c r="D606" s="1" t="s">
        <v>3420</v>
      </c>
      <c r="K606" s="1" t="s">
        <v>2817</v>
      </c>
      <c r="L606" s="1">
        <v>560</v>
      </c>
      <c r="M606" s="1">
        <v>10</v>
      </c>
      <c r="N606" s="1" t="s">
        <v>3419</v>
      </c>
      <c r="X606" s="1" t="s">
        <v>3267</v>
      </c>
      <c r="Y606" s="1">
        <v>4</v>
      </c>
      <c r="Z606" s="1">
        <v>2</v>
      </c>
      <c r="AA606" s="1" t="s">
        <v>3586</v>
      </c>
    </row>
    <row r="607" spans="1:27" x14ac:dyDescent="0.25">
      <c r="A607" s="25" t="s">
        <v>632</v>
      </c>
      <c r="B607" s="4">
        <v>560</v>
      </c>
      <c r="C607" s="1">
        <v>10</v>
      </c>
      <c r="D607" s="1" t="s">
        <v>3421</v>
      </c>
      <c r="K607" s="1" t="s">
        <v>652</v>
      </c>
      <c r="L607" s="1">
        <v>575</v>
      </c>
      <c r="M607" s="1">
        <v>10</v>
      </c>
      <c r="N607" s="1" t="s">
        <v>3420</v>
      </c>
      <c r="X607" s="1" t="s">
        <v>3268</v>
      </c>
      <c r="Y607" s="1">
        <v>171</v>
      </c>
      <c r="Z607" s="1">
        <v>2</v>
      </c>
      <c r="AA607" s="1" t="s">
        <v>3587</v>
      </c>
    </row>
    <row r="608" spans="1:27" x14ac:dyDescent="0.25">
      <c r="A608" s="25" t="s">
        <v>633</v>
      </c>
      <c r="B608" s="4">
        <v>203</v>
      </c>
      <c r="C608" s="1">
        <v>8</v>
      </c>
      <c r="D608" s="1" t="s">
        <v>2244</v>
      </c>
      <c r="K608" s="1" t="s">
        <v>632</v>
      </c>
      <c r="L608" s="1">
        <v>560</v>
      </c>
      <c r="M608" s="1">
        <v>10</v>
      </c>
      <c r="N608" s="1" t="s">
        <v>3421</v>
      </c>
      <c r="X608" s="1" t="s">
        <v>3269</v>
      </c>
      <c r="Y608" s="1">
        <v>171</v>
      </c>
      <c r="Z608" s="1">
        <v>2</v>
      </c>
      <c r="AA608" s="1" t="s">
        <v>3588</v>
      </c>
    </row>
    <row r="609" spans="1:27" x14ac:dyDescent="0.25">
      <c r="A609" s="25" t="s">
        <v>607</v>
      </c>
      <c r="B609" s="4">
        <v>649</v>
      </c>
      <c r="C609" s="1">
        <v>20</v>
      </c>
      <c r="D609" s="1" t="s">
        <v>3422</v>
      </c>
      <c r="K609" s="1" t="s">
        <v>633</v>
      </c>
      <c r="L609" s="1">
        <v>203</v>
      </c>
      <c r="M609" s="1">
        <v>8</v>
      </c>
      <c r="N609" s="1" t="s">
        <v>2244</v>
      </c>
      <c r="X609" s="1" t="s">
        <v>3270</v>
      </c>
      <c r="Y609" s="1">
        <v>171</v>
      </c>
      <c r="Z609" s="1">
        <v>2</v>
      </c>
      <c r="AA609" s="1" t="s">
        <v>3589</v>
      </c>
    </row>
    <row r="610" spans="1:27" x14ac:dyDescent="0.25">
      <c r="A610" s="25" t="s">
        <v>253</v>
      </c>
      <c r="B610" s="4">
        <v>168</v>
      </c>
      <c r="C610" s="1">
        <v>2</v>
      </c>
      <c r="D610" s="1" t="s">
        <v>3423</v>
      </c>
      <c r="K610" s="1" t="s">
        <v>607</v>
      </c>
      <c r="L610" s="1">
        <v>649</v>
      </c>
      <c r="M610" s="1">
        <v>20</v>
      </c>
      <c r="N610" s="1" t="s">
        <v>3422</v>
      </c>
      <c r="X610" s="1" t="s">
        <v>3271</v>
      </c>
      <c r="Y610" s="1">
        <v>168</v>
      </c>
      <c r="Z610" s="1">
        <v>2</v>
      </c>
      <c r="AA610" s="1" t="s">
        <v>3590</v>
      </c>
    </row>
    <row r="611" spans="1:27" x14ac:dyDescent="0.25">
      <c r="A611" s="25" t="s">
        <v>254</v>
      </c>
      <c r="B611" s="4">
        <v>168</v>
      </c>
      <c r="C611" s="1">
        <v>2</v>
      </c>
      <c r="D611" s="1" t="s">
        <v>3424</v>
      </c>
      <c r="K611" s="1" t="s">
        <v>253</v>
      </c>
      <c r="L611" s="1">
        <v>168</v>
      </c>
      <c r="M611" s="1">
        <v>2</v>
      </c>
      <c r="N611" s="1" t="s">
        <v>3423</v>
      </c>
      <c r="X611" s="1" t="s">
        <v>3272</v>
      </c>
      <c r="Y611" s="1">
        <v>168</v>
      </c>
      <c r="Z611" s="1">
        <v>2</v>
      </c>
      <c r="AA611" s="1" t="s">
        <v>3591</v>
      </c>
    </row>
    <row r="612" spans="1:27" x14ac:dyDescent="0.25">
      <c r="A612" s="25" t="s">
        <v>630</v>
      </c>
      <c r="B612" s="4">
        <v>117</v>
      </c>
      <c r="C612" s="1">
        <v>4</v>
      </c>
      <c r="D612" s="1" t="s">
        <v>2245</v>
      </c>
      <c r="K612" s="1" t="s">
        <v>254</v>
      </c>
      <c r="L612" s="1">
        <v>168</v>
      </c>
      <c r="M612" s="1">
        <v>2</v>
      </c>
      <c r="N612" s="1" t="s">
        <v>3424</v>
      </c>
      <c r="X612" s="1" t="s">
        <v>3273</v>
      </c>
      <c r="Y612" s="1">
        <v>168</v>
      </c>
      <c r="Z612" s="1">
        <v>2</v>
      </c>
      <c r="AA612" s="1" t="s">
        <v>3592</v>
      </c>
    </row>
    <row r="613" spans="1:27" x14ac:dyDescent="0.25">
      <c r="A613" s="25" t="s">
        <v>271</v>
      </c>
      <c r="B613" s="4">
        <v>178</v>
      </c>
      <c r="C613" s="1">
        <v>26</v>
      </c>
      <c r="D613" s="1" t="s">
        <v>3425</v>
      </c>
      <c r="K613" s="1" t="s">
        <v>630</v>
      </c>
      <c r="L613" s="1">
        <v>117</v>
      </c>
      <c r="M613" s="1">
        <v>4</v>
      </c>
      <c r="N613" s="1" t="s">
        <v>2245</v>
      </c>
      <c r="X613" s="1" t="s">
        <v>3274</v>
      </c>
      <c r="Y613" s="1">
        <v>168</v>
      </c>
      <c r="Z613" s="1">
        <v>2</v>
      </c>
      <c r="AA613" s="1" t="s">
        <v>3593</v>
      </c>
    </row>
    <row r="614" spans="1:27" x14ac:dyDescent="0.25">
      <c r="A614" s="25" t="s">
        <v>608</v>
      </c>
      <c r="B614" s="4">
        <v>10</v>
      </c>
      <c r="C614" s="1">
        <v>26</v>
      </c>
      <c r="D614" s="1" t="s">
        <v>3426</v>
      </c>
      <c r="K614" s="1" t="s">
        <v>271</v>
      </c>
      <c r="L614" s="1">
        <v>178</v>
      </c>
      <c r="M614" s="1">
        <v>26</v>
      </c>
      <c r="N614" s="1" t="s">
        <v>3425</v>
      </c>
      <c r="X614" s="1" t="s">
        <v>3277</v>
      </c>
      <c r="Y614" s="1">
        <v>168</v>
      </c>
      <c r="Z614" s="1">
        <v>2</v>
      </c>
      <c r="AA614" s="1" t="s">
        <v>3596</v>
      </c>
    </row>
    <row r="615" spans="1:27" x14ac:dyDescent="0.25">
      <c r="A615" s="25" t="s">
        <v>371</v>
      </c>
      <c r="B615" s="4">
        <v>331</v>
      </c>
      <c r="C615" s="1">
        <v>26</v>
      </c>
      <c r="D615" s="1" t="s">
        <v>3427</v>
      </c>
      <c r="K615" s="1" t="s">
        <v>608</v>
      </c>
      <c r="L615" s="1">
        <v>10</v>
      </c>
      <c r="M615" s="1">
        <v>26</v>
      </c>
      <c r="N615" s="1" t="s">
        <v>3426</v>
      </c>
      <c r="X615" s="1" t="s">
        <v>3278</v>
      </c>
      <c r="Y615" s="1">
        <v>168</v>
      </c>
      <c r="Z615" s="1">
        <v>2</v>
      </c>
      <c r="AA615" s="1" t="s">
        <v>3597</v>
      </c>
    </row>
    <row r="616" spans="1:27" x14ac:dyDescent="0.25">
      <c r="A616" s="25" t="s">
        <v>278</v>
      </c>
      <c r="B616" s="4">
        <v>313</v>
      </c>
      <c r="C616" s="1">
        <v>4</v>
      </c>
      <c r="D616" s="1" t="s">
        <v>2246</v>
      </c>
      <c r="K616" s="1" t="s">
        <v>371</v>
      </c>
      <c r="L616" s="1">
        <v>331</v>
      </c>
      <c r="M616" s="1">
        <v>26</v>
      </c>
      <c r="N616" s="1" t="s">
        <v>3427</v>
      </c>
      <c r="X616" s="1" t="s">
        <v>3282</v>
      </c>
      <c r="Y616" s="1">
        <v>168</v>
      </c>
      <c r="Z616" s="1">
        <v>2</v>
      </c>
      <c r="AA616" s="1" t="s">
        <v>3601</v>
      </c>
    </row>
    <row r="617" spans="1:27" x14ac:dyDescent="0.25">
      <c r="A617" s="25" t="s">
        <v>255</v>
      </c>
      <c r="B617" s="4">
        <v>168</v>
      </c>
      <c r="C617" s="1">
        <v>2</v>
      </c>
      <c r="D617" s="1" t="s">
        <v>3428</v>
      </c>
      <c r="K617" s="1" t="s">
        <v>278</v>
      </c>
      <c r="L617" s="1">
        <v>313</v>
      </c>
      <c r="M617" s="1">
        <v>4</v>
      </c>
      <c r="N617" s="1" t="s">
        <v>2246</v>
      </c>
      <c r="X617" s="1" t="s">
        <v>3283</v>
      </c>
      <c r="Y617" s="1">
        <v>168</v>
      </c>
      <c r="Z617" s="1">
        <v>2</v>
      </c>
      <c r="AA617" s="1" t="s">
        <v>3602</v>
      </c>
    </row>
    <row r="618" spans="1:27" x14ac:dyDescent="0.25">
      <c r="A618" s="25" t="s">
        <v>2818</v>
      </c>
      <c r="B618" s="4">
        <v>168</v>
      </c>
      <c r="C618" s="1">
        <v>2</v>
      </c>
      <c r="D618" s="1" t="s">
        <v>3429</v>
      </c>
      <c r="K618" s="1" t="s">
        <v>255</v>
      </c>
      <c r="L618" s="1">
        <v>168</v>
      </c>
      <c r="M618" s="1">
        <v>2</v>
      </c>
      <c r="N618" s="1" t="s">
        <v>3428</v>
      </c>
      <c r="X618" s="1" t="s">
        <v>3284</v>
      </c>
      <c r="Y618" s="1">
        <v>168</v>
      </c>
      <c r="Z618" s="1">
        <v>2</v>
      </c>
      <c r="AA618" s="1" t="s">
        <v>3603</v>
      </c>
    </row>
    <row r="619" spans="1:27" x14ac:dyDescent="0.25">
      <c r="A619" s="25" t="s">
        <v>2819</v>
      </c>
      <c r="B619" s="4">
        <v>168</v>
      </c>
      <c r="C619" s="1">
        <v>2</v>
      </c>
      <c r="D619" s="1" t="s">
        <v>3430</v>
      </c>
      <c r="K619" s="1" t="s">
        <v>2818</v>
      </c>
      <c r="L619" s="1">
        <v>168</v>
      </c>
      <c r="M619" s="1">
        <v>2</v>
      </c>
      <c r="N619" s="1" t="s">
        <v>3429</v>
      </c>
      <c r="X619" s="1" t="s">
        <v>3285</v>
      </c>
      <c r="Y619" s="1">
        <v>168</v>
      </c>
      <c r="Z619" s="1">
        <v>2</v>
      </c>
      <c r="AA619" s="1" t="s">
        <v>3604</v>
      </c>
    </row>
    <row r="620" spans="1:27" x14ac:dyDescent="0.25">
      <c r="A620" s="25" t="s">
        <v>402</v>
      </c>
      <c r="B620" s="4">
        <v>148</v>
      </c>
      <c r="C620" s="1">
        <v>2</v>
      </c>
      <c r="D620" s="1" t="s">
        <v>3431</v>
      </c>
      <c r="K620" s="1" t="s">
        <v>2819</v>
      </c>
      <c r="L620" s="1">
        <v>168</v>
      </c>
      <c r="M620" s="1">
        <v>2</v>
      </c>
      <c r="N620" s="1" t="s">
        <v>3430</v>
      </c>
      <c r="X620" s="1" t="s">
        <v>3288</v>
      </c>
      <c r="Y620" s="1">
        <v>1076</v>
      </c>
      <c r="Z620" s="1">
        <v>12</v>
      </c>
      <c r="AA620" s="1" t="s">
        <v>3607</v>
      </c>
    </row>
    <row r="621" spans="1:27" x14ac:dyDescent="0.25">
      <c r="A621" s="25" t="s">
        <v>634</v>
      </c>
      <c r="B621" s="4">
        <v>162</v>
      </c>
      <c r="C621" s="1">
        <v>2</v>
      </c>
      <c r="D621" s="1" t="s">
        <v>3432</v>
      </c>
      <c r="K621" s="1" t="s">
        <v>402</v>
      </c>
      <c r="L621" s="1">
        <v>148</v>
      </c>
      <c r="M621" s="1">
        <v>2</v>
      </c>
      <c r="N621" s="1" t="s">
        <v>3431</v>
      </c>
      <c r="X621" s="1" t="s">
        <v>3289</v>
      </c>
      <c r="Y621" s="1">
        <v>136</v>
      </c>
      <c r="Z621" s="1">
        <v>9</v>
      </c>
      <c r="AA621" s="1" t="s">
        <v>3608</v>
      </c>
    </row>
    <row r="622" spans="1:27" x14ac:dyDescent="0.25">
      <c r="A622" s="25" t="s">
        <v>628</v>
      </c>
      <c r="B622" s="4">
        <v>342</v>
      </c>
      <c r="C622" s="1">
        <v>18</v>
      </c>
      <c r="D622" s="1" t="s">
        <v>2247</v>
      </c>
      <c r="K622" s="1" t="s">
        <v>634</v>
      </c>
      <c r="L622" s="1">
        <v>162</v>
      </c>
      <c r="M622" s="1">
        <v>2</v>
      </c>
      <c r="N622" s="1" t="s">
        <v>3432</v>
      </c>
      <c r="X622" s="1" t="s">
        <v>3290</v>
      </c>
      <c r="Y622" s="1">
        <v>1083</v>
      </c>
      <c r="Z622" s="1">
        <v>10</v>
      </c>
      <c r="AA622" s="1" t="s">
        <v>4385</v>
      </c>
    </row>
    <row r="623" spans="1:27" x14ac:dyDescent="0.25">
      <c r="A623" s="25" t="s">
        <v>629</v>
      </c>
      <c r="B623" s="4">
        <v>342</v>
      </c>
      <c r="C623" s="1">
        <v>6</v>
      </c>
      <c r="D623" s="1" t="s">
        <v>2248</v>
      </c>
      <c r="K623" s="1" t="s">
        <v>628</v>
      </c>
      <c r="L623" s="1">
        <v>342</v>
      </c>
      <c r="M623" s="1">
        <v>18</v>
      </c>
      <c r="N623" s="1" t="s">
        <v>2247</v>
      </c>
      <c r="X623" s="1" t="s">
        <v>3291</v>
      </c>
      <c r="Y623" s="1">
        <v>345</v>
      </c>
      <c r="Z623" s="1">
        <v>10</v>
      </c>
      <c r="AA623" s="1" t="s">
        <v>3610</v>
      </c>
    </row>
    <row r="624" spans="1:27" x14ac:dyDescent="0.25">
      <c r="A624" s="25" t="s">
        <v>635</v>
      </c>
      <c r="B624" s="4">
        <v>371</v>
      </c>
      <c r="C624" s="1">
        <v>12</v>
      </c>
      <c r="D624" s="1" t="s">
        <v>2249</v>
      </c>
      <c r="K624" s="1" t="s">
        <v>629</v>
      </c>
      <c r="L624" s="1">
        <v>342</v>
      </c>
      <c r="M624" s="1">
        <v>6</v>
      </c>
      <c r="N624" s="1" t="s">
        <v>2248</v>
      </c>
      <c r="X624" s="1" t="s">
        <v>3292</v>
      </c>
      <c r="Y624" s="1">
        <v>132</v>
      </c>
      <c r="Z624" s="1">
        <v>12</v>
      </c>
      <c r="AA624" s="1" t="s">
        <v>3611</v>
      </c>
    </row>
    <row r="625" spans="1:27" x14ac:dyDescent="0.25">
      <c r="A625" s="25" t="s">
        <v>619</v>
      </c>
      <c r="B625" s="4">
        <v>204</v>
      </c>
      <c r="C625" s="1">
        <v>8</v>
      </c>
      <c r="D625" s="1" t="s">
        <v>2250</v>
      </c>
      <c r="K625" s="1" t="s">
        <v>635</v>
      </c>
      <c r="L625" s="1">
        <v>371</v>
      </c>
      <c r="M625" s="1">
        <v>12</v>
      </c>
      <c r="N625" s="1" t="s">
        <v>2249</v>
      </c>
      <c r="X625" s="1" t="s">
        <v>3293</v>
      </c>
      <c r="Y625" s="1">
        <v>51</v>
      </c>
      <c r="Z625" s="1">
        <v>10</v>
      </c>
      <c r="AA625" s="1" t="s">
        <v>4386</v>
      </c>
    </row>
    <row r="626" spans="1:27" x14ac:dyDescent="0.25">
      <c r="A626" s="25" t="s">
        <v>658</v>
      </c>
      <c r="B626" s="4">
        <v>343</v>
      </c>
      <c r="C626" s="1">
        <v>8</v>
      </c>
      <c r="D626" s="1" t="s">
        <v>3433</v>
      </c>
      <c r="K626" s="1" t="s">
        <v>619</v>
      </c>
      <c r="L626" s="1">
        <v>204</v>
      </c>
      <c r="M626" s="1">
        <v>8</v>
      </c>
      <c r="N626" s="1" t="s">
        <v>2250</v>
      </c>
      <c r="X626" s="1" t="s">
        <v>3294</v>
      </c>
      <c r="Y626" s="1">
        <v>539</v>
      </c>
      <c r="Z626" s="1">
        <v>4</v>
      </c>
      <c r="AA626" s="1" t="s">
        <v>3613</v>
      </c>
    </row>
    <row r="627" spans="1:27" x14ac:dyDescent="0.25">
      <c r="A627" s="25" t="s">
        <v>609</v>
      </c>
      <c r="B627" s="4">
        <v>1000</v>
      </c>
      <c r="C627" s="1">
        <v>8</v>
      </c>
      <c r="D627" s="1" t="s">
        <v>2464</v>
      </c>
      <c r="K627" s="1" t="s">
        <v>658</v>
      </c>
      <c r="L627" s="1">
        <v>343</v>
      </c>
      <c r="M627" s="1">
        <v>8</v>
      </c>
      <c r="N627" s="1" t="s">
        <v>3433</v>
      </c>
      <c r="X627" s="1" t="s">
        <v>3850</v>
      </c>
      <c r="Y627" s="1">
        <v>1092</v>
      </c>
      <c r="Z627" s="1">
        <v>28</v>
      </c>
      <c r="AA627" s="1" t="s">
        <v>4387</v>
      </c>
    </row>
    <row r="628" spans="1:27" x14ac:dyDescent="0.25">
      <c r="A628" s="25" t="s">
        <v>610</v>
      </c>
      <c r="B628" s="4">
        <v>501</v>
      </c>
      <c r="C628" s="1">
        <v>10</v>
      </c>
      <c r="D628" s="1" t="s">
        <v>2251</v>
      </c>
      <c r="K628" s="1" t="s">
        <v>609</v>
      </c>
      <c r="L628" s="1">
        <v>1000</v>
      </c>
      <c r="M628" s="1">
        <v>8</v>
      </c>
      <c r="N628" s="1" t="s">
        <v>2464</v>
      </c>
      <c r="X628" s="1" t="s">
        <v>3296</v>
      </c>
      <c r="Y628" s="1">
        <v>1076</v>
      </c>
      <c r="Z628" s="1">
        <v>10</v>
      </c>
      <c r="AA628" s="1" t="s">
        <v>4388</v>
      </c>
    </row>
    <row r="629" spans="1:27" x14ac:dyDescent="0.25">
      <c r="A629" s="25" t="s">
        <v>636</v>
      </c>
      <c r="B629" s="4">
        <v>636</v>
      </c>
      <c r="C629" s="1">
        <v>14</v>
      </c>
      <c r="D629" s="1" t="s">
        <v>2252</v>
      </c>
      <c r="K629" s="1" t="s">
        <v>610</v>
      </c>
      <c r="L629" s="1">
        <v>501</v>
      </c>
      <c r="M629" s="1">
        <v>10</v>
      </c>
      <c r="N629" s="1" t="s">
        <v>2251</v>
      </c>
      <c r="X629" s="1" t="s">
        <v>3297</v>
      </c>
      <c r="Y629" s="1">
        <v>280</v>
      </c>
      <c r="Z629" s="1">
        <v>14</v>
      </c>
      <c r="AA629" s="1" t="s">
        <v>4389</v>
      </c>
    </row>
    <row r="630" spans="1:27" x14ac:dyDescent="0.25">
      <c r="A630" s="25" t="s">
        <v>2820</v>
      </c>
      <c r="B630" s="4">
        <v>560</v>
      </c>
      <c r="C630" s="1">
        <v>10</v>
      </c>
      <c r="D630" s="1" t="s">
        <v>3434</v>
      </c>
      <c r="K630" s="1" t="s">
        <v>636</v>
      </c>
      <c r="L630" s="1">
        <v>636</v>
      </c>
      <c r="M630" s="1">
        <v>14</v>
      </c>
      <c r="N630" s="1" t="s">
        <v>2252</v>
      </c>
      <c r="X630" s="1" t="s">
        <v>3298</v>
      </c>
      <c r="Y630" s="1">
        <v>14</v>
      </c>
      <c r="Z630" s="1">
        <v>14</v>
      </c>
      <c r="AA630" s="1" t="s">
        <v>4390</v>
      </c>
    </row>
    <row r="631" spans="1:27" x14ac:dyDescent="0.25">
      <c r="A631" s="25" t="s">
        <v>546</v>
      </c>
      <c r="B631" s="4">
        <v>949</v>
      </c>
      <c r="C631" s="1">
        <v>14</v>
      </c>
      <c r="D631" s="1" t="s">
        <v>2253</v>
      </c>
      <c r="K631" s="1" t="s">
        <v>2820</v>
      </c>
      <c r="L631" s="1">
        <v>560</v>
      </c>
      <c r="M631" s="1">
        <v>10</v>
      </c>
      <c r="N631" s="1" t="s">
        <v>3434</v>
      </c>
      <c r="X631" s="1" t="s">
        <v>3305</v>
      </c>
      <c r="Y631" s="1">
        <v>1090</v>
      </c>
      <c r="Z631" s="1">
        <v>10</v>
      </c>
      <c r="AA631" s="1" t="s">
        <v>3624</v>
      </c>
    </row>
    <row r="632" spans="1:27" x14ac:dyDescent="0.25">
      <c r="A632" s="25" t="s">
        <v>48</v>
      </c>
      <c r="B632" s="4">
        <v>2</v>
      </c>
      <c r="C632" s="1">
        <v>14</v>
      </c>
      <c r="D632" s="1" t="s">
        <v>2254</v>
      </c>
      <c r="K632" s="1" t="s">
        <v>546</v>
      </c>
      <c r="L632" s="1">
        <v>949</v>
      </c>
      <c r="M632" s="1">
        <v>14</v>
      </c>
      <c r="N632" s="1" t="s">
        <v>2253</v>
      </c>
      <c r="X632" s="1" t="s">
        <v>3306</v>
      </c>
      <c r="Y632" s="1">
        <v>160</v>
      </c>
      <c r="Z632" s="1">
        <v>28</v>
      </c>
      <c r="AA632" s="1" t="s">
        <v>3625</v>
      </c>
    </row>
    <row r="633" spans="1:27" x14ac:dyDescent="0.25">
      <c r="A633" s="25" t="s">
        <v>503</v>
      </c>
      <c r="B633" s="4">
        <v>948</v>
      </c>
      <c r="C633" s="1">
        <v>14</v>
      </c>
      <c r="D633" s="1" t="s">
        <v>2255</v>
      </c>
      <c r="K633" s="1" t="s">
        <v>48</v>
      </c>
      <c r="L633" s="1">
        <v>2</v>
      </c>
      <c r="M633" s="1">
        <v>14</v>
      </c>
      <c r="N633" s="1" t="s">
        <v>2254</v>
      </c>
      <c r="X633" s="1" t="s">
        <v>3309</v>
      </c>
      <c r="Y633" s="1">
        <v>160</v>
      </c>
      <c r="Z633" s="1">
        <v>10</v>
      </c>
      <c r="AA633" s="1" t="s">
        <v>3628</v>
      </c>
    </row>
    <row r="634" spans="1:27" x14ac:dyDescent="0.25">
      <c r="A634" s="25" t="s">
        <v>77</v>
      </c>
      <c r="B634" s="4">
        <v>6</v>
      </c>
      <c r="C634" s="1">
        <v>14</v>
      </c>
      <c r="D634" s="1" t="s">
        <v>2256</v>
      </c>
      <c r="K634" s="1" t="s">
        <v>503</v>
      </c>
      <c r="L634" s="1">
        <v>948</v>
      </c>
      <c r="M634" s="1">
        <v>14</v>
      </c>
      <c r="N634" s="1" t="s">
        <v>2255</v>
      </c>
      <c r="X634" s="1" t="s">
        <v>3310</v>
      </c>
      <c r="Y634" s="1">
        <v>160</v>
      </c>
      <c r="Z634" s="1">
        <v>12</v>
      </c>
      <c r="AA634" s="1" t="s">
        <v>3629</v>
      </c>
    </row>
    <row r="635" spans="1:27" x14ac:dyDescent="0.25">
      <c r="A635" s="25" t="s">
        <v>389</v>
      </c>
      <c r="B635" s="4">
        <v>173</v>
      </c>
      <c r="C635" s="1">
        <v>14</v>
      </c>
      <c r="D635" s="1" t="s">
        <v>2465</v>
      </c>
      <c r="K635" s="1" t="s">
        <v>77</v>
      </c>
      <c r="L635" s="1">
        <v>6</v>
      </c>
      <c r="M635" s="1">
        <v>14</v>
      </c>
      <c r="N635" s="1" t="s">
        <v>2256</v>
      </c>
      <c r="X635" s="1" t="s">
        <v>3311</v>
      </c>
      <c r="Y635" s="1">
        <v>662</v>
      </c>
      <c r="Z635" s="1">
        <v>2</v>
      </c>
      <c r="AA635" s="1" t="s">
        <v>4391</v>
      </c>
    </row>
    <row r="636" spans="1:27" x14ac:dyDescent="0.25">
      <c r="A636" s="25" t="s">
        <v>611</v>
      </c>
      <c r="B636" s="4">
        <v>486</v>
      </c>
      <c r="C636" s="1">
        <v>14</v>
      </c>
      <c r="D636" s="1" t="s">
        <v>2257</v>
      </c>
      <c r="K636" s="1" t="s">
        <v>389</v>
      </c>
      <c r="L636" s="1">
        <v>173</v>
      </c>
      <c r="M636" s="1">
        <v>14</v>
      </c>
      <c r="N636" s="1" t="s">
        <v>2465</v>
      </c>
      <c r="X636" s="1" t="s">
        <v>3851</v>
      </c>
      <c r="Y636" s="1">
        <v>345</v>
      </c>
      <c r="Z636" s="1">
        <v>12</v>
      </c>
      <c r="AA636" s="1" t="s">
        <v>4392</v>
      </c>
    </row>
    <row r="637" spans="1:27" x14ac:dyDescent="0.25">
      <c r="A637" s="25" t="s">
        <v>612</v>
      </c>
      <c r="B637" s="4">
        <v>486</v>
      </c>
      <c r="C637" s="1">
        <v>14</v>
      </c>
      <c r="D637" s="1" t="s">
        <v>3435</v>
      </c>
      <c r="K637" s="1" t="s">
        <v>611</v>
      </c>
      <c r="L637" s="1">
        <v>486</v>
      </c>
      <c r="M637" s="1">
        <v>14</v>
      </c>
      <c r="N637" s="1" t="s">
        <v>2257</v>
      </c>
      <c r="X637" s="1" t="s">
        <v>3852</v>
      </c>
      <c r="Y637" s="1">
        <v>445</v>
      </c>
      <c r="Z637" s="1">
        <v>12</v>
      </c>
      <c r="AA637" s="1" t="s">
        <v>4393</v>
      </c>
    </row>
    <row r="638" spans="1:27" x14ac:dyDescent="0.25">
      <c r="A638" s="25" t="s">
        <v>626</v>
      </c>
      <c r="B638" s="4">
        <v>486</v>
      </c>
      <c r="C638" s="1">
        <v>14</v>
      </c>
      <c r="D638" s="1" t="s">
        <v>3436</v>
      </c>
      <c r="K638" s="1" t="s">
        <v>612</v>
      </c>
      <c r="L638" s="1">
        <v>486</v>
      </c>
      <c r="M638" s="1">
        <v>14</v>
      </c>
      <c r="N638" s="1" t="s">
        <v>3435</v>
      </c>
      <c r="X638" s="1" t="s">
        <v>3853</v>
      </c>
      <c r="Y638" s="1">
        <v>445</v>
      </c>
      <c r="Z638" s="1">
        <v>12</v>
      </c>
      <c r="AA638" s="1" t="s">
        <v>4394</v>
      </c>
    </row>
    <row r="639" spans="1:27" x14ac:dyDescent="0.25">
      <c r="A639" s="25" t="s">
        <v>613</v>
      </c>
      <c r="B639" s="4">
        <v>486</v>
      </c>
      <c r="C639" s="1">
        <v>14</v>
      </c>
      <c r="D639" s="1" t="s">
        <v>2258</v>
      </c>
      <c r="K639" s="1" t="s">
        <v>626</v>
      </c>
      <c r="L639" s="1">
        <v>486</v>
      </c>
      <c r="M639" s="1">
        <v>14</v>
      </c>
      <c r="N639" s="1" t="s">
        <v>3436</v>
      </c>
      <c r="X639" s="1" t="s">
        <v>3854</v>
      </c>
      <c r="Y639" s="1">
        <v>949</v>
      </c>
      <c r="Z639" s="1">
        <v>12</v>
      </c>
      <c r="AA639" s="1" t="s">
        <v>4395</v>
      </c>
    </row>
    <row r="640" spans="1:27" x14ac:dyDescent="0.25">
      <c r="A640" s="25" t="s">
        <v>615</v>
      </c>
      <c r="B640" s="4">
        <v>58</v>
      </c>
      <c r="C640" s="1">
        <v>10</v>
      </c>
      <c r="D640" s="1" t="s">
        <v>2259</v>
      </c>
      <c r="K640" s="1" t="s">
        <v>613</v>
      </c>
      <c r="L640" s="1">
        <v>486</v>
      </c>
      <c r="M640" s="1">
        <v>14</v>
      </c>
      <c r="N640" s="1" t="s">
        <v>2258</v>
      </c>
      <c r="X640" s="1" t="s">
        <v>3855</v>
      </c>
      <c r="Y640" s="1">
        <v>52</v>
      </c>
      <c r="Z640" s="1">
        <v>12</v>
      </c>
      <c r="AA640" s="1" t="s">
        <v>4396</v>
      </c>
    </row>
    <row r="641" spans="1:27" x14ac:dyDescent="0.25">
      <c r="A641" s="25" t="s">
        <v>616</v>
      </c>
      <c r="B641" s="4">
        <v>58</v>
      </c>
      <c r="C641" s="1">
        <v>10</v>
      </c>
      <c r="D641" s="1" t="s">
        <v>2260</v>
      </c>
      <c r="K641" s="1" t="s">
        <v>615</v>
      </c>
      <c r="L641" s="1">
        <v>58</v>
      </c>
      <c r="M641" s="1">
        <v>10</v>
      </c>
      <c r="N641" s="1" t="s">
        <v>2259</v>
      </c>
      <c r="X641" s="1" t="s">
        <v>3856</v>
      </c>
      <c r="Y641" s="1">
        <v>663</v>
      </c>
      <c r="Z641" s="1">
        <v>12</v>
      </c>
      <c r="AA641" s="1" t="s">
        <v>4397</v>
      </c>
    </row>
    <row r="642" spans="1:27" x14ac:dyDescent="0.25">
      <c r="A642" s="25" t="s">
        <v>617</v>
      </c>
      <c r="B642" s="4">
        <v>58</v>
      </c>
      <c r="C642" s="1">
        <v>10</v>
      </c>
      <c r="D642" s="1" t="s">
        <v>2261</v>
      </c>
      <c r="K642" s="1" t="s">
        <v>616</v>
      </c>
      <c r="L642" s="1">
        <v>58</v>
      </c>
      <c r="M642" s="1">
        <v>10</v>
      </c>
      <c r="N642" s="1" t="s">
        <v>2260</v>
      </c>
      <c r="X642" s="1" t="s">
        <v>3857</v>
      </c>
      <c r="Y642" s="1">
        <v>371</v>
      </c>
      <c r="Z642" s="1">
        <v>12</v>
      </c>
      <c r="AA642" s="1" t="s">
        <v>4398</v>
      </c>
    </row>
    <row r="643" spans="1:27" x14ac:dyDescent="0.25">
      <c r="A643" s="25" t="s">
        <v>2821</v>
      </c>
      <c r="B643" s="4">
        <v>560</v>
      </c>
      <c r="C643" s="1">
        <v>10</v>
      </c>
      <c r="D643" s="1" t="s">
        <v>3437</v>
      </c>
      <c r="K643" s="1" t="s">
        <v>617</v>
      </c>
      <c r="L643" s="1">
        <v>58</v>
      </c>
      <c r="M643" s="1">
        <v>10</v>
      </c>
      <c r="N643" s="1" t="s">
        <v>2261</v>
      </c>
      <c r="X643" s="1" t="s">
        <v>3858</v>
      </c>
      <c r="Y643" s="1">
        <v>664</v>
      </c>
      <c r="Z643" s="1">
        <v>12</v>
      </c>
      <c r="AA643" s="1" t="s">
        <v>4399</v>
      </c>
    </row>
    <row r="644" spans="1:27" x14ac:dyDescent="0.25">
      <c r="A644" s="25" t="s">
        <v>620</v>
      </c>
      <c r="B644" s="4">
        <v>511</v>
      </c>
      <c r="C644" s="1">
        <v>10</v>
      </c>
      <c r="D644" s="1" t="s">
        <v>2466</v>
      </c>
      <c r="K644" s="1" t="s">
        <v>2821</v>
      </c>
      <c r="L644" s="1">
        <v>560</v>
      </c>
      <c r="M644" s="1">
        <v>10</v>
      </c>
      <c r="N644" s="1" t="s">
        <v>3437</v>
      </c>
      <c r="X644" s="1" t="s">
        <v>3859</v>
      </c>
      <c r="Y644" s="1">
        <v>60</v>
      </c>
      <c r="Z644" s="1">
        <v>26</v>
      </c>
      <c r="AA644" s="1" t="s">
        <v>2216</v>
      </c>
    </row>
    <row r="645" spans="1:27" x14ac:dyDescent="0.25">
      <c r="A645" s="25" t="s">
        <v>618</v>
      </c>
      <c r="B645" s="4">
        <v>58</v>
      </c>
      <c r="C645" s="1">
        <v>10</v>
      </c>
      <c r="D645" s="1" t="s">
        <v>2262</v>
      </c>
      <c r="K645" s="1" t="s">
        <v>620</v>
      </c>
      <c r="L645" s="1">
        <v>511</v>
      </c>
      <c r="M645" s="1">
        <v>10</v>
      </c>
      <c r="N645" s="1" t="s">
        <v>2466</v>
      </c>
      <c r="X645" s="1" t="s">
        <v>3860</v>
      </c>
      <c r="Y645" s="1">
        <v>60</v>
      </c>
      <c r="Z645" s="1">
        <v>26</v>
      </c>
      <c r="AA645" s="1" t="s">
        <v>4400</v>
      </c>
    </row>
    <row r="646" spans="1:27" x14ac:dyDescent="0.25">
      <c r="A646" s="25" t="s">
        <v>2822</v>
      </c>
      <c r="B646" s="4">
        <v>976</v>
      </c>
      <c r="C646" s="1">
        <v>6</v>
      </c>
      <c r="D646" s="1" t="s">
        <v>2467</v>
      </c>
      <c r="K646" s="1" t="s">
        <v>618</v>
      </c>
      <c r="L646" s="1">
        <v>58</v>
      </c>
      <c r="M646" s="1">
        <v>10</v>
      </c>
      <c r="N646" s="1" t="s">
        <v>2262</v>
      </c>
      <c r="X646" s="1" t="s">
        <v>3861</v>
      </c>
      <c r="Y646" s="1">
        <v>62</v>
      </c>
      <c r="Z646" s="1">
        <v>26</v>
      </c>
      <c r="AA646" s="1" t="s">
        <v>2218</v>
      </c>
    </row>
    <row r="647" spans="1:27" x14ac:dyDescent="0.25">
      <c r="A647" s="25" t="s">
        <v>622</v>
      </c>
      <c r="B647" s="4">
        <v>517</v>
      </c>
      <c r="C647" s="1">
        <v>6</v>
      </c>
      <c r="D647" s="1" t="s">
        <v>2468</v>
      </c>
      <c r="K647" s="1" t="s">
        <v>2822</v>
      </c>
      <c r="L647" s="1">
        <v>976</v>
      </c>
      <c r="M647" s="1">
        <v>6</v>
      </c>
      <c r="N647" s="1" t="s">
        <v>2467</v>
      </c>
      <c r="X647" s="1" t="s">
        <v>3862</v>
      </c>
      <c r="Y647" s="1">
        <v>317</v>
      </c>
      <c r="Z647" s="1">
        <v>26</v>
      </c>
      <c r="AA647" s="1" t="s">
        <v>4401</v>
      </c>
    </row>
    <row r="648" spans="1:27" x14ac:dyDescent="0.25">
      <c r="A648" s="25" t="s">
        <v>621</v>
      </c>
      <c r="B648" s="4">
        <v>490</v>
      </c>
      <c r="C648" s="1">
        <v>6</v>
      </c>
      <c r="D648" s="1" t="s">
        <v>2469</v>
      </c>
      <c r="K648" s="1" t="s">
        <v>622</v>
      </c>
      <c r="L648" s="1">
        <v>517</v>
      </c>
      <c r="M648" s="1">
        <v>6</v>
      </c>
      <c r="N648" s="1" t="s">
        <v>2468</v>
      </c>
      <c r="X648" s="1" t="s">
        <v>3863</v>
      </c>
      <c r="Y648" s="1">
        <v>332</v>
      </c>
      <c r="Z648" s="1">
        <v>26</v>
      </c>
      <c r="AA648" s="1" t="s">
        <v>4402</v>
      </c>
    </row>
    <row r="649" spans="1:27" x14ac:dyDescent="0.25">
      <c r="A649" s="25" t="s">
        <v>272</v>
      </c>
      <c r="B649" s="4">
        <v>178</v>
      </c>
      <c r="C649" s="1">
        <v>26</v>
      </c>
      <c r="D649" s="1" t="s">
        <v>2263</v>
      </c>
      <c r="K649" s="1" t="s">
        <v>621</v>
      </c>
      <c r="L649" s="1">
        <v>490</v>
      </c>
      <c r="M649" s="1">
        <v>6</v>
      </c>
      <c r="N649" s="1" t="s">
        <v>2469</v>
      </c>
      <c r="X649" s="1" t="s">
        <v>3864</v>
      </c>
      <c r="Y649" s="1">
        <v>95</v>
      </c>
      <c r="Z649" s="1">
        <v>26</v>
      </c>
      <c r="AA649" s="1" t="s">
        <v>4403</v>
      </c>
    </row>
    <row r="650" spans="1:27" x14ac:dyDescent="0.25">
      <c r="A650" s="25" t="s">
        <v>2823</v>
      </c>
      <c r="B650" s="4">
        <v>323</v>
      </c>
      <c r="C650" s="1">
        <v>4</v>
      </c>
      <c r="D650" s="1" t="s">
        <v>2264</v>
      </c>
      <c r="K650" s="1" t="s">
        <v>272</v>
      </c>
      <c r="L650" s="1">
        <v>178</v>
      </c>
      <c r="M650" s="1">
        <v>26</v>
      </c>
      <c r="N650" s="1" t="s">
        <v>2263</v>
      </c>
      <c r="X650" s="1" t="s">
        <v>3865</v>
      </c>
      <c r="Y650" s="1">
        <v>651</v>
      </c>
      <c r="Z650" s="1">
        <v>26</v>
      </c>
      <c r="AA650" s="1" t="s">
        <v>4404</v>
      </c>
    </row>
    <row r="651" spans="1:27" x14ac:dyDescent="0.25">
      <c r="A651" s="25" t="s">
        <v>640</v>
      </c>
      <c r="B651" s="4">
        <v>83</v>
      </c>
      <c r="C651" s="1">
        <v>26</v>
      </c>
      <c r="D651" s="1" t="s">
        <v>2265</v>
      </c>
      <c r="K651" s="1" t="s">
        <v>2823</v>
      </c>
      <c r="L651" s="1">
        <v>323</v>
      </c>
      <c r="M651" s="1">
        <v>4</v>
      </c>
      <c r="N651" s="1" t="s">
        <v>2264</v>
      </c>
      <c r="X651" s="1" t="s">
        <v>3866</v>
      </c>
      <c r="Y651" s="1">
        <v>178</v>
      </c>
      <c r="Z651" s="1">
        <v>26</v>
      </c>
      <c r="AA651" s="1" t="s">
        <v>4405</v>
      </c>
    </row>
    <row r="652" spans="1:27" x14ac:dyDescent="0.25">
      <c r="A652" s="25" t="s">
        <v>606</v>
      </c>
      <c r="B652" s="4">
        <v>271</v>
      </c>
      <c r="C652" s="1">
        <v>26</v>
      </c>
      <c r="D652" s="1" t="s">
        <v>2470</v>
      </c>
      <c r="K652" s="1" t="s">
        <v>640</v>
      </c>
      <c r="L652" s="1">
        <v>83</v>
      </c>
      <c r="M652" s="1">
        <v>26</v>
      </c>
      <c r="N652" s="1" t="s">
        <v>2265</v>
      </c>
      <c r="X652" s="1" t="s">
        <v>3867</v>
      </c>
      <c r="Y652" s="1">
        <v>88</v>
      </c>
      <c r="Z652" s="1">
        <v>26</v>
      </c>
      <c r="AA652" s="1" t="s">
        <v>4406</v>
      </c>
    </row>
    <row r="653" spans="1:27" x14ac:dyDescent="0.25">
      <c r="A653" s="25" t="s">
        <v>446</v>
      </c>
      <c r="B653" s="4">
        <v>163</v>
      </c>
      <c r="C653" s="1">
        <v>2</v>
      </c>
      <c r="D653" s="1" t="s">
        <v>3438</v>
      </c>
      <c r="K653" s="1" t="s">
        <v>606</v>
      </c>
      <c r="L653" s="1">
        <v>271</v>
      </c>
      <c r="M653" s="1">
        <v>26</v>
      </c>
      <c r="N653" s="1" t="s">
        <v>2470</v>
      </c>
      <c r="X653" s="1" t="s">
        <v>3868</v>
      </c>
      <c r="Y653" s="1">
        <v>9</v>
      </c>
      <c r="Z653" s="1">
        <v>26</v>
      </c>
      <c r="AA653" s="1" t="s">
        <v>2268</v>
      </c>
    </row>
    <row r="654" spans="1:27" x14ac:dyDescent="0.25">
      <c r="A654" s="25" t="s">
        <v>960</v>
      </c>
      <c r="B654" s="4">
        <v>163</v>
      </c>
      <c r="C654" s="1">
        <v>2</v>
      </c>
      <c r="D654" s="1" t="s">
        <v>3439</v>
      </c>
      <c r="K654" s="1" t="s">
        <v>446</v>
      </c>
      <c r="L654" s="1">
        <v>163</v>
      </c>
      <c r="M654" s="1">
        <v>2</v>
      </c>
      <c r="N654" s="1" t="s">
        <v>3438</v>
      </c>
      <c r="X654" s="1" t="s">
        <v>3869</v>
      </c>
      <c r="Y654" s="1">
        <v>9</v>
      </c>
      <c r="Z654" s="1">
        <v>26</v>
      </c>
      <c r="AA654" s="1" t="s">
        <v>4407</v>
      </c>
    </row>
    <row r="655" spans="1:27" x14ac:dyDescent="0.25">
      <c r="A655" s="25" t="s">
        <v>645</v>
      </c>
      <c r="B655" s="4">
        <v>590</v>
      </c>
      <c r="C655" s="1">
        <v>12</v>
      </c>
      <c r="D655" s="1" t="s">
        <v>2471</v>
      </c>
      <c r="K655" s="1" t="s">
        <v>960</v>
      </c>
      <c r="L655" s="1">
        <v>163</v>
      </c>
      <c r="M655" s="1">
        <v>2</v>
      </c>
      <c r="N655" s="1" t="s">
        <v>3439</v>
      </c>
      <c r="X655" s="1" t="s">
        <v>3870</v>
      </c>
      <c r="Y655" s="1">
        <v>298</v>
      </c>
      <c r="Z655" s="1">
        <v>26</v>
      </c>
      <c r="AA655" s="1" t="s">
        <v>1945</v>
      </c>
    </row>
    <row r="656" spans="1:27" x14ac:dyDescent="0.25">
      <c r="A656" s="25" t="s">
        <v>296</v>
      </c>
      <c r="B656" s="4">
        <v>229</v>
      </c>
      <c r="C656" s="1">
        <v>14</v>
      </c>
      <c r="D656" s="1" t="s">
        <v>2472</v>
      </c>
      <c r="K656" s="1" t="s">
        <v>645</v>
      </c>
      <c r="L656" s="1">
        <v>590</v>
      </c>
      <c r="M656" s="1">
        <v>12</v>
      </c>
      <c r="N656" s="1" t="s">
        <v>2471</v>
      </c>
      <c r="X656" s="1" t="s">
        <v>3871</v>
      </c>
      <c r="Y656" s="1">
        <v>9</v>
      </c>
      <c r="Z656" s="1">
        <v>26</v>
      </c>
      <c r="AA656" s="1" t="s">
        <v>2082</v>
      </c>
    </row>
    <row r="657" spans="1:27" x14ac:dyDescent="0.25">
      <c r="A657" s="25" t="s">
        <v>641</v>
      </c>
      <c r="B657" s="4">
        <v>519</v>
      </c>
      <c r="C657" s="1">
        <v>10</v>
      </c>
      <c r="D657" s="1" t="s">
        <v>2266</v>
      </c>
      <c r="K657" s="1" t="s">
        <v>296</v>
      </c>
      <c r="L657" s="1">
        <v>229</v>
      </c>
      <c r="M657" s="1">
        <v>14</v>
      </c>
      <c r="N657" s="1" t="s">
        <v>2472</v>
      </c>
      <c r="X657" s="1" t="s">
        <v>3872</v>
      </c>
      <c r="Y657" s="1">
        <v>19</v>
      </c>
      <c r="Z657" s="1">
        <v>26</v>
      </c>
      <c r="AA657" s="1" t="s">
        <v>2123</v>
      </c>
    </row>
    <row r="658" spans="1:27" x14ac:dyDescent="0.25">
      <c r="A658" s="25" t="s">
        <v>642</v>
      </c>
      <c r="B658" s="4">
        <v>256</v>
      </c>
      <c r="C658" s="1">
        <v>10</v>
      </c>
      <c r="D658" s="1" t="s">
        <v>2267</v>
      </c>
      <c r="K658" s="1" t="s">
        <v>641</v>
      </c>
      <c r="L658" s="1">
        <v>519</v>
      </c>
      <c r="M658" s="1">
        <v>10</v>
      </c>
      <c r="N658" s="1" t="s">
        <v>2266</v>
      </c>
      <c r="X658" s="1" t="s">
        <v>3873</v>
      </c>
      <c r="Y658" s="1">
        <v>9</v>
      </c>
      <c r="Z658" s="1">
        <v>26</v>
      </c>
      <c r="AA658" s="1" t="s">
        <v>4408</v>
      </c>
    </row>
    <row r="659" spans="1:27" x14ac:dyDescent="0.25">
      <c r="A659" s="25" t="s">
        <v>643</v>
      </c>
      <c r="B659" s="4">
        <v>58</v>
      </c>
      <c r="C659" s="1">
        <v>10</v>
      </c>
      <c r="D659" s="1" t="s">
        <v>3440</v>
      </c>
      <c r="K659" s="1" t="s">
        <v>642</v>
      </c>
      <c r="L659" s="1">
        <v>256</v>
      </c>
      <c r="M659" s="1">
        <v>10</v>
      </c>
      <c r="N659" s="1" t="s">
        <v>2267</v>
      </c>
      <c r="X659" s="1" t="s">
        <v>3874</v>
      </c>
      <c r="Y659" s="1">
        <v>9</v>
      </c>
      <c r="Z659" s="1">
        <v>26</v>
      </c>
      <c r="AA659" s="1" t="s">
        <v>2179</v>
      </c>
    </row>
    <row r="660" spans="1:27" x14ac:dyDescent="0.25">
      <c r="A660" s="25" t="s">
        <v>106</v>
      </c>
      <c r="B660" s="4">
        <v>9</v>
      </c>
      <c r="C660" s="1">
        <v>26</v>
      </c>
      <c r="D660" s="1" t="s">
        <v>2268</v>
      </c>
      <c r="K660" s="1" t="s">
        <v>643</v>
      </c>
      <c r="L660" s="1">
        <v>58</v>
      </c>
      <c r="M660" s="1">
        <v>10</v>
      </c>
      <c r="N660" s="1" t="s">
        <v>3440</v>
      </c>
      <c r="X660" s="1" t="s">
        <v>3875</v>
      </c>
      <c r="Y660" s="1">
        <v>19</v>
      </c>
      <c r="Z660" s="1">
        <v>26</v>
      </c>
      <c r="AA660" s="1" t="s">
        <v>4409</v>
      </c>
    </row>
    <row r="661" spans="1:27" x14ac:dyDescent="0.25">
      <c r="A661" s="25" t="s">
        <v>107</v>
      </c>
      <c r="B661" s="4">
        <v>9</v>
      </c>
      <c r="C661" s="1">
        <v>26</v>
      </c>
      <c r="D661" s="1" t="s">
        <v>3441</v>
      </c>
      <c r="K661" s="1" t="s">
        <v>106</v>
      </c>
      <c r="L661" s="1">
        <v>9</v>
      </c>
      <c r="M661" s="1">
        <v>26</v>
      </c>
      <c r="N661" s="1" t="s">
        <v>2268</v>
      </c>
      <c r="X661" s="1" t="s">
        <v>3876</v>
      </c>
      <c r="Y661" s="1">
        <v>71</v>
      </c>
      <c r="Z661" s="1">
        <v>26</v>
      </c>
      <c r="AA661" s="1" t="s">
        <v>4410</v>
      </c>
    </row>
    <row r="662" spans="1:27" x14ac:dyDescent="0.25">
      <c r="A662" s="25" t="s">
        <v>654</v>
      </c>
      <c r="B662" s="4">
        <v>396</v>
      </c>
      <c r="C662" s="1">
        <v>12</v>
      </c>
      <c r="D662" s="1" t="s">
        <v>2473</v>
      </c>
      <c r="K662" s="1" t="s">
        <v>107</v>
      </c>
      <c r="L662" s="1">
        <v>9</v>
      </c>
      <c r="M662" s="1">
        <v>26</v>
      </c>
      <c r="N662" s="1" t="s">
        <v>3441</v>
      </c>
      <c r="X662" s="1" t="s">
        <v>3877</v>
      </c>
      <c r="Y662" s="1">
        <v>667</v>
      </c>
      <c r="Z662" s="1">
        <v>26</v>
      </c>
      <c r="AA662" s="1" t="s">
        <v>932</v>
      </c>
    </row>
    <row r="663" spans="1:27" x14ac:dyDescent="0.25">
      <c r="A663" s="25" t="s">
        <v>644</v>
      </c>
      <c r="B663" s="4">
        <v>129</v>
      </c>
      <c r="C663" s="1">
        <v>3</v>
      </c>
      <c r="D663" s="1" t="s">
        <v>2269</v>
      </c>
      <c r="K663" s="1" t="s">
        <v>654</v>
      </c>
      <c r="L663" s="1">
        <v>396</v>
      </c>
      <c r="M663" s="1">
        <v>12</v>
      </c>
      <c r="N663" s="1" t="s">
        <v>2473</v>
      </c>
      <c r="X663" s="1" t="s">
        <v>3878</v>
      </c>
      <c r="Y663" s="1">
        <v>102</v>
      </c>
      <c r="Z663" s="1">
        <v>26</v>
      </c>
      <c r="AA663" s="1" t="s">
        <v>4411</v>
      </c>
    </row>
    <row r="664" spans="1:27" x14ac:dyDescent="0.25">
      <c r="A664" s="25" t="s">
        <v>456</v>
      </c>
      <c r="B664" s="4">
        <v>59</v>
      </c>
      <c r="C664" s="1">
        <v>3</v>
      </c>
      <c r="D664" s="1" t="s">
        <v>2270</v>
      </c>
      <c r="K664" s="1" t="s">
        <v>644</v>
      </c>
      <c r="L664" s="1">
        <v>129</v>
      </c>
      <c r="M664" s="1">
        <v>3</v>
      </c>
      <c r="N664" s="1" t="s">
        <v>2269</v>
      </c>
      <c r="X664" s="1" t="s">
        <v>3879</v>
      </c>
      <c r="Y664" s="1">
        <v>9</v>
      </c>
      <c r="Z664" s="1">
        <v>26</v>
      </c>
      <c r="AA664" s="1" t="s">
        <v>4412</v>
      </c>
    </row>
    <row r="665" spans="1:27" x14ac:dyDescent="0.25">
      <c r="A665" s="25" t="s">
        <v>457</v>
      </c>
      <c r="B665" s="4">
        <v>59</v>
      </c>
      <c r="C665" s="1">
        <v>3</v>
      </c>
      <c r="D665" s="1" t="s">
        <v>2271</v>
      </c>
      <c r="K665" s="1" t="s">
        <v>456</v>
      </c>
      <c r="L665" s="1">
        <v>59</v>
      </c>
      <c r="M665" s="1">
        <v>3</v>
      </c>
      <c r="N665" s="1" t="s">
        <v>2270</v>
      </c>
      <c r="X665" s="1" t="s">
        <v>3880</v>
      </c>
      <c r="Y665" s="1">
        <v>10</v>
      </c>
      <c r="Z665" s="1">
        <v>26</v>
      </c>
      <c r="AA665" s="1" t="s">
        <v>4413</v>
      </c>
    </row>
    <row r="666" spans="1:27" x14ac:dyDescent="0.25">
      <c r="A666" s="25" t="s">
        <v>458</v>
      </c>
      <c r="B666" s="4">
        <v>59</v>
      </c>
      <c r="C666" s="1">
        <v>3</v>
      </c>
      <c r="D666" s="1" t="s">
        <v>2272</v>
      </c>
      <c r="K666" s="1" t="s">
        <v>457</v>
      </c>
      <c r="L666" s="1">
        <v>59</v>
      </c>
      <c r="M666" s="1">
        <v>3</v>
      </c>
      <c r="N666" s="1" t="s">
        <v>2271</v>
      </c>
      <c r="X666" s="1" t="s">
        <v>3881</v>
      </c>
      <c r="Y666" s="1">
        <v>331</v>
      </c>
      <c r="Z666" s="1">
        <v>26</v>
      </c>
      <c r="AA666" s="1" t="s">
        <v>4414</v>
      </c>
    </row>
    <row r="667" spans="1:27" x14ac:dyDescent="0.25">
      <c r="A667" s="25" t="s">
        <v>657</v>
      </c>
      <c r="B667" s="4">
        <v>14</v>
      </c>
      <c r="C667" s="1">
        <v>4</v>
      </c>
      <c r="D667" s="1" t="s">
        <v>2273</v>
      </c>
      <c r="K667" s="1" t="s">
        <v>458</v>
      </c>
      <c r="L667" s="1">
        <v>59</v>
      </c>
      <c r="M667" s="1">
        <v>3</v>
      </c>
      <c r="N667" s="1" t="s">
        <v>2272</v>
      </c>
      <c r="X667" s="1" t="s">
        <v>3882</v>
      </c>
      <c r="Y667" s="1">
        <v>9</v>
      </c>
      <c r="Z667" s="1">
        <v>26</v>
      </c>
      <c r="AA667" s="1" t="s">
        <v>4415</v>
      </c>
    </row>
    <row r="668" spans="1:27" x14ac:dyDescent="0.25">
      <c r="A668" s="25" t="s">
        <v>627</v>
      </c>
      <c r="B668" s="4">
        <v>486</v>
      </c>
      <c r="C668" s="1">
        <v>14</v>
      </c>
      <c r="D668" s="1" t="s">
        <v>2274</v>
      </c>
      <c r="K668" s="1" t="s">
        <v>657</v>
      </c>
      <c r="L668" s="1">
        <v>14</v>
      </c>
      <c r="M668" s="1">
        <v>4</v>
      </c>
      <c r="N668" s="1" t="s">
        <v>2273</v>
      </c>
      <c r="X668" s="1" t="s">
        <v>3883</v>
      </c>
      <c r="Y668" s="1">
        <v>9</v>
      </c>
      <c r="Z668" s="1">
        <v>26</v>
      </c>
      <c r="AA668" s="1" t="s">
        <v>2388</v>
      </c>
    </row>
    <row r="669" spans="1:27" x14ac:dyDescent="0.25">
      <c r="A669" s="25" t="s">
        <v>373</v>
      </c>
      <c r="B669" s="4">
        <v>521</v>
      </c>
      <c r="C669" s="1">
        <v>18</v>
      </c>
      <c r="D669" s="1" t="s">
        <v>2275</v>
      </c>
      <c r="K669" s="1" t="s">
        <v>627</v>
      </c>
      <c r="L669" s="1">
        <v>486</v>
      </c>
      <c r="M669" s="1">
        <v>14</v>
      </c>
      <c r="N669" s="1" t="s">
        <v>2274</v>
      </c>
      <c r="X669" s="1" t="s">
        <v>3884</v>
      </c>
      <c r="Y669" s="1">
        <v>9</v>
      </c>
      <c r="Z669" s="1">
        <v>26</v>
      </c>
      <c r="AA669" s="1" t="s">
        <v>1941</v>
      </c>
    </row>
    <row r="670" spans="1:27" x14ac:dyDescent="0.25">
      <c r="A670" s="25" t="s">
        <v>464</v>
      </c>
      <c r="B670" s="4">
        <v>408</v>
      </c>
      <c r="C670" s="1">
        <v>23</v>
      </c>
      <c r="D670" s="1" t="s">
        <v>2276</v>
      </c>
      <c r="K670" s="1" t="s">
        <v>373</v>
      </c>
      <c r="L670" s="1">
        <v>521</v>
      </c>
      <c r="M670" s="1">
        <v>18</v>
      </c>
      <c r="N670" s="1" t="s">
        <v>2275</v>
      </c>
      <c r="X670" s="1" t="s">
        <v>3885</v>
      </c>
      <c r="Y670" s="1">
        <v>9</v>
      </c>
      <c r="Z670" s="1">
        <v>26</v>
      </c>
      <c r="AA670" s="1" t="s">
        <v>4416</v>
      </c>
    </row>
    <row r="671" spans="1:27" x14ac:dyDescent="0.25">
      <c r="A671" s="25" t="s">
        <v>646</v>
      </c>
      <c r="B671" s="4">
        <v>18</v>
      </c>
      <c r="C671" s="1">
        <v>19</v>
      </c>
      <c r="D671" s="1" t="s">
        <v>2277</v>
      </c>
      <c r="K671" s="1" t="s">
        <v>464</v>
      </c>
      <c r="L671" s="1">
        <v>408</v>
      </c>
      <c r="M671" s="1">
        <v>23</v>
      </c>
      <c r="N671" s="1" t="s">
        <v>2276</v>
      </c>
      <c r="X671" s="1" t="s">
        <v>3886</v>
      </c>
      <c r="Y671" s="1">
        <v>9</v>
      </c>
      <c r="Z671" s="1">
        <v>26</v>
      </c>
      <c r="AA671" s="1" t="s">
        <v>4417</v>
      </c>
    </row>
    <row r="672" spans="1:27" x14ac:dyDescent="0.25">
      <c r="A672" s="25" t="s">
        <v>659</v>
      </c>
      <c r="B672" s="4">
        <v>383</v>
      </c>
      <c r="C672" s="1">
        <v>8</v>
      </c>
      <c r="D672" s="1" t="s">
        <v>3442</v>
      </c>
      <c r="K672" s="1" t="s">
        <v>646</v>
      </c>
      <c r="L672" s="1">
        <v>18</v>
      </c>
      <c r="M672" s="1">
        <v>19</v>
      </c>
      <c r="N672" s="1" t="s">
        <v>2277</v>
      </c>
      <c r="X672" s="1" t="s">
        <v>3887</v>
      </c>
      <c r="Y672" s="1">
        <v>101</v>
      </c>
      <c r="Z672" s="1">
        <v>26</v>
      </c>
      <c r="AA672" s="1" t="s">
        <v>4418</v>
      </c>
    </row>
    <row r="673" spans="1:27" x14ac:dyDescent="0.25">
      <c r="A673" s="25" t="s">
        <v>623</v>
      </c>
      <c r="B673" s="4">
        <v>522</v>
      </c>
      <c r="C673" s="1">
        <v>8</v>
      </c>
      <c r="D673" s="1" t="s">
        <v>3443</v>
      </c>
      <c r="K673" s="1" t="s">
        <v>659</v>
      </c>
      <c r="L673" s="1">
        <v>383</v>
      </c>
      <c r="M673" s="1">
        <v>8</v>
      </c>
      <c r="N673" s="1" t="s">
        <v>3442</v>
      </c>
      <c r="X673" s="1" t="s">
        <v>3888</v>
      </c>
      <c r="Y673" s="1">
        <v>9</v>
      </c>
      <c r="Z673" s="1">
        <v>26</v>
      </c>
      <c r="AA673" s="1" t="s">
        <v>4419</v>
      </c>
    </row>
    <row r="674" spans="1:27" x14ac:dyDescent="0.25">
      <c r="A674" s="25" t="s">
        <v>639</v>
      </c>
      <c r="B674" s="4">
        <v>973</v>
      </c>
      <c r="C674" s="1">
        <v>8</v>
      </c>
      <c r="D674" s="1" t="s">
        <v>3444</v>
      </c>
      <c r="K674" s="1" t="s">
        <v>623</v>
      </c>
      <c r="L674" s="1">
        <v>522</v>
      </c>
      <c r="M674" s="1">
        <v>8</v>
      </c>
      <c r="N674" s="1" t="s">
        <v>3443</v>
      </c>
      <c r="X674" s="1" t="s">
        <v>3889</v>
      </c>
      <c r="Y674" s="1">
        <v>9</v>
      </c>
      <c r="Z674" s="1">
        <v>26</v>
      </c>
      <c r="AA674" s="1" t="s">
        <v>3322</v>
      </c>
    </row>
    <row r="675" spans="1:27" x14ac:dyDescent="0.25">
      <c r="A675" s="25" t="s">
        <v>624</v>
      </c>
      <c r="B675" s="4">
        <v>60</v>
      </c>
      <c r="C675" s="1">
        <v>8</v>
      </c>
      <c r="D675" s="1" t="s">
        <v>3445</v>
      </c>
      <c r="K675" s="1" t="s">
        <v>639</v>
      </c>
      <c r="L675" s="1">
        <v>973</v>
      </c>
      <c r="M675" s="1">
        <v>8</v>
      </c>
      <c r="N675" s="1" t="s">
        <v>3444</v>
      </c>
      <c r="X675" s="1" t="s">
        <v>3890</v>
      </c>
      <c r="Y675" s="1">
        <v>21</v>
      </c>
      <c r="Z675" s="1">
        <v>6</v>
      </c>
      <c r="AA675" s="1" t="s">
        <v>1865</v>
      </c>
    </row>
    <row r="676" spans="1:27" x14ac:dyDescent="0.25">
      <c r="A676" s="25" t="s">
        <v>625</v>
      </c>
      <c r="B676" s="4">
        <v>60</v>
      </c>
      <c r="C676" s="1">
        <v>8</v>
      </c>
      <c r="D676" s="1" t="s">
        <v>3446</v>
      </c>
      <c r="K676" s="1" t="s">
        <v>624</v>
      </c>
      <c r="L676" s="1">
        <v>60</v>
      </c>
      <c r="M676" s="1">
        <v>8</v>
      </c>
      <c r="N676" s="1" t="s">
        <v>3445</v>
      </c>
      <c r="X676" s="1" t="s">
        <v>3891</v>
      </c>
      <c r="Y676" s="1">
        <v>10</v>
      </c>
      <c r="Z676" s="1">
        <v>26</v>
      </c>
      <c r="AA676" s="1" t="s">
        <v>4420</v>
      </c>
    </row>
    <row r="677" spans="1:27" x14ac:dyDescent="0.25">
      <c r="A677" s="25" t="s">
        <v>2824</v>
      </c>
      <c r="B677" s="4">
        <v>55</v>
      </c>
      <c r="C677" s="1">
        <v>8</v>
      </c>
      <c r="D677" s="1" t="s">
        <v>2278</v>
      </c>
      <c r="K677" s="1" t="s">
        <v>625</v>
      </c>
      <c r="L677" s="1">
        <v>60</v>
      </c>
      <c r="M677" s="1">
        <v>8</v>
      </c>
      <c r="N677" s="1" t="s">
        <v>3446</v>
      </c>
      <c r="X677" s="1" t="s">
        <v>3892</v>
      </c>
      <c r="Y677" s="1">
        <v>11</v>
      </c>
      <c r="Z677" s="1">
        <v>26</v>
      </c>
      <c r="AA677" s="1" t="s">
        <v>4421</v>
      </c>
    </row>
    <row r="678" spans="1:27" x14ac:dyDescent="0.25">
      <c r="A678" s="25" t="s">
        <v>374</v>
      </c>
      <c r="B678" s="4">
        <v>1091</v>
      </c>
      <c r="C678" s="1">
        <v>4</v>
      </c>
      <c r="D678" s="1" t="s">
        <v>2279</v>
      </c>
      <c r="K678" s="1" t="s">
        <v>2824</v>
      </c>
      <c r="L678" s="1">
        <v>55</v>
      </c>
      <c r="M678" s="1">
        <v>8</v>
      </c>
      <c r="N678" s="1" t="s">
        <v>2278</v>
      </c>
      <c r="X678" s="1" t="s">
        <v>3893</v>
      </c>
      <c r="Y678" s="1">
        <v>20</v>
      </c>
      <c r="Z678" s="1">
        <v>26</v>
      </c>
      <c r="AA678" s="1" t="s">
        <v>4422</v>
      </c>
    </row>
    <row r="679" spans="1:27" x14ac:dyDescent="0.25">
      <c r="A679" s="25" t="s">
        <v>469</v>
      </c>
      <c r="B679" s="4">
        <v>948</v>
      </c>
      <c r="C679" s="1">
        <v>4</v>
      </c>
      <c r="D679" s="1" t="s">
        <v>3447</v>
      </c>
      <c r="K679" s="1" t="s">
        <v>374</v>
      </c>
      <c r="L679" s="1">
        <v>1091</v>
      </c>
      <c r="M679" s="1">
        <v>4</v>
      </c>
      <c r="N679" s="1" t="s">
        <v>2279</v>
      </c>
      <c r="X679" s="1" t="s">
        <v>3894</v>
      </c>
      <c r="Y679" s="1">
        <v>11</v>
      </c>
      <c r="Z679" s="1">
        <v>26</v>
      </c>
      <c r="AA679" s="1" t="s">
        <v>4423</v>
      </c>
    </row>
    <row r="680" spans="1:27" x14ac:dyDescent="0.25">
      <c r="A680" s="25" t="s">
        <v>647</v>
      </c>
      <c r="B680" s="4">
        <v>525</v>
      </c>
      <c r="C680" s="1">
        <v>4</v>
      </c>
      <c r="D680" s="1" t="s">
        <v>2280</v>
      </c>
      <c r="K680" s="1" t="s">
        <v>469</v>
      </c>
      <c r="L680" s="1">
        <v>948</v>
      </c>
      <c r="M680" s="1">
        <v>4</v>
      </c>
      <c r="N680" s="1" t="s">
        <v>3447</v>
      </c>
      <c r="X680" s="1" t="s">
        <v>3895</v>
      </c>
      <c r="Y680" s="1">
        <v>60</v>
      </c>
      <c r="Z680" s="1">
        <v>26</v>
      </c>
      <c r="AA680" s="1" t="s">
        <v>4424</v>
      </c>
    </row>
    <row r="681" spans="1:27" x14ac:dyDescent="0.25">
      <c r="A681" s="25" t="s">
        <v>648</v>
      </c>
      <c r="B681" s="4">
        <v>1041</v>
      </c>
      <c r="C681" s="1">
        <v>12</v>
      </c>
      <c r="D681" s="1" t="s">
        <v>2281</v>
      </c>
      <c r="K681" s="1" t="s">
        <v>647</v>
      </c>
      <c r="L681" s="1">
        <v>525</v>
      </c>
      <c r="M681" s="1">
        <v>4</v>
      </c>
      <c r="N681" s="1" t="s">
        <v>2280</v>
      </c>
      <c r="X681" s="1" t="s">
        <v>3896</v>
      </c>
      <c r="Y681" s="1">
        <v>57</v>
      </c>
      <c r="Z681" s="1">
        <v>26</v>
      </c>
      <c r="AA681" s="1" t="s">
        <v>4425</v>
      </c>
    </row>
    <row r="682" spans="1:27" x14ac:dyDescent="0.25">
      <c r="A682" s="25" t="s">
        <v>449</v>
      </c>
      <c r="B682" s="4">
        <v>53</v>
      </c>
      <c r="C682" s="1">
        <v>12</v>
      </c>
      <c r="D682" s="1" t="s">
        <v>2282</v>
      </c>
      <c r="K682" s="1" t="s">
        <v>648</v>
      </c>
      <c r="L682" s="1">
        <v>1041</v>
      </c>
      <c r="M682" s="1">
        <v>12</v>
      </c>
      <c r="N682" s="1" t="s">
        <v>2281</v>
      </c>
      <c r="X682" s="1" t="s">
        <v>3897</v>
      </c>
      <c r="Y682" s="1">
        <v>7</v>
      </c>
      <c r="Z682" s="1">
        <v>26</v>
      </c>
      <c r="AA682" s="1" t="s">
        <v>4426</v>
      </c>
    </row>
    <row r="683" spans="1:27" x14ac:dyDescent="0.25">
      <c r="A683" s="25" t="s">
        <v>649</v>
      </c>
      <c r="B683" s="4">
        <v>14</v>
      </c>
      <c r="C683" s="1">
        <v>12</v>
      </c>
      <c r="D683" s="1" t="s">
        <v>2283</v>
      </c>
      <c r="K683" s="1" t="s">
        <v>449</v>
      </c>
      <c r="L683" s="1">
        <v>53</v>
      </c>
      <c r="M683" s="1">
        <v>12</v>
      </c>
      <c r="N683" s="1" t="s">
        <v>2282</v>
      </c>
      <c r="X683" s="1" t="s">
        <v>3898</v>
      </c>
      <c r="Y683" s="1">
        <v>89</v>
      </c>
      <c r="Z683" s="1">
        <v>26</v>
      </c>
      <c r="AA683" s="1" t="s">
        <v>1873</v>
      </c>
    </row>
    <row r="684" spans="1:27" x14ac:dyDescent="0.25">
      <c r="A684" s="25" t="s">
        <v>201</v>
      </c>
      <c r="B684" s="4">
        <v>317</v>
      </c>
      <c r="C684" s="1">
        <v>26</v>
      </c>
      <c r="D684" s="1" t="s">
        <v>2284</v>
      </c>
      <c r="K684" s="1" t="s">
        <v>649</v>
      </c>
      <c r="L684" s="1">
        <v>14</v>
      </c>
      <c r="M684" s="1">
        <v>12</v>
      </c>
      <c r="N684" s="1" t="s">
        <v>2283</v>
      </c>
      <c r="X684" s="1" t="s">
        <v>3899</v>
      </c>
      <c r="Y684" s="1">
        <v>60</v>
      </c>
      <c r="Z684" s="1">
        <v>26</v>
      </c>
      <c r="AA684" s="1" t="s">
        <v>3315</v>
      </c>
    </row>
    <row r="685" spans="1:27" x14ac:dyDescent="0.25">
      <c r="A685" s="25" t="s">
        <v>637</v>
      </c>
      <c r="B685" s="4">
        <v>565</v>
      </c>
      <c r="C685" s="1">
        <v>12</v>
      </c>
      <c r="D685" s="1" t="s">
        <v>2285</v>
      </c>
      <c r="K685" s="1" t="s">
        <v>201</v>
      </c>
      <c r="L685" s="1">
        <v>317</v>
      </c>
      <c r="M685" s="1">
        <v>26</v>
      </c>
      <c r="N685" s="1" t="s">
        <v>2284</v>
      </c>
      <c r="X685" s="1" t="s">
        <v>3900</v>
      </c>
      <c r="Y685" s="1">
        <v>66</v>
      </c>
      <c r="Z685" s="1">
        <v>26</v>
      </c>
      <c r="AA685" s="1" t="s">
        <v>4427</v>
      </c>
    </row>
    <row r="686" spans="1:27" x14ac:dyDescent="0.25">
      <c r="A686" s="25" t="s">
        <v>638</v>
      </c>
      <c r="B686" s="4">
        <v>565</v>
      </c>
      <c r="C686" s="1">
        <v>12</v>
      </c>
      <c r="D686" s="1" t="s">
        <v>2286</v>
      </c>
      <c r="K686" s="1" t="s">
        <v>637</v>
      </c>
      <c r="L686" s="1">
        <v>565</v>
      </c>
      <c r="M686" s="1">
        <v>12</v>
      </c>
      <c r="N686" s="1" t="s">
        <v>2285</v>
      </c>
      <c r="X686" s="1" t="s">
        <v>3901</v>
      </c>
      <c r="Y686" s="1">
        <v>10</v>
      </c>
      <c r="Z686" s="1">
        <v>26</v>
      </c>
      <c r="AA686" s="1" t="s">
        <v>4428</v>
      </c>
    </row>
    <row r="687" spans="1:27" x14ac:dyDescent="0.25">
      <c r="A687" s="25" t="s">
        <v>79</v>
      </c>
      <c r="B687" s="4">
        <v>560</v>
      </c>
      <c r="C687" s="1">
        <v>10</v>
      </c>
      <c r="D687" s="1" t="s">
        <v>3448</v>
      </c>
      <c r="K687" s="1" t="s">
        <v>638</v>
      </c>
      <c r="L687" s="1">
        <v>565</v>
      </c>
      <c r="M687" s="1">
        <v>12</v>
      </c>
      <c r="N687" s="1" t="s">
        <v>2286</v>
      </c>
      <c r="X687" s="1" t="s">
        <v>3902</v>
      </c>
      <c r="Y687" s="1">
        <v>178</v>
      </c>
      <c r="Z687" s="1">
        <v>26</v>
      </c>
      <c r="AA687" s="1" t="s">
        <v>4429</v>
      </c>
    </row>
    <row r="688" spans="1:27" x14ac:dyDescent="0.25">
      <c r="A688" s="25" t="s">
        <v>2825</v>
      </c>
      <c r="B688" s="4">
        <v>168</v>
      </c>
      <c r="C688" s="1">
        <v>2</v>
      </c>
      <c r="D688" s="1" t="s">
        <v>3449</v>
      </c>
      <c r="K688" s="1" t="s">
        <v>79</v>
      </c>
      <c r="L688" s="1">
        <v>560</v>
      </c>
      <c r="M688" s="1">
        <v>10</v>
      </c>
      <c r="N688" s="1" t="s">
        <v>3448</v>
      </c>
      <c r="X688" s="1" t="s">
        <v>3903</v>
      </c>
      <c r="Y688" s="1">
        <v>178</v>
      </c>
      <c r="Z688" s="1">
        <v>26</v>
      </c>
      <c r="AA688" s="1" t="s">
        <v>4430</v>
      </c>
    </row>
    <row r="689" spans="1:27" x14ac:dyDescent="0.25">
      <c r="A689" s="25" t="s">
        <v>2826</v>
      </c>
      <c r="B689" s="4">
        <v>168</v>
      </c>
      <c r="C689" s="1">
        <v>2</v>
      </c>
      <c r="D689" s="1" t="s">
        <v>3450</v>
      </c>
      <c r="K689" s="1" t="s">
        <v>2825</v>
      </c>
      <c r="L689" s="1">
        <v>168</v>
      </c>
      <c r="M689" s="1">
        <v>2</v>
      </c>
      <c r="N689" s="1" t="s">
        <v>3449</v>
      </c>
      <c r="X689" s="1" t="s">
        <v>3904</v>
      </c>
      <c r="Y689" s="1">
        <v>178</v>
      </c>
      <c r="Z689" s="1">
        <v>26</v>
      </c>
      <c r="AA689" s="1" t="s">
        <v>4431</v>
      </c>
    </row>
    <row r="690" spans="1:27" x14ac:dyDescent="0.25">
      <c r="A690" s="25" t="s">
        <v>2827</v>
      </c>
      <c r="B690" s="4">
        <v>168</v>
      </c>
      <c r="C690" s="1">
        <v>2</v>
      </c>
      <c r="D690" s="1" t="s">
        <v>3451</v>
      </c>
      <c r="K690" s="1" t="s">
        <v>2826</v>
      </c>
      <c r="L690" s="1">
        <v>168</v>
      </c>
      <c r="M690" s="1">
        <v>2</v>
      </c>
      <c r="N690" s="1" t="s">
        <v>3450</v>
      </c>
      <c r="X690" s="1" t="s">
        <v>3905</v>
      </c>
      <c r="Y690" s="1">
        <v>178</v>
      </c>
      <c r="Z690" s="1">
        <v>26</v>
      </c>
      <c r="AA690" s="1" t="s">
        <v>4432</v>
      </c>
    </row>
    <row r="691" spans="1:27" x14ac:dyDescent="0.25">
      <c r="A691" s="25" t="s">
        <v>2828</v>
      </c>
      <c r="B691" s="4">
        <v>168</v>
      </c>
      <c r="C691" s="1">
        <v>2</v>
      </c>
      <c r="D691" s="1" t="s">
        <v>3452</v>
      </c>
      <c r="K691" s="1" t="s">
        <v>2827</v>
      </c>
      <c r="L691" s="1">
        <v>168</v>
      </c>
      <c r="M691" s="1">
        <v>2</v>
      </c>
      <c r="N691" s="1" t="s">
        <v>3451</v>
      </c>
      <c r="X691" s="1" t="s">
        <v>3906</v>
      </c>
      <c r="Y691" s="1">
        <v>178</v>
      </c>
      <c r="Z691" s="1">
        <v>26</v>
      </c>
      <c r="AA691" s="1" t="s">
        <v>4433</v>
      </c>
    </row>
    <row r="692" spans="1:27" x14ac:dyDescent="0.25">
      <c r="A692" s="25" t="s">
        <v>2829</v>
      </c>
      <c r="B692" s="4">
        <v>168</v>
      </c>
      <c r="C692" s="1">
        <v>2</v>
      </c>
      <c r="D692" s="1" t="s">
        <v>3453</v>
      </c>
      <c r="K692" s="1" t="s">
        <v>2828</v>
      </c>
      <c r="L692" s="1">
        <v>168</v>
      </c>
      <c r="M692" s="1">
        <v>2</v>
      </c>
      <c r="N692" s="1" t="s">
        <v>3452</v>
      </c>
      <c r="X692" s="1" t="s">
        <v>3907</v>
      </c>
      <c r="Y692" s="1">
        <v>178</v>
      </c>
      <c r="Z692" s="1">
        <v>26</v>
      </c>
      <c r="AA692" s="1" t="s">
        <v>4434</v>
      </c>
    </row>
    <row r="693" spans="1:27" x14ac:dyDescent="0.25">
      <c r="A693" s="25" t="s">
        <v>2830</v>
      </c>
      <c r="B693" s="4">
        <v>168</v>
      </c>
      <c r="C693" s="1">
        <v>2</v>
      </c>
      <c r="D693" s="1" t="s">
        <v>3454</v>
      </c>
      <c r="K693" s="1" t="s">
        <v>2829</v>
      </c>
      <c r="L693" s="1">
        <v>168</v>
      </c>
      <c r="M693" s="1">
        <v>2</v>
      </c>
      <c r="N693" s="1" t="s">
        <v>3453</v>
      </c>
      <c r="X693" s="1" t="s">
        <v>3908</v>
      </c>
      <c r="Y693" s="1">
        <v>178</v>
      </c>
      <c r="Z693" s="1">
        <v>26</v>
      </c>
      <c r="AA693" s="1" t="s">
        <v>4435</v>
      </c>
    </row>
    <row r="694" spans="1:27" x14ac:dyDescent="0.25">
      <c r="A694" s="25" t="s">
        <v>2831</v>
      </c>
      <c r="B694" s="4">
        <v>167</v>
      </c>
      <c r="C694" s="1">
        <v>2</v>
      </c>
      <c r="D694" s="1" t="s">
        <v>3455</v>
      </c>
      <c r="K694" s="1" t="s">
        <v>2830</v>
      </c>
      <c r="L694" s="1">
        <v>168</v>
      </c>
      <c r="M694" s="1">
        <v>2</v>
      </c>
      <c r="N694" s="1" t="s">
        <v>3454</v>
      </c>
      <c r="X694" s="1" t="s">
        <v>3909</v>
      </c>
      <c r="Y694" s="1">
        <v>178</v>
      </c>
      <c r="Z694" s="1">
        <v>26</v>
      </c>
      <c r="AA694" s="1" t="s">
        <v>4436</v>
      </c>
    </row>
    <row r="695" spans="1:27" x14ac:dyDescent="0.25">
      <c r="A695" s="25" t="s">
        <v>2832</v>
      </c>
      <c r="B695" s="4">
        <v>167</v>
      </c>
      <c r="C695" s="1">
        <v>2</v>
      </c>
      <c r="D695" s="1" t="s">
        <v>3456</v>
      </c>
      <c r="K695" s="1" t="s">
        <v>2831</v>
      </c>
      <c r="L695" s="1">
        <v>167</v>
      </c>
      <c r="M695" s="1">
        <v>2</v>
      </c>
      <c r="N695" s="1" t="s">
        <v>3455</v>
      </c>
      <c r="X695" s="1" t="s">
        <v>3910</v>
      </c>
      <c r="Y695" s="1">
        <v>178</v>
      </c>
      <c r="Z695" s="1">
        <v>26</v>
      </c>
      <c r="AA695" s="1" t="s">
        <v>4437</v>
      </c>
    </row>
    <row r="696" spans="1:27" x14ac:dyDescent="0.25">
      <c r="A696" s="25" t="s">
        <v>2833</v>
      </c>
      <c r="B696" s="4">
        <v>168</v>
      </c>
      <c r="C696" s="1">
        <v>2</v>
      </c>
      <c r="D696" s="1" t="s">
        <v>3457</v>
      </c>
      <c r="K696" s="1" t="s">
        <v>2832</v>
      </c>
      <c r="L696" s="1">
        <v>167</v>
      </c>
      <c r="M696" s="1">
        <v>2</v>
      </c>
      <c r="N696" s="1" t="s">
        <v>3456</v>
      </c>
      <c r="X696" s="1" t="s">
        <v>3911</v>
      </c>
      <c r="Y696" s="1">
        <v>178</v>
      </c>
      <c r="Z696" s="1">
        <v>26</v>
      </c>
      <c r="AA696" s="1" t="s">
        <v>4438</v>
      </c>
    </row>
    <row r="697" spans="1:27" x14ac:dyDescent="0.25">
      <c r="A697" s="25" t="s">
        <v>2834</v>
      </c>
      <c r="B697" s="4">
        <v>167</v>
      </c>
      <c r="C697" s="1">
        <v>2</v>
      </c>
      <c r="D697" s="1" t="s">
        <v>3458</v>
      </c>
      <c r="K697" s="1" t="s">
        <v>2833</v>
      </c>
      <c r="L697" s="1">
        <v>168</v>
      </c>
      <c r="M697" s="1">
        <v>2</v>
      </c>
      <c r="N697" s="1" t="s">
        <v>3457</v>
      </c>
      <c r="X697" s="1" t="s">
        <v>3912</v>
      </c>
      <c r="Y697" s="1">
        <v>178</v>
      </c>
      <c r="Z697" s="1">
        <v>26</v>
      </c>
      <c r="AA697" s="1" t="s">
        <v>4439</v>
      </c>
    </row>
    <row r="698" spans="1:27" x14ac:dyDescent="0.25">
      <c r="A698" s="25" t="s">
        <v>2835</v>
      </c>
      <c r="B698" s="4">
        <v>167</v>
      </c>
      <c r="C698" s="1">
        <v>2</v>
      </c>
      <c r="D698" s="1" t="s">
        <v>3459</v>
      </c>
      <c r="K698" s="1" t="s">
        <v>2834</v>
      </c>
      <c r="L698" s="1">
        <v>167</v>
      </c>
      <c r="M698" s="1">
        <v>2</v>
      </c>
      <c r="N698" s="1" t="s">
        <v>3458</v>
      </c>
      <c r="X698" s="1" t="s">
        <v>3913</v>
      </c>
      <c r="Y698" s="1">
        <v>178</v>
      </c>
      <c r="Z698" s="1">
        <v>26</v>
      </c>
      <c r="AA698" s="1" t="s">
        <v>4440</v>
      </c>
    </row>
    <row r="699" spans="1:27" x14ac:dyDescent="0.25">
      <c r="A699" s="25" t="s">
        <v>2836</v>
      </c>
      <c r="B699" s="4">
        <v>171</v>
      </c>
      <c r="C699" s="1">
        <v>2</v>
      </c>
      <c r="D699" s="1" t="s">
        <v>3460</v>
      </c>
      <c r="K699" s="1" t="s">
        <v>2835</v>
      </c>
      <c r="L699" s="1">
        <v>167</v>
      </c>
      <c r="M699" s="1">
        <v>2</v>
      </c>
      <c r="N699" s="1" t="s">
        <v>3459</v>
      </c>
      <c r="X699" s="1" t="s">
        <v>3914</v>
      </c>
      <c r="Y699" s="1">
        <v>178</v>
      </c>
      <c r="Z699" s="1">
        <v>26</v>
      </c>
      <c r="AA699" s="1" t="s">
        <v>1964</v>
      </c>
    </row>
    <row r="700" spans="1:27" x14ac:dyDescent="0.25">
      <c r="A700" s="25" t="s">
        <v>2837</v>
      </c>
      <c r="B700" s="4">
        <v>168</v>
      </c>
      <c r="C700" s="1">
        <v>2</v>
      </c>
      <c r="D700" s="1" t="s">
        <v>3461</v>
      </c>
      <c r="K700" s="1" t="s">
        <v>2836</v>
      </c>
      <c r="L700" s="1">
        <v>171</v>
      </c>
      <c r="M700" s="1">
        <v>2</v>
      </c>
      <c r="N700" s="1" t="s">
        <v>3460</v>
      </c>
      <c r="X700" s="1" t="s">
        <v>3915</v>
      </c>
      <c r="Y700" s="1">
        <v>178</v>
      </c>
      <c r="Z700" s="1">
        <v>26</v>
      </c>
      <c r="AA700" s="1" t="s">
        <v>4441</v>
      </c>
    </row>
    <row r="701" spans="1:27" x14ac:dyDescent="0.25">
      <c r="A701" s="25" t="s">
        <v>2838</v>
      </c>
      <c r="B701" s="4">
        <v>162</v>
      </c>
      <c r="C701" s="1">
        <v>2</v>
      </c>
      <c r="D701" s="1" t="s">
        <v>3462</v>
      </c>
      <c r="K701" s="1" t="s">
        <v>2837</v>
      </c>
      <c r="L701" s="1">
        <v>168</v>
      </c>
      <c r="M701" s="1">
        <v>2</v>
      </c>
      <c r="N701" s="1" t="s">
        <v>3461</v>
      </c>
      <c r="X701" s="1" t="s">
        <v>3916</v>
      </c>
      <c r="Y701" s="1">
        <v>178</v>
      </c>
      <c r="Z701" s="1">
        <v>26</v>
      </c>
      <c r="AA701" s="1" t="s">
        <v>4442</v>
      </c>
    </row>
    <row r="702" spans="1:27" x14ac:dyDescent="0.25">
      <c r="A702" s="25" t="s">
        <v>2839</v>
      </c>
      <c r="B702" s="4">
        <v>125</v>
      </c>
      <c r="C702" s="1">
        <v>4</v>
      </c>
      <c r="D702" s="1" t="s">
        <v>3463</v>
      </c>
      <c r="K702" s="1" t="s">
        <v>2838</v>
      </c>
      <c r="L702" s="1">
        <v>162</v>
      </c>
      <c r="M702" s="1">
        <v>2</v>
      </c>
      <c r="N702" s="1" t="s">
        <v>3462</v>
      </c>
      <c r="X702" s="1" t="s">
        <v>3917</v>
      </c>
      <c r="Y702" s="1">
        <v>178</v>
      </c>
      <c r="Z702" s="1">
        <v>26</v>
      </c>
      <c r="AA702" s="1" t="s">
        <v>3413</v>
      </c>
    </row>
    <row r="703" spans="1:27" x14ac:dyDescent="0.25">
      <c r="A703" s="25" t="s">
        <v>2840</v>
      </c>
      <c r="B703" s="4">
        <v>164</v>
      </c>
      <c r="C703" s="1">
        <v>2</v>
      </c>
      <c r="D703" s="1" t="s">
        <v>3464</v>
      </c>
      <c r="K703" s="1" t="s">
        <v>2839</v>
      </c>
      <c r="L703" s="1">
        <v>125</v>
      </c>
      <c r="M703" s="1">
        <v>4</v>
      </c>
      <c r="N703" s="1" t="s">
        <v>3463</v>
      </c>
      <c r="X703" s="1" t="s">
        <v>3918</v>
      </c>
      <c r="Y703" s="1">
        <v>92</v>
      </c>
      <c r="Z703" s="1">
        <v>26</v>
      </c>
      <c r="AA703" s="1" t="s">
        <v>4443</v>
      </c>
    </row>
    <row r="704" spans="1:27" x14ac:dyDescent="0.25">
      <c r="A704" s="25" t="s">
        <v>2841</v>
      </c>
      <c r="B704" s="4">
        <v>9</v>
      </c>
      <c r="C704" s="1">
        <v>26</v>
      </c>
      <c r="D704" s="1" t="s">
        <v>2287</v>
      </c>
      <c r="K704" s="1" t="s">
        <v>2840</v>
      </c>
      <c r="L704" s="1">
        <v>164</v>
      </c>
      <c r="M704" s="1">
        <v>2</v>
      </c>
      <c r="N704" s="1" t="s">
        <v>3464</v>
      </c>
      <c r="X704" s="1" t="s">
        <v>3919</v>
      </c>
      <c r="Y704" s="1">
        <v>93</v>
      </c>
      <c r="Z704" s="1">
        <v>26</v>
      </c>
      <c r="AA704" s="1" t="s">
        <v>4444</v>
      </c>
    </row>
    <row r="705" spans="1:27" x14ac:dyDescent="0.25">
      <c r="A705" s="25" t="s">
        <v>2842</v>
      </c>
      <c r="B705" s="4">
        <v>9</v>
      </c>
      <c r="C705" s="1">
        <v>26</v>
      </c>
      <c r="D705" s="1" t="s">
        <v>3465</v>
      </c>
      <c r="K705" s="1" t="s">
        <v>2841</v>
      </c>
      <c r="L705" s="1">
        <v>9</v>
      </c>
      <c r="M705" s="1">
        <v>26</v>
      </c>
      <c r="N705" s="1" t="s">
        <v>2287</v>
      </c>
      <c r="X705" s="1" t="s">
        <v>3920</v>
      </c>
      <c r="Y705" s="1">
        <v>94</v>
      </c>
      <c r="Z705" s="1">
        <v>26</v>
      </c>
      <c r="AA705" s="1" t="s">
        <v>4445</v>
      </c>
    </row>
    <row r="706" spans="1:27" x14ac:dyDescent="0.25">
      <c r="A706" s="25" t="s">
        <v>2843</v>
      </c>
      <c r="B706" s="4">
        <v>9</v>
      </c>
      <c r="C706" s="1">
        <v>26</v>
      </c>
      <c r="D706" s="1" t="s">
        <v>2288</v>
      </c>
      <c r="K706" s="1" t="s">
        <v>2842</v>
      </c>
      <c r="L706" s="1">
        <v>9</v>
      </c>
      <c r="M706" s="1">
        <v>26</v>
      </c>
      <c r="N706" s="1" t="s">
        <v>3465</v>
      </c>
      <c r="X706" s="1" t="s">
        <v>3921</v>
      </c>
      <c r="Y706" s="1">
        <v>94</v>
      </c>
      <c r="Z706" s="1">
        <v>18</v>
      </c>
      <c r="AA706" s="1" t="s">
        <v>4446</v>
      </c>
    </row>
    <row r="707" spans="1:27" x14ac:dyDescent="0.25">
      <c r="A707" s="25" t="s">
        <v>2844</v>
      </c>
      <c r="B707" s="4">
        <v>197</v>
      </c>
      <c r="C707" s="1">
        <v>26</v>
      </c>
      <c r="D707" s="1" t="s">
        <v>2289</v>
      </c>
      <c r="K707" s="1" t="s">
        <v>2843</v>
      </c>
      <c r="L707" s="1">
        <v>9</v>
      </c>
      <c r="M707" s="1">
        <v>26</v>
      </c>
      <c r="N707" s="1" t="s">
        <v>2288</v>
      </c>
      <c r="X707" s="1" t="s">
        <v>3922</v>
      </c>
      <c r="Y707" s="1">
        <v>22</v>
      </c>
      <c r="Z707" s="1">
        <v>26</v>
      </c>
      <c r="AA707" s="1" t="s">
        <v>4447</v>
      </c>
    </row>
    <row r="708" spans="1:27" x14ac:dyDescent="0.25">
      <c r="A708" s="25" t="s">
        <v>2845</v>
      </c>
      <c r="B708" s="4">
        <v>198</v>
      </c>
      <c r="C708" s="1">
        <v>26</v>
      </c>
      <c r="D708" s="1" t="s">
        <v>2290</v>
      </c>
      <c r="K708" s="1" t="s">
        <v>2844</v>
      </c>
      <c r="L708" s="1">
        <v>197</v>
      </c>
      <c r="M708" s="1">
        <v>26</v>
      </c>
      <c r="N708" s="1" t="s">
        <v>2289</v>
      </c>
      <c r="X708" s="1" t="s">
        <v>3923</v>
      </c>
      <c r="Y708" s="1">
        <v>99</v>
      </c>
      <c r="Z708" s="1">
        <v>26</v>
      </c>
      <c r="AA708" s="1" t="s">
        <v>4448</v>
      </c>
    </row>
    <row r="709" spans="1:27" x14ac:dyDescent="0.25">
      <c r="A709" s="25" t="s">
        <v>2846</v>
      </c>
      <c r="B709" s="4">
        <v>92</v>
      </c>
      <c r="C709" s="1">
        <v>26</v>
      </c>
      <c r="D709" s="1" t="s">
        <v>2291</v>
      </c>
      <c r="K709" s="1" t="s">
        <v>2845</v>
      </c>
      <c r="L709" s="1">
        <v>198</v>
      </c>
      <c r="M709" s="1">
        <v>26</v>
      </c>
      <c r="N709" s="1" t="s">
        <v>2290</v>
      </c>
      <c r="X709" s="1" t="s">
        <v>3924</v>
      </c>
      <c r="Y709" s="1">
        <v>94</v>
      </c>
      <c r="Z709" s="1">
        <v>26</v>
      </c>
      <c r="AA709" s="1" t="s">
        <v>4449</v>
      </c>
    </row>
    <row r="710" spans="1:27" x14ac:dyDescent="0.25">
      <c r="A710" s="25" t="s">
        <v>2847</v>
      </c>
      <c r="B710" s="4">
        <v>92</v>
      </c>
      <c r="C710" s="1">
        <v>26</v>
      </c>
      <c r="D710" s="1" t="s">
        <v>2292</v>
      </c>
      <c r="K710" s="1" t="s">
        <v>2846</v>
      </c>
      <c r="L710" s="1">
        <v>92</v>
      </c>
      <c r="M710" s="1">
        <v>26</v>
      </c>
      <c r="N710" s="1" t="s">
        <v>2291</v>
      </c>
      <c r="X710" s="1" t="s">
        <v>3925</v>
      </c>
      <c r="Y710" s="1">
        <v>93</v>
      </c>
      <c r="Z710" s="1">
        <v>26</v>
      </c>
      <c r="AA710" s="1" t="s">
        <v>2121</v>
      </c>
    </row>
    <row r="711" spans="1:27" x14ac:dyDescent="0.25">
      <c r="A711" s="25" t="s">
        <v>2848</v>
      </c>
      <c r="B711" s="4">
        <v>92</v>
      </c>
      <c r="C711" s="1">
        <v>26</v>
      </c>
      <c r="D711" s="1" t="s">
        <v>2293</v>
      </c>
      <c r="K711" s="1" t="s">
        <v>2847</v>
      </c>
      <c r="L711" s="1">
        <v>92</v>
      </c>
      <c r="M711" s="1">
        <v>26</v>
      </c>
      <c r="N711" s="1" t="s">
        <v>2292</v>
      </c>
      <c r="X711" s="1" t="s">
        <v>3926</v>
      </c>
      <c r="Y711" s="1">
        <v>64</v>
      </c>
      <c r="Z711" s="1">
        <v>18</v>
      </c>
      <c r="AA711" s="1" t="s">
        <v>4450</v>
      </c>
    </row>
    <row r="712" spans="1:27" x14ac:dyDescent="0.25">
      <c r="A712" s="25" t="s">
        <v>2849</v>
      </c>
      <c r="B712" s="4">
        <v>630</v>
      </c>
      <c r="C712" s="1">
        <v>26</v>
      </c>
      <c r="D712" s="1" t="s">
        <v>2474</v>
      </c>
      <c r="K712" s="1" t="s">
        <v>2848</v>
      </c>
      <c r="L712" s="1">
        <v>92</v>
      </c>
      <c r="M712" s="1">
        <v>26</v>
      </c>
      <c r="N712" s="1" t="s">
        <v>2293</v>
      </c>
      <c r="X712" s="1" t="s">
        <v>3927</v>
      </c>
      <c r="Y712" s="1">
        <v>63</v>
      </c>
      <c r="Z712" s="1">
        <v>18</v>
      </c>
      <c r="AA712" s="1" t="s">
        <v>4451</v>
      </c>
    </row>
    <row r="713" spans="1:27" x14ac:dyDescent="0.25">
      <c r="A713" s="25" t="s">
        <v>2850</v>
      </c>
      <c r="B713" s="4">
        <v>313</v>
      </c>
      <c r="C713" s="1">
        <v>4</v>
      </c>
      <c r="D713" s="1" t="s">
        <v>2294</v>
      </c>
      <c r="K713" s="1" t="s">
        <v>2849</v>
      </c>
      <c r="L713" s="1">
        <v>630</v>
      </c>
      <c r="M713" s="1">
        <v>26</v>
      </c>
      <c r="N713" s="1" t="s">
        <v>2474</v>
      </c>
      <c r="X713" s="1" t="s">
        <v>3928</v>
      </c>
      <c r="Y713" s="1">
        <v>63</v>
      </c>
      <c r="Z713" s="1">
        <v>18</v>
      </c>
      <c r="AA713" s="1" t="s">
        <v>4452</v>
      </c>
    </row>
    <row r="714" spans="1:27" x14ac:dyDescent="0.25">
      <c r="A714" s="25" t="s">
        <v>2851</v>
      </c>
      <c r="B714" s="4">
        <v>1084</v>
      </c>
      <c r="C714" s="1">
        <v>20</v>
      </c>
      <c r="D714" s="1" t="s">
        <v>2295</v>
      </c>
      <c r="K714" s="1" t="s">
        <v>2850</v>
      </c>
      <c r="L714" s="1">
        <v>313</v>
      </c>
      <c r="M714" s="1">
        <v>4</v>
      </c>
      <c r="N714" s="1" t="s">
        <v>2294</v>
      </c>
      <c r="X714" s="1" t="s">
        <v>3929</v>
      </c>
      <c r="Y714" s="1">
        <v>63</v>
      </c>
      <c r="Z714" s="1">
        <v>18</v>
      </c>
      <c r="AA714" s="1" t="s">
        <v>4453</v>
      </c>
    </row>
    <row r="715" spans="1:27" x14ac:dyDescent="0.25">
      <c r="A715" s="25" t="s">
        <v>2852</v>
      </c>
      <c r="B715" s="4">
        <v>313</v>
      </c>
      <c r="C715" s="1">
        <v>4</v>
      </c>
      <c r="D715" s="1" t="s">
        <v>2296</v>
      </c>
      <c r="K715" s="1" t="s">
        <v>2851</v>
      </c>
      <c r="L715" s="1">
        <v>1084</v>
      </c>
      <c r="M715" s="1">
        <v>20</v>
      </c>
      <c r="N715" s="1" t="s">
        <v>2295</v>
      </c>
      <c r="X715" s="1" t="s">
        <v>3930</v>
      </c>
      <c r="Y715" s="1">
        <v>63</v>
      </c>
      <c r="Z715" s="1">
        <v>26</v>
      </c>
      <c r="AA715" s="1" t="s">
        <v>4454</v>
      </c>
    </row>
    <row r="716" spans="1:27" x14ac:dyDescent="0.25">
      <c r="A716" s="25" t="s">
        <v>2853</v>
      </c>
      <c r="B716" s="4">
        <v>313</v>
      </c>
      <c r="C716" s="1">
        <v>4</v>
      </c>
      <c r="D716" s="1" t="s">
        <v>3466</v>
      </c>
      <c r="K716" s="1" t="s">
        <v>2852</v>
      </c>
      <c r="L716" s="1">
        <v>313</v>
      </c>
      <c r="M716" s="1">
        <v>4</v>
      </c>
      <c r="N716" s="1" t="s">
        <v>2296</v>
      </c>
      <c r="X716" s="1" t="s">
        <v>3931</v>
      </c>
      <c r="Y716" s="1">
        <v>5</v>
      </c>
      <c r="Z716" s="1">
        <v>26</v>
      </c>
      <c r="AA716" s="1" t="s">
        <v>4455</v>
      </c>
    </row>
    <row r="717" spans="1:27" x14ac:dyDescent="0.25">
      <c r="A717" s="25" t="s">
        <v>2854</v>
      </c>
      <c r="B717" s="4">
        <v>125</v>
      </c>
      <c r="C717" s="1">
        <v>4</v>
      </c>
      <c r="D717" s="1" t="s">
        <v>2297</v>
      </c>
      <c r="K717" s="1" t="s">
        <v>2853</v>
      </c>
      <c r="L717" s="1">
        <v>313</v>
      </c>
      <c r="M717" s="1">
        <v>4</v>
      </c>
      <c r="N717" s="1" t="s">
        <v>3466</v>
      </c>
      <c r="X717" s="1" t="s">
        <v>3932</v>
      </c>
      <c r="Y717" s="1">
        <v>171</v>
      </c>
      <c r="Z717" s="1">
        <v>2</v>
      </c>
      <c r="AA717" s="1" t="s">
        <v>4456</v>
      </c>
    </row>
    <row r="718" spans="1:27" x14ac:dyDescent="0.25">
      <c r="A718" s="25" t="s">
        <v>2855</v>
      </c>
      <c r="B718" s="4">
        <v>6</v>
      </c>
      <c r="C718" s="1">
        <v>4</v>
      </c>
      <c r="D718" s="1" t="s">
        <v>2298</v>
      </c>
      <c r="K718" s="1" t="s">
        <v>2854</v>
      </c>
      <c r="L718" s="1">
        <v>125</v>
      </c>
      <c r="M718" s="1">
        <v>4</v>
      </c>
      <c r="N718" s="1" t="s">
        <v>2297</v>
      </c>
      <c r="X718" s="1" t="s">
        <v>3933</v>
      </c>
      <c r="Y718" s="1">
        <v>171</v>
      </c>
      <c r="Z718" s="1">
        <v>2</v>
      </c>
      <c r="AA718" s="1" t="s">
        <v>4457</v>
      </c>
    </row>
    <row r="719" spans="1:27" x14ac:dyDescent="0.25">
      <c r="A719" s="25" t="s">
        <v>2856</v>
      </c>
      <c r="B719" s="4">
        <v>445</v>
      </c>
      <c r="C719" s="1">
        <v>4</v>
      </c>
      <c r="D719" s="1" t="s">
        <v>2299</v>
      </c>
      <c r="K719" s="1" t="s">
        <v>2855</v>
      </c>
      <c r="L719" s="1">
        <v>6</v>
      </c>
      <c r="M719" s="1">
        <v>4</v>
      </c>
      <c r="N719" s="1" t="s">
        <v>2298</v>
      </c>
      <c r="X719" s="1" t="s">
        <v>3934</v>
      </c>
      <c r="Y719" s="1">
        <v>171</v>
      </c>
      <c r="Z719" s="1">
        <v>2</v>
      </c>
      <c r="AA719" s="1" t="s">
        <v>4458</v>
      </c>
    </row>
    <row r="720" spans="1:27" x14ac:dyDescent="0.25">
      <c r="A720" s="25" t="s">
        <v>2857</v>
      </c>
      <c r="B720" s="4">
        <v>313</v>
      </c>
      <c r="C720" s="1">
        <v>4</v>
      </c>
      <c r="D720" s="1" t="s">
        <v>3467</v>
      </c>
      <c r="K720" s="1" t="s">
        <v>2856</v>
      </c>
      <c r="L720" s="1">
        <v>445</v>
      </c>
      <c r="M720" s="1">
        <v>4</v>
      </c>
      <c r="N720" s="1" t="s">
        <v>2299</v>
      </c>
      <c r="X720" s="1" t="s">
        <v>3935</v>
      </c>
      <c r="Y720" s="1">
        <v>171</v>
      </c>
      <c r="Z720" s="1">
        <v>2</v>
      </c>
      <c r="AA720" s="1" t="s">
        <v>4459</v>
      </c>
    </row>
    <row r="721" spans="1:27" x14ac:dyDescent="0.25">
      <c r="A721" s="25" t="s">
        <v>2858</v>
      </c>
      <c r="B721" s="4">
        <v>125</v>
      </c>
      <c r="C721" s="1">
        <v>20</v>
      </c>
      <c r="D721" s="1" t="s">
        <v>3468</v>
      </c>
      <c r="K721" s="1" t="s">
        <v>2857</v>
      </c>
      <c r="L721" s="1">
        <v>313</v>
      </c>
      <c r="M721" s="1">
        <v>4</v>
      </c>
      <c r="N721" s="1" t="s">
        <v>3467</v>
      </c>
      <c r="X721" s="1" t="s">
        <v>3936</v>
      </c>
      <c r="Y721" s="1">
        <v>168</v>
      </c>
      <c r="Z721" s="1">
        <v>2</v>
      </c>
      <c r="AA721" s="1" t="s">
        <v>4460</v>
      </c>
    </row>
    <row r="722" spans="1:27" x14ac:dyDescent="0.25">
      <c r="A722" s="25" t="s">
        <v>2859</v>
      </c>
      <c r="B722" s="4">
        <v>459</v>
      </c>
      <c r="C722" s="1">
        <v>4</v>
      </c>
      <c r="D722" s="1" t="s">
        <v>2475</v>
      </c>
      <c r="K722" s="1" t="s">
        <v>2858</v>
      </c>
      <c r="L722" s="1">
        <v>125</v>
      </c>
      <c r="M722" s="1">
        <v>20</v>
      </c>
      <c r="N722" s="1" t="s">
        <v>3468</v>
      </c>
      <c r="X722" s="1" t="s">
        <v>3937</v>
      </c>
      <c r="Y722" s="1">
        <v>171</v>
      </c>
      <c r="Z722" s="1">
        <v>2</v>
      </c>
      <c r="AA722" s="1" t="s">
        <v>4461</v>
      </c>
    </row>
    <row r="723" spans="1:27" x14ac:dyDescent="0.25">
      <c r="A723" s="25" t="s">
        <v>2860</v>
      </c>
      <c r="B723" s="4">
        <v>519</v>
      </c>
      <c r="C723" s="1">
        <v>10</v>
      </c>
      <c r="D723" s="1" t="s">
        <v>2300</v>
      </c>
      <c r="K723" s="1" t="s">
        <v>2859</v>
      </c>
      <c r="L723" s="1">
        <v>459</v>
      </c>
      <c r="M723" s="1">
        <v>4</v>
      </c>
      <c r="N723" s="1" t="s">
        <v>2475</v>
      </c>
      <c r="X723" s="1" t="s">
        <v>3938</v>
      </c>
      <c r="Y723" s="1">
        <v>168</v>
      </c>
      <c r="Z723" s="1">
        <v>2</v>
      </c>
      <c r="AA723" s="1" t="s">
        <v>4462</v>
      </c>
    </row>
    <row r="724" spans="1:27" x14ac:dyDescent="0.25">
      <c r="A724" s="25" t="s">
        <v>2861</v>
      </c>
      <c r="B724" s="4">
        <v>969</v>
      </c>
      <c r="C724" s="1">
        <v>10</v>
      </c>
      <c r="D724" s="1" t="s">
        <v>2301</v>
      </c>
      <c r="K724" s="1" t="s">
        <v>2860</v>
      </c>
      <c r="L724" s="1">
        <v>519</v>
      </c>
      <c r="M724" s="1">
        <v>10</v>
      </c>
      <c r="N724" s="1" t="s">
        <v>2300</v>
      </c>
      <c r="X724" s="1" t="s">
        <v>3939</v>
      </c>
      <c r="Y724" s="1">
        <v>167</v>
      </c>
      <c r="Z724" s="1">
        <v>2</v>
      </c>
      <c r="AA724" s="1" t="s">
        <v>4463</v>
      </c>
    </row>
    <row r="725" spans="1:27" x14ac:dyDescent="0.25">
      <c r="A725" s="25" t="s">
        <v>2862</v>
      </c>
      <c r="B725" s="4">
        <v>3</v>
      </c>
      <c r="C725" s="1">
        <v>18</v>
      </c>
      <c r="D725" s="1" t="s">
        <v>2302</v>
      </c>
      <c r="K725" s="1" t="s">
        <v>2861</v>
      </c>
      <c r="L725" s="1">
        <v>969</v>
      </c>
      <c r="M725" s="1">
        <v>10</v>
      </c>
      <c r="N725" s="1" t="s">
        <v>2301</v>
      </c>
      <c r="X725" s="1" t="s">
        <v>3940</v>
      </c>
      <c r="Y725" s="1">
        <v>426</v>
      </c>
      <c r="Z725" s="1">
        <v>23</v>
      </c>
      <c r="AA725" s="1" t="s">
        <v>4464</v>
      </c>
    </row>
    <row r="726" spans="1:27" x14ac:dyDescent="0.25">
      <c r="A726" s="25" t="s">
        <v>2863</v>
      </c>
      <c r="B726" s="4">
        <v>14</v>
      </c>
      <c r="C726" s="1">
        <v>19</v>
      </c>
      <c r="D726" s="1" t="s">
        <v>2303</v>
      </c>
      <c r="K726" s="1" t="s">
        <v>2862</v>
      </c>
      <c r="L726" s="1">
        <v>3</v>
      </c>
      <c r="M726" s="1">
        <v>18</v>
      </c>
      <c r="N726" s="1" t="s">
        <v>2302</v>
      </c>
      <c r="X726" s="1" t="s">
        <v>3941</v>
      </c>
      <c r="Y726" s="1">
        <v>243</v>
      </c>
      <c r="Z726" s="1">
        <v>23</v>
      </c>
      <c r="AA726" s="1" t="s">
        <v>4465</v>
      </c>
    </row>
    <row r="727" spans="1:27" x14ac:dyDescent="0.25">
      <c r="A727" s="25" t="s">
        <v>2864</v>
      </c>
      <c r="B727" s="4">
        <v>118</v>
      </c>
      <c r="C727" s="1">
        <v>19</v>
      </c>
      <c r="D727" s="1" t="s">
        <v>2304</v>
      </c>
      <c r="K727" s="1" t="s">
        <v>2863</v>
      </c>
      <c r="L727" s="1">
        <v>14</v>
      </c>
      <c r="M727" s="1">
        <v>19</v>
      </c>
      <c r="N727" s="1" t="s">
        <v>2303</v>
      </c>
      <c r="X727" s="1" t="s">
        <v>3942</v>
      </c>
      <c r="Y727" s="1">
        <v>133</v>
      </c>
      <c r="Z727" s="1">
        <v>23</v>
      </c>
      <c r="AA727" s="1" t="s">
        <v>2205</v>
      </c>
    </row>
    <row r="728" spans="1:27" x14ac:dyDescent="0.25">
      <c r="A728" s="25" t="s">
        <v>2865</v>
      </c>
      <c r="B728" s="4">
        <v>532</v>
      </c>
      <c r="C728" s="1">
        <v>17</v>
      </c>
      <c r="D728" s="1" t="s">
        <v>2305</v>
      </c>
      <c r="K728" s="1" t="s">
        <v>2864</v>
      </c>
      <c r="L728" s="1">
        <v>118</v>
      </c>
      <c r="M728" s="1">
        <v>19</v>
      </c>
      <c r="N728" s="1" t="s">
        <v>2304</v>
      </c>
      <c r="X728" s="1" t="s">
        <v>3943</v>
      </c>
      <c r="Y728" s="1">
        <v>415</v>
      </c>
      <c r="Z728" s="1">
        <v>23</v>
      </c>
      <c r="AA728" s="1" t="s">
        <v>4466</v>
      </c>
    </row>
    <row r="729" spans="1:27" x14ac:dyDescent="0.25">
      <c r="A729" s="25" t="s">
        <v>2866</v>
      </c>
      <c r="B729" s="4">
        <v>2</v>
      </c>
      <c r="C729" s="1">
        <v>6</v>
      </c>
      <c r="D729" s="1" t="s">
        <v>2306</v>
      </c>
      <c r="K729" s="1" t="s">
        <v>2865</v>
      </c>
      <c r="L729" s="1">
        <v>532</v>
      </c>
      <c r="M729" s="1">
        <v>17</v>
      </c>
      <c r="N729" s="1" t="s">
        <v>2305</v>
      </c>
      <c r="X729" s="1" t="s">
        <v>3944</v>
      </c>
      <c r="Y729" s="1">
        <v>668</v>
      </c>
      <c r="Z729" s="1">
        <v>20</v>
      </c>
      <c r="AA729" s="1" t="s">
        <v>4467</v>
      </c>
    </row>
    <row r="730" spans="1:27" x14ac:dyDescent="0.25">
      <c r="A730" s="25" t="s">
        <v>2867</v>
      </c>
      <c r="B730" s="4">
        <v>6</v>
      </c>
      <c r="C730" s="1">
        <v>6</v>
      </c>
      <c r="D730" s="1" t="s">
        <v>2307</v>
      </c>
      <c r="K730" s="1" t="s">
        <v>2866</v>
      </c>
      <c r="L730" s="1">
        <v>2</v>
      </c>
      <c r="M730" s="1">
        <v>6</v>
      </c>
      <c r="N730" s="1" t="s">
        <v>2306</v>
      </c>
      <c r="X730" s="1" t="s">
        <v>3945</v>
      </c>
      <c r="Y730" s="1">
        <v>445</v>
      </c>
      <c r="Z730" s="1">
        <v>4</v>
      </c>
      <c r="AA730" s="1" t="s">
        <v>4468</v>
      </c>
    </row>
    <row r="731" spans="1:27" x14ac:dyDescent="0.25">
      <c r="A731" s="25" t="s">
        <v>2868</v>
      </c>
      <c r="B731" s="4">
        <v>948</v>
      </c>
      <c r="C731" s="1">
        <v>6</v>
      </c>
      <c r="D731" s="1" t="s">
        <v>2308</v>
      </c>
      <c r="K731" s="1" t="s">
        <v>2867</v>
      </c>
      <c r="L731" s="1">
        <v>6</v>
      </c>
      <c r="M731" s="1">
        <v>6</v>
      </c>
      <c r="N731" s="1" t="s">
        <v>2307</v>
      </c>
      <c r="X731" s="1" t="s">
        <v>3946</v>
      </c>
      <c r="Y731" s="1">
        <v>454</v>
      </c>
      <c r="Z731" s="1">
        <v>23</v>
      </c>
      <c r="AA731" s="1" t="s">
        <v>4469</v>
      </c>
    </row>
    <row r="732" spans="1:27" x14ac:dyDescent="0.25">
      <c r="A732" s="25" t="s">
        <v>2869</v>
      </c>
      <c r="B732" s="4">
        <v>125</v>
      </c>
      <c r="C732" s="1">
        <v>6</v>
      </c>
      <c r="D732" s="1" t="s">
        <v>2309</v>
      </c>
      <c r="K732" s="1" t="s">
        <v>2868</v>
      </c>
      <c r="L732" s="1">
        <v>948</v>
      </c>
      <c r="M732" s="1">
        <v>6</v>
      </c>
      <c r="N732" s="1" t="s">
        <v>2308</v>
      </c>
      <c r="X732" s="1" t="s">
        <v>3947</v>
      </c>
      <c r="Y732" s="1">
        <v>95</v>
      </c>
      <c r="Z732" s="1">
        <v>23</v>
      </c>
      <c r="AA732" s="1" t="s">
        <v>2207</v>
      </c>
    </row>
    <row r="733" spans="1:27" x14ac:dyDescent="0.25">
      <c r="A733" s="25" t="s">
        <v>2870</v>
      </c>
      <c r="B733" s="4">
        <v>6</v>
      </c>
      <c r="C733" s="1">
        <v>4</v>
      </c>
      <c r="D733" s="1" t="s">
        <v>2310</v>
      </c>
      <c r="K733" s="1" t="s">
        <v>2869</v>
      </c>
      <c r="L733" s="1">
        <v>125</v>
      </c>
      <c r="M733" s="1">
        <v>6</v>
      </c>
      <c r="N733" s="1" t="s">
        <v>2309</v>
      </c>
      <c r="X733" s="1" t="s">
        <v>3948</v>
      </c>
      <c r="Y733" s="1">
        <v>315</v>
      </c>
      <c r="Z733" s="1">
        <v>23</v>
      </c>
      <c r="AA733" s="1" t="s">
        <v>2208</v>
      </c>
    </row>
    <row r="734" spans="1:27" x14ac:dyDescent="0.25">
      <c r="A734" s="25" t="s">
        <v>2871</v>
      </c>
      <c r="B734" s="4">
        <v>949</v>
      </c>
      <c r="C734" s="1">
        <v>4</v>
      </c>
      <c r="D734" s="1" t="s">
        <v>2311</v>
      </c>
      <c r="K734" s="1" t="s">
        <v>2870</v>
      </c>
      <c r="L734" s="1">
        <v>6</v>
      </c>
      <c r="M734" s="1">
        <v>4</v>
      </c>
      <c r="N734" s="1" t="s">
        <v>2310</v>
      </c>
      <c r="X734" s="1" t="s">
        <v>3949</v>
      </c>
      <c r="Y734" s="1">
        <v>263</v>
      </c>
      <c r="Z734" s="1">
        <v>23</v>
      </c>
      <c r="AA734" s="1" t="s">
        <v>4470</v>
      </c>
    </row>
    <row r="735" spans="1:27" x14ac:dyDescent="0.25">
      <c r="A735" s="25" t="s">
        <v>2872</v>
      </c>
      <c r="B735" s="4">
        <v>2</v>
      </c>
      <c r="C735" s="1">
        <v>4</v>
      </c>
      <c r="D735" s="1" t="s">
        <v>2312</v>
      </c>
      <c r="K735" s="1" t="s">
        <v>2871</v>
      </c>
      <c r="L735" s="1">
        <v>949</v>
      </c>
      <c r="M735" s="1">
        <v>4</v>
      </c>
      <c r="N735" s="1" t="s">
        <v>2311</v>
      </c>
      <c r="X735" s="1" t="s">
        <v>3950</v>
      </c>
      <c r="Y735" s="1">
        <v>521</v>
      </c>
      <c r="Z735" s="1">
        <v>18</v>
      </c>
      <c r="AA735" s="1" t="s">
        <v>2275</v>
      </c>
    </row>
    <row r="736" spans="1:27" x14ac:dyDescent="0.25">
      <c r="A736" s="25" t="s">
        <v>2873</v>
      </c>
      <c r="B736" s="4">
        <v>1022</v>
      </c>
      <c r="C736" s="1">
        <v>23</v>
      </c>
      <c r="D736" s="1" t="s">
        <v>3469</v>
      </c>
      <c r="K736" s="1" t="s">
        <v>2872</v>
      </c>
      <c r="L736" s="1">
        <v>2</v>
      </c>
      <c r="M736" s="1">
        <v>4</v>
      </c>
      <c r="N736" s="1" t="s">
        <v>2312</v>
      </c>
      <c r="X736" s="1" t="s">
        <v>3951</v>
      </c>
      <c r="Y736" s="1">
        <v>443</v>
      </c>
      <c r="Z736" s="1">
        <v>23</v>
      </c>
      <c r="AA736" s="1" t="s">
        <v>4471</v>
      </c>
    </row>
    <row r="737" spans="1:27" x14ac:dyDescent="0.25">
      <c r="A737" s="25" t="s">
        <v>2874</v>
      </c>
      <c r="B737" s="4">
        <v>1021</v>
      </c>
      <c r="C737" s="1">
        <v>19</v>
      </c>
      <c r="D737" s="1" t="s">
        <v>2313</v>
      </c>
      <c r="K737" s="1" t="s">
        <v>2873</v>
      </c>
      <c r="L737" s="1">
        <v>1022</v>
      </c>
      <c r="M737" s="1">
        <v>23</v>
      </c>
      <c r="N737" s="1" t="s">
        <v>3469</v>
      </c>
      <c r="X737" s="1" t="s">
        <v>3952</v>
      </c>
      <c r="Y737" s="1">
        <v>190</v>
      </c>
      <c r="Z737" s="1">
        <v>6</v>
      </c>
      <c r="AA737" s="1" t="s">
        <v>4472</v>
      </c>
    </row>
    <row r="738" spans="1:27" x14ac:dyDescent="0.25">
      <c r="A738" s="25" t="s">
        <v>2875</v>
      </c>
      <c r="B738" s="4">
        <v>533</v>
      </c>
      <c r="C738" s="1">
        <v>12</v>
      </c>
      <c r="D738" s="1" t="s">
        <v>2314</v>
      </c>
      <c r="K738" s="1" t="s">
        <v>2874</v>
      </c>
      <c r="L738" s="1">
        <v>1021</v>
      </c>
      <c r="M738" s="1">
        <v>19</v>
      </c>
      <c r="N738" s="1" t="s">
        <v>2313</v>
      </c>
      <c r="X738" s="1" t="s">
        <v>3953</v>
      </c>
      <c r="Y738" s="1">
        <v>540</v>
      </c>
      <c r="Z738" s="1">
        <v>23</v>
      </c>
      <c r="AA738" s="1" t="s">
        <v>4473</v>
      </c>
    </row>
    <row r="739" spans="1:27" x14ac:dyDescent="0.25">
      <c r="A739" s="25" t="s">
        <v>2876</v>
      </c>
      <c r="B739" s="4">
        <v>125</v>
      </c>
      <c r="C739" s="1">
        <v>4</v>
      </c>
      <c r="D739" s="1" t="s">
        <v>3470</v>
      </c>
      <c r="K739" s="1" t="s">
        <v>2875</v>
      </c>
      <c r="L739" s="1">
        <v>533</v>
      </c>
      <c r="M739" s="1">
        <v>12</v>
      </c>
      <c r="N739" s="1" t="s">
        <v>2314</v>
      </c>
      <c r="X739" s="1" t="s">
        <v>3954</v>
      </c>
      <c r="Y739" s="1">
        <v>493</v>
      </c>
      <c r="Z739" s="1">
        <v>6</v>
      </c>
      <c r="AA739" s="1" t="s">
        <v>4474</v>
      </c>
    </row>
    <row r="740" spans="1:27" x14ac:dyDescent="0.25">
      <c r="A740" s="25" t="s">
        <v>2877</v>
      </c>
      <c r="B740" s="4">
        <v>345</v>
      </c>
      <c r="C740" s="1">
        <v>9</v>
      </c>
      <c r="D740" s="1" t="s">
        <v>2315</v>
      </c>
      <c r="K740" s="1" t="s">
        <v>2876</v>
      </c>
      <c r="L740" s="1">
        <v>125</v>
      </c>
      <c r="M740" s="1">
        <v>4</v>
      </c>
      <c r="N740" s="1" t="s">
        <v>3470</v>
      </c>
      <c r="X740" s="1" t="s">
        <v>3955</v>
      </c>
      <c r="Y740" s="1">
        <v>427</v>
      </c>
      <c r="Z740" s="1">
        <v>18</v>
      </c>
      <c r="AA740" s="1" t="s">
        <v>4475</v>
      </c>
    </row>
    <row r="741" spans="1:27" x14ac:dyDescent="0.25">
      <c r="A741" s="25" t="s">
        <v>2878</v>
      </c>
      <c r="B741" s="4">
        <v>949</v>
      </c>
      <c r="C741" s="1">
        <v>4</v>
      </c>
      <c r="D741" s="1" t="s">
        <v>2316</v>
      </c>
      <c r="K741" s="1" t="s">
        <v>2877</v>
      </c>
      <c r="L741" s="1">
        <v>345</v>
      </c>
      <c r="M741" s="1">
        <v>9</v>
      </c>
      <c r="N741" s="1" t="s">
        <v>2315</v>
      </c>
      <c r="X741" s="1" t="s">
        <v>3956</v>
      </c>
      <c r="Y741" s="1">
        <v>428</v>
      </c>
      <c r="Z741" s="1">
        <v>6</v>
      </c>
      <c r="AA741" s="1" t="s">
        <v>2230</v>
      </c>
    </row>
    <row r="742" spans="1:27" x14ac:dyDescent="0.25">
      <c r="A742" s="25" t="s">
        <v>2879</v>
      </c>
      <c r="B742" s="4">
        <v>2</v>
      </c>
      <c r="C742" s="1">
        <v>4</v>
      </c>
      <c r="D742" s="1" t="s">
        <v>2317</v>
      </c>
      <c r="K742" s="1" t="s">
        <v>2878</v>
      </c>
      <c r="L742" s="1">
        <v>949</v>
      </c>
      <c r="M742" s="1">
        <v>4</v>
      </c>
      <c r="N742" s="1" t="s">
        <v>2316</v>
      </c>
      <c r="X742" s="1" t="s">
        <v>3957</v>
      </c>
      <c r="Y742" s="1">
        <v>429</v>
      </c>
      <c r="Z742" s="1">
        <v>6</v>
      </c>
      <c r="AA742" s="1" t="s">
        <v>4476</v>
      </c>
    </row>
    <row r="743" spans="1:27" x14ac:dyDescent="0.25">
      <c r="A743" s="25" t="s">
        <v>2880</v>
      </c>
      <c r="B743" s="4">
        <v>125</v>
      </c>
      <c r="C743" s="1">
        <v>4</v>
      </c>
      <c r="D743" s="1" t="s">
        <v>2318</v>
      </c>
      <c r="K743" s="1" t="s">
        <v>2879</v>
      </c>
      <c r="L743" s="1">
        <v>2</v>
      </c>
      <c r="M743" s="1">
        <v>4</v>
      </c>
      <c r="N743" s="1" t="s">
        <v>2317</v>
      </c>
      <c r="X743" s="1" t="s">
        <v>3958</v>
      </c>
      <c r="Y743" s="1">
        <v>998</v>
      </c>
      <c r="Z743" s="1">
        <v>23</v>
      </c>
      <c r="AA743" s="1" t="s">
        <v>4477</v>
      </c>
    </row>
    <row r="744" spans="1:27" x14ac:dyDescent="0.25">
      <c r="A744" s="25" t="s">
        <v>2881</v>
      </c>
      <c r="B744" s="4">
        <v>948</v>
      </c>
      <c r="C744" s="1">
        <v>4</v>
      </c>
      <c r="D744" s="1" t="s">
        <v>2319</v>
      </c>
      <c r="K744" s="1" t="s">
        <v>2880</v>
      </c>
      <c r="L744" s="1">
        <v>125</v>
      </c>
      <c r="M744" s="1">
        <v>4</v>
      </c>
      <c r="N744" s="1" t="s">
        <v>2318</v>
      </c>
      <c r="X744" s="1" t="s">
        <v>3959</v>
      </c>
      <c r="Y744" s="1">
        <v>971</v>
      </c>
      <c r="Z744" s="1">
        <v>20</v>
      </c>
      <c r="AA744" s="1" t="s">
        <v>4478</v>
      </c>
    </row>
    <row r="745" spans="1:27" x14ac:dyDescent="0.25">
      <c r="A745" s="25" t="s">
        <v>2882</v>
      </c>
      <c r="B745" s="4">
        <v>329</v>
      </c>
      <c r="C745" s="1">
        <v>9</v>
      </c>
      <c r="D745" s="1" t="s">
        <v>3471</v>
      </c>
      <c r="K745" s="1" t="s">
        <v>2881</v>
      </c>
      <c r="L745" s="1">
        <v>948</v>
      </c>
      <c r="M745" s="1">
        <v>4</v>
      </c>
      <c r="N745" s="1" t="s">
        <v>2319</v>
      </c>
      <c r="X745" s="1" t="s">
        <v>3960</v>
      </c>
      <c r="Y745" s="1">
        <v>14</v>
      </c>
      <c r="Z745" s="1">
        <v>20</v>
      </c>
      <c r="AA745" s="1" t="s">
        <v>4479</v>
      </c>
    </row>
    <row r="746" spans="1:27" x14ac:dyDescent="0.25">
      <c r="A746" s="25" t="s">
        <v>2883</v>
      </c>
      <c r="B746" s="4">
        <v>313</v>
      </c>
      <c r="C746" s="1">
        <v>4</v>
      </c>
      <c r="D746" s="1" t="s">
        <v>2320</v>
      </c>
      <c r="K746" s="1" t="s">
        <v>2882</v>
      </c>
      <c r="L746" s="1">
        <v>329</v>
      </c>
      <c r="M746" s="1">
        <v>9</v>
      </c>
      <c r="N746" s="1" t="s">
        <v>3471</v>
      </c>
      <c r="X746" s="1" t="s">
        <v>3961</v>
      </c>
      <c r="Y746" s="1">
        <v>430</v>
      </c>
      <c r="Z746" s="1">
        <v>23</v>
      </c>
      <c r="AA746" s="1" t="s">
        <v>4480</v>
      </c>
    </row>
    <row r="747" spans="1:27" x14ac:dyDescent="0.25">
      <c r="A747" s="25" t="s">
        <v>2884</v>
      </c>
      <c r="B747" s="4">
        <v>621</v>
      </c>
      <c r="C747" s="1">
        <v>12</v>
      </c>
      <c r="D747" s="1" t="s">
        <v>2476</v>
      </c>
      <c r="K747" s="1" t="s">
        <v>2883</v>
      </c>
      <c r="L747" s="1">
        <v>313</v>
      </c>
      <c r="M747" s="1">
        <v>4</v>
      </c>
      <c r="N747" s="1" t="s">
        <v>2320</v>
      </c>
      <c r="X747" s="1" t="s">
        <v>3962</v>
      </c>
      <c r="Y747" s="1">
        <v>408</v>
      </c>
      <c r="Z747" s="1">
        <v>23</v>
      </c>
      <c r="AA747" s="1" t="s">
        <v>4481</v>
      </c>
    </row>
    <row r="748" spans="1:27" x14ac:dyDescent="0.25">
      <c r="A748" s="25" t="s">
        <v>2885</v>
      </c>
      <c r="B748" s="4">
        <v>344</v>
      </c>
      <c r="C748" s="1">
        <v>17</v>
      </c>
      <c r="D748" s="1" t="s">
        <v>2321</v>
      </c>
      <c r="K748" s="1" t="s">
        <v>2884</v>
      </c>
      <c r="L748" s="1">
        <v>621</v>
      </c>
      <c r="M748" s="1">
        <v>12</v>
      </c>
      <c r="N748" s="1" t="s">
        <v>2476</v>
      </c>
      <c r="X748" s="1" t="s">
        <v>3963</v>
      </c>
      <c r="Y748" s="1">
        <v>34</v>
      </c>
      <c r="Z748" s="1">
        <v>23</v>
      </c>
      <c r="AA748" s="1" t="s">
        <v>2749</v>
      </c>
    </row>
    <row r="749" spans="1:27" x14ac:dyDescent="0.25">
      <c r="A749" s="25" t="s">
        <v>2886</v>
      </c>
      <c r="B749" s="4">
        <v>169</v>
      </c>
      <c r="C749" s="1">
        <v>25</v>
      </c>
      <c r="D749" s="1" t="s">
        <v>2322</v>
      </c>
      <c r="K749" s="1" t="s">
        <v>2885</v>
      </c>
      <c r="L749" s="1">
        <v>344</v>
      </c>
      <c r="M749" s="1">
        <v>17</v>
      </c>
      <c r="N749" s="1" t="s">
        <v>2321</v>
      </c>
      <c r="X749" s="1" t="s">
        <v>3964</v>
      </c>
      <c r="Y749" s="1">
        <v>998</v>
      </c>
      <c r="Z749" s="1">
        <v>23</v>
      </c>
      <c r="AA749" s="1" t="s">
        <v>4482</v>
      </c>
    </row>
    <row r="750" spans="1:27" x14ac:dyDescent="0.25">
      <c r="A750" s="25" t="s">
        <v>2887</v>
      </c>
      <c r="B750" s="4">
        <v>183</v>
      </c>
      <c r="C750" s="1">
        <v>8</v>
      </c>
      <c r="D750" s="1" t="s">
        <v>2323</v>
      </c>
      <c r="K750" s="1" t="s">
        <v>2886</v>
      </c>
      <c r="L750" s="1">
        <v>169</v>
      </c>
      <c r="M750" s="1">
        <v>25</v>
      </c>
      <c r="N750" s="1" t="s">
        <v>2322</v>
      </c>
      <c r="X750" s="1" t="s">
        <v>3965</v>
      </c>
      <c r="Y750" s="1">
        <v>447</v>
      </c>
      <c r="Z750" s="1">
        <v>23</v>
      </c>
      <c r="AA750" s="1" t="s">
        <v>4483</v>
      </c>
    </row>
    <row r="751" spans="1:27" x14ac:dyDescent="0.25">
      <c r="A751" s="25" t="s">
        <v>2888</v>
      </c>
      <c r="B751" s="4">
        <v>503</v>
      </c>
      <c r="C751" s="1">
        <v>4</v>
      </c>
      <c r="D751" s="1" t="s">
        <v>2477</v>
      </c>
      <c r="K751" s="1" t="s">
        <v>2887</v>
      </c>
      <c r="L751" s="1">
        <v>183</v>
      </c>
      <c r="M751" s="1">
        <v>8</v>
      </c>
      <c r="N751" s="1" t="s">
        <v>2323</v>
      </c>
      <c r="X751" s="1" t="s">
        <v>3966</v>
      </c>
      <c r="Y751" s="1">
        <v>665</v>
      </c>
      <c r="Z751" s="1">
        <v>12</v>
      </c>
      <c r="AA751" s="1" t="s">
        <v>4484</v>
      </c>
    </row>
    <row r="752" spans="1:27" x14ac:dyDescent="0.25">
      <c r="A752" s="25" t="s">
        <v>2889</v>
      </c>
      <c r="B752" s="4">
        <v>125</v>
      </c>
      <c r="C752" s="1">
        <v>4</v>
      </c>
      <c r="D752" s="1" t="s">
        <v>2324</v>
      </c>
      <c r="K752" s="1" t="s">
        <v>2888</v>
      </c>
      <c r="L752" s="1">
        <v>503</v>
      </c>
      <c r="M752" s="1">
        <v>4</v>
      </c>
      <c r="N752" s="1" t="s">
        <v>2477</v>
      </c>
      <c r="X752" s="1" t="s">
        <v>3967</v>
      </c>
      <c r="Y752" s="1">
        <v>949</v>
      </c>
      <c r="Z752" s="1">
        <v>6</v>
      </c>
      <c r="AA752" s="1" t="s">
        <v>4485</v>
      </c>
    </row>
    <row r="753" spans="1:27" x14ac:dyDescent="0.25">
      <c r="A753" s="25" t="s">
        <v>2890</v>
      </c>
      <c r="B753" s="4">
        <v>504</v>
      </c>
      <c r="C753" s="1">
        <v>4</v>
      </c>
      <c r="D753" s="1" t="s">
        <v>2478</v>
      </c>
      <c r="K753" s="1" t="s">
        <v>2889</v>
      </c>
      <c r="L753" s="1">
        <v>125</v>
      </c>
      <c r="M753" s="1">
        <v>4</v>
      </c>
      <c r="N753" s="1" t="s">
        <v>2324</v>
      </c>
      <c r="X753" s="1" t="s">
        <v>3968</v>
      </c>
      <c r="Y753" s="1">
        <v>6</v>
      </c>
      <c r="Z753" s="1">
        <v>6</v>
      </c>
      <c r="AA753" s="1" t="s">
        <v>4486</v>
      </c>
    </row>
    <row r="754" spans="1:27" x14ac:dyDescent="0.25">
      <c r="A754" s="25" t="s">
        <v>2891</v>
      </c>
      <c r="B754" s="4">
        <v>620</v>
      </c>
      <c r="C754" s="1">
        <v>4</v>
      </c>
      <c r="D754" s="1" t="s">
        <v>2479</v>
      </c>
      <c r="K754" s="1" t="s">
        <v>2890</v>
      </c>
      <c r="L754" s="1">
        <v>504</v>
      </c>
      <c r="M754" s="1">
        <v>4</v>
      </c>
      <c r="N754" s="1" t="s">
        <v>2478</v>
      </c>
      <c r="X754" s="1" t="s">
        <v>3969</v>
      </c>
      <c r="Y754" s="1">
        <v>6</v>
      </c>
      <c r="Z754" s="1">
        <v>23</v>
      </c>
      <c r="AA754" s="1" t="s">
        <v>4487</v>
      </c>
    </row>
    <row r="755" spans="1:27" x14ac:dyDescent="0.25">
      <c r="A755" s="25" t="s">
        <v>2892</v>
      </c>
      <c r="B755" s="4">
        <v>206</v>
      </c>
      <c r="C755" s="1">
        <v>16</v>
      </c>
      <c r="D755" s="1" t="s">
        <v>2480</v>
      </c>
      <c r="K755" s="1" t="s">
        <v>2891</v>
      </c>
      <c r="L755" s="1">
        <v>620</v>
      </c>
      <c r="M755" s="1">
        <v>4</v>
      </c>
      <c r="N755" s="1" t="s">
        <v>2479</v>
      </c>
      <c r="X755" s="1" t="s">
        <v>3970</v>
      </c>
      <c r="Y755" s="1">
        <v>323</v>
      </c>
      <c r="Z755" s="1">
        <v>4</v>
      </c>
      <c r="AA755" s="1" t="s">
        <v>4488</v>
      </c>
    </row>
    <row r="756" spans="1:27" x14ac:dyDescent="0.25">
      <c r="A756" s="25" t="s">
        <v>2893</v>
      </c>
      <c r="B756" s="4">
        <v>1006</v>
      </c>
      <c r="C756" s="1">
        <v>6</v>
      </c>
      <c r="D756" s="1" t="s">
        <v>3472</v>
      </c>
      <c r="K756" s="1" t="s">
        <v>2892</v>
      </c>
      <c r="L756" s="1">
        <v>206</v>
      </c>
      <c r="M756" s="1">
        <v>16</v>
      </c>
      <c r="N756" s="1" t="s">
        <v>2480</v>
      </c>
      <c r="X756" s="1" t="s">
        <v>3971</v>
      </c>
      <c r="Y756" s="1">
        <v>323</v>
      </c>
      <c r="Z756" s="1">
        <v>4</v>
      </c>
      <c r="AA756" s="1" t="s">
        <v>4489</v>
      </c>
    </row>
    <row r="757" spans="1:27" x14ac:dyDescent="0.25">
      <c r="A757" s="25" t="s">
        <v>2894</v>
      </c>
      <c r="B757" s="4">
        <v>1005</v>
      </c>
      <c r="C757" s="1">
        <v>6</v>
      </c>
      <c r="D757" s="1" t="s">
        <v>3473</v>
      </c>
      <c r="K757" s="1" t="s">
        <v>2893</v>
      </c>
      <c r="L757" s="1">
        <v>1006</v>
      </c>
      <c r="M757" s="1">
        <v>6</v>
      </c>
      <c r="N757" s="1" t="s">
        <v>3472</v>
      </c>
      <c r="X757" s="1" t="s">
        <v>3972</v>
      </c>
      <c r="Y757" s="1">
        <v>125</v>
      </c>
      <c r="Z757" s="1">
        <v>6</v>
      </c>
      <c r="AA757" s="1" t="s">
        <v>4490</v>
      </c>
    </row>
    <row r="758" spans="1:27" x14ac:dyDescent="0.25">
      <c r="A758" s="25" t="s">
        <v>2895</v>
      </c>
      <c r="B758" s="4">
        <v>1042</v>
      </c>
      <c r="C758" s="1">
        <v>6</v>
      </c>
      <c r="D758" s="1" t="s">
        <v>2481</v>
      </c>
      <c r="K758" s="1" t="s">
        <v>2894</v>
      </c>
      <c r="L758" s="1">
        <v>1005</v>
      </c>
      <c r="M758" s="1">
        <v>6</v>
      </c>
      <c r="N758" s="1" t="s">
        <v>3473</v>
      </c>
      <c r="X758" s="1" t="s">
        <v>3973</v>
      </c>
      <c r="Y758" s="1">
        <v>323</v>
      </c>
      <c r="Z758" s="1">
        <v>4</v>
      </c>
      <c r="AA758" s="1" t="s">
        <v>4491</v>
      </c>
    </row>
    <row r="759" spans="1:27" x14ac:dyDescent="0.25">
      <c r="A759" s="25" t="s">
        <v>2896</v>
      </c>
      <c r="B759" s="4">
        <v>1043</v>
      </c>
      <c r="C759" s="1">
        <v>6</v>
      </c>
      <c r="D759" s="1" t="s">
        <v>3474</v>
      </c>
      <c r="K759" s="1" t="s">
        <v>2895</v>
      </c>
      <c r="L759" s="1">
        <v>1042</v>
      </c>
      <c r="M759" s="1">
        <v>6</v>
      </c>
      <c r="N759" s="1" t="s">
        <v>2481</v>
      </c>
      <c r="X759" s="1" t="s">
        <v>3974</v>
      </c>
      <c r="Y759" s="1">
        <v>323</v>
      </c>
      <c r="Z759" s="1">
        <v>4</v>
      </c>
      <c r="AA759" s="1" t="s">
        <v>4492</v>
      </c>
    </row>
    <row r="760" spans="1:27" x14ac:dyDescent="0.25">
      <c r="A760" s="25" t="s">
        <v>2897</v>
      </c>
      <c r="B760" s="4">
        <v>542</v>
      </c>
      <c r="C760" s="1">
        <v>6</v>
      </c>
      <c r="D760" s="1" t="s">
        <v>2482</v>
      </c>
      <c r="K760" s="1" t="s">
        <v>2896</v>
      </c>
      <c r="L760" s="1">
        <v>1043</v>
      </c>
      <c r="M760" s="1">
        <v>6</v>
      </c>
      <c r="N760" s="1" t="s">
        <v>3474</v>
      </c>
      <c r="X760" s="1" t="s">
        <v>3975</v>
      </c>
      <c r="Y760" s="1">
        <v>125</v>
      </c>
      <c r="Z760" s="1">
        <v>23</v>
      </c>
      <c r="AA760" s="1" t="s">
        <v>2031</v>
      </c>
    </row>
    <row r="761" spans="1:27" x14ac:dyDescent="0.25">
      <c r="A761" s="25" t="s">
        <v>2898</v>
      </c>
      <c r="B761" s="4">
        <v>1044</v>
      </c>
      <c r="C761" s="1">
        <v>6</v>
      </c>
      <c r="D761" s="1" t="s">
        <v>2483</v>
      </c>
      <c r="K761" s="1" t="s">
        <v>2897</v>
      </c>
      <c r="L761" s="1">
        <v>542</v>
      </c>
      <c r="M761" s="1">
        <v>6</v>
      </c>
      <c r="N761" s="1" t="s">
        <v>2482</v>
      </c>
      <c r="X761" s="1" t="s">
        <v>3976</v>
      </c>
      <c r="Y761" s="1">
        <v>949</v>
      </c>
      <c r="Z761" s="1">
        <v>23</v>
      </c>
      <c r="AA761" s="1" t="s">
        <v>1898</v>
      </c>
    </row>
    <row r="762" spans="1:27" x14ac:dyDescent="0.25">
      <c r="A762" s="25" t="s">
        <v>2899</v>
      </c>
      <c r="B762" s="4">
        <v>1010</v>
      </c>
      <c r="C762" s="1">
        <v>6</v>
      </c>
      <c r="D762" s="1" t="s">
        <v>3475</v>
      </c>
      <c r="K762" s="1" t="s">
        <v>2898</v>
      </c>
      <c r="L762" s="1">
        <v>1044</v>
      </c>
      <c r="M762" s="1">
        <v>6</v>
      </c>
      <c r="N762" s="1" t="s">
        <v>2483</v>
      </c>
      <c r="X762" s="1" t="s">
        <v>3977</v>
      </c>
      <c r="Y762" s="1">
        <v>2</v>
      </c>
      <c r="Z762" s="1">
        <v>23</v>
      </c>
      <c r="AA762" s="1" t="s">
        <v>2030</v>
      </c>
    </row>
    <row r="763" spans="1:27" x14ac:dyDescent="0.25">
      <c r="A763" s="25" t="s">
        <v>2900</v>
      </c>
      <c r="B763" s="4">
        <v>218</v>
      </c>
      <c r="C763" s="1">
        <v>6</v>
      </c>
      <c r="D763" s="1" t="s">
        <v>2325</v>
      </c>
      <c r="K763" s="1" t="s">
        <v>2899</v>
      </c>
      <c r="L763" s="1">
        <v>1010</v>
      </c>
      <c r="M763" s="1">
        <v>6</v>
      </c>
      <c r="N763" s="1" t="s">
        <v>3475</v>
      </c>
      <c r="X763" s="1" t="s">
        <v>3978</v>
      </c>
      <c r="Y763" s="1">
        <v>610</v>
      </c>
      <c r="Z763" s="1">
        <v>23</v>
      </c>
      <c r="AA763" s="1" t="s">
        <v>4493</v>
      </c>
    </row>
    <row r="764" spans="1:27" x14ac:dyDescent="0.25">
      <c r="A764" s="25" t="s">
        <v>2901</v>
      </c>
      <c r="B764" s="4">
        <v>217</v>
      </c>
      <c r="C764" s="1">
        <v>6</v>
      </c>
      <c r="D764" s="1" t="s">
        <v>2326</v>
      </c>
      <c r="K764" s="1" t="s">
        <v>2900</v>
      </c>
      <c r="L764" s="1">
        <v>218</v>
      </c>
      <c r="M764" s="1">
        <v>6</v>
      </c>
      <c r="N764" s="1" t="s">
        <v>2325</v>
      </c>
      <c r="X764" s="1" t="s">
        <v>3979</v>
      </c>
      <c r="Y764" s="1">
        <v>445</v>
      </c>
      <c r="Z764" s="1">
        <v>4</v>
      </c>
      <c r="AA764" s="1" t="s">
        <v>4494</v>
      </c>
    </row>
    <row r="765" spans="1:27" x14ac:dyDescent="0.25">
      <c r="A765" s="25" t="s">
        <v>2902</v>
      </c>
      <c r="B765" s="4">
        <v>217</v>
      </c>
      <c r="C765" s="1">
        <v>6</v>
      </c>
      <c r="D765" s="1" t="s">
        <v>2327</v>
      </c>
      <c r="K765" s="1" t="s">
        <v>2901</v>
      </c>
      <c r="L765" s="1">
        <v>217</v>
      </c>
      <c r="M765" s="1">
        <v>6</v>
      </c>
      <c r="N765" s="1" t="s">
        <v>2326</v>
      </c>
      <c r="X765" s="1" t="s">
        <v>3980</v>
      </c>
      <c r="Y765" s="1">
        <v>670</v>
      </c>
      <c r="Z765" s="1">
        <v>20</v>
      </c>
      <c r="AA765" s="1" t="s">
        <v>4495</v>
      </c>
    </row>
    <row r="766" spans="1:27" x14ac:dyDescent="0.25">
      <c r="A766" s="25" t="s">
        <v>2903</v>
      </c>
      <c r="B766" s="4">
        <v>217</v>
      </c>
      <c r="C766" s="1">
        <v>6</v>
      </c>
      <c r="D766" s="1" t="s">
        <v>2328</v>
      </c>
      <c r="K766" s="1" t="s">
        <v>2902</v>
      </c>
      <c r="L766" s="1">
        <v>217</v>
      </c>
      <c r="M766" s="1">
        <v>6</v>
      </c>
      <c r="N766" s="1" t="s">
        <v>2327</v>
      </c>
      <c r="X766" s="1" t="s">
        <v>3981</v>
      </c>
      <c r="Y766" s="1">
        <v>446</v>
      </c>
      <c r="Z766" s="1">
        <v>4</v>
      </c>
      <c r="AA766" s="1" t="s">
        <v>4496</v>
      </c>
    </row>
    <row r="767" spans="1:27" x14ac:dyDescent="0.25">
      <c r="A767" s="25" t="s">
        <v>2904</v>
      </c>
      <c r="B767" s="4">
        <v>217</v>
      </c>
      <c r="C767" s="1">
        <v>6</v>
      </c>
      <c r="D767" s="1" t="s">
        <v>2329</v>
      </c>
      <c r="K767" s="1" t="s">
        <v>2903</v>
      </c>
      <c r="L767" s="1">
        <v>217</v>
      </c>
      <c r="M767" s="1">
        <v>6</v>
      </c>
      <c r="N767" s="1" t="s">
        <v>2328</v>
      </c>
      <c r="X767" s="1" t="s">
        <v>3982</v>
      </c>
      <c r="Y767" s="1">
        <v>671</v>
      </c>
      <c r="Z767" s="1">
        <v>6</v>
      </c>
      <c r="AA767" s="1" t="s">
        <v>4497</v>
      </c>
    </row>
    <row r="768" spans="1:27" x14ac:dyDescent="0.25">
      <c r="A768" s="25" t="s">
        <v>2905</v>
      </c>
      <c r="B768" s="4">
        <v>350</v>
      </c>
      <c r="C768" s="1">
        <v>4</v>
      </c>
      <c r="D768" s="1" t="s">
        <v>2484</v>
      </c>
      <c r="K768" s="1" t="s">
        <v>2904</v>
      </c>
      <c r="L768" s="1">
        <v>217</v>
      </c>
      <c r="M768" s="1">
        <v>6</v>
      </c>
      <c r="N768" s="1" t="s">
        <v>2329</v>
      </c>
      <c r="X768" s="1" t="s">
        <v>3983</v>
      </c>
      <c r="Y768" s="1">
        <v>673</v>
      </c>
      <c r="Z768" s="1">
        <v>10</v>
      </c>
      <c r="AA768" s="1" t="s">
        <v>4498</v>
      </c>
    </row>
    <row r="769" spans="1:27" x14ac:dyDescent="0.25">
      <c r="A769" s="25" t="s">
        <v>2906</v>
      </c>
      <c r="B769" s="4">
        <v>262</v>
      </c>
      <c r="C769" s="1">
        <v>6</v>
      </c>
      <c r="D769" s="1" t="s">
        <v>2485</v>
      </c>
      <c r="K769" s="1" t="s">
        <v>2905</v>
      </c>
      <c r="L769" s="1">
        <v>350</v>
      </c>
      <c r="M769" s="1">
        <v>4</v>
      </c>
      <c r="N769" s="1" t="s">
        <v>2484</v>
      </c>
      <c r="X769" s="1" t="s">
        <v>3984</v>
      </c>
      <c r="Y769" s="1">
        <v>574</v>
      </c>
      <c r="Z769" s="1">
        <v>10</v>
      </c>
      <c r="AA769" s="1" t="s">
        <v>4499</v>
      </c>
    </row>
    <row r="770" spans="1:27" x14ac:dyDescent="0.25">
      <c r="A770" s="25" t="s">
        <v>2907</v>
      </c>
      <c r="B770" s="4">
        <v>249</v>
      </c>
      <c r="C770" s="1">
        <v>6</v>
      </c>
      <c r="D770" s="1" t="s">
        <v>3476</v>
      </c>
      <c r="K770" s="1" t="s">
        <v>2906</v>
      </c>
      <c r="L770" s="1">
        <v>262</v>
      </c>
      <c r="M770" s="1">
        <v>6</v>
      </c>
      <c r="N770" s="1" t="s">
        <v>2485</v>
      </c>
      <c r="X770" s="1" t="s">
        <v>3985</v>
      </c>
      <c r="Y770" s="1">
        <v>142</v>
      </c>
      <c r="Z770" s="1">
        <v>6</v>
      </c>
      <c r="AA770" s="1" t="s">
        <v>4500</v>
      </c>
    </row>
    <row r="771" spans="1:27" x14ac:dyDescent="0.25">
      <c r="A771" s="25" t="s">
        <v>2908</v>
      </c>
      <c r="B771" s="4">
        <v>249</v>
      </c>
      <c r="C771" s="1">
        <v>6</v>
      </c>
      <c r="D771" s="1" t="s">
        <v>3477</v>
      </c>
      <c r="K771" s="1" t="s">
        <v>2907</v>
      </c>
      <c r="L771" s="1">
        <v>249</v>
      </c>
      <c r="M771" s="1">
        <v>6</v>
      </c>
      <c r="N771" s="1" t="s">
        <v>3476</v>
      </c>
      <c r="X771" s="1" t="s">
        <v>3986</v>
      </c>
      <c r="Y771" s="1">
        <v>346</v>
      </c>
      <c r="Z771" s="1">
        <v>9</v>
      </c>
      <c r="AA771" s="1" t="s">
        <v>4501</v>
      </c>
    </row>
    <row r="772" spans="1:27" x14ac:dyDescent="0.25">
      <c r="A772" s="25" t="s">
        <v>2909</v>
      </c>
      <c r="B772" s="4">
        <v>543</v>
      </c>
      <c r="C772" s="1">
        <v>6</v>
      </c>
      <c r="D772" s="1" t="s">
        <v>2330</v>
      </c>
      <c r="K772" s="1" t="s">
        <v>2908</v>
      </c>
      <c r="L772" s="1">
        <v>249</v>
      </c>
      <c r="M772" s="1">
        <v>6</v>
      </c>
      <c r="N772" s="1" t="s">
        <v>3477</v>
      </c>
      <c r="X772" s="1" t="s">
        <v>3987</v>
      </c>
      <c r="Y772" s="1">
        <v>431</v>
      </c>
      <c r="Z772" s="1">
        <v>6</v>
      </c>
      <c r="AA772" s="1" t="s">
        <v>4502</v>
      </c>
    </row>
    <row r="773" spans="1:27" x14ac:dyDescent="0.25">
      <c r="A773" s="25" t="s">
        <v>2910</v>
      </c>
      <c r="B773" s="4">
        <v>248</v>
      </c>
      <c r="C773" s="1">
        <v>6</v>
      </c>
      <c r="D773" s="1" t="s">
        <v>2331</v>
      </c>
      <c r="K773" s="1" t="s">
        <v>2909</v>
      </c>
      <c r="L773" s="1">
        <v>543</v>
      </c>
      <c r="M773" s="1">
        <v>6</v>
      </c>
      <c r="N773" s="1" t="s">
        <v>2330</v>
      </c>
      <c r="X773" s="1" t="s">
        <v>3988</v>
      </c>
      <c r="Y773" s="1">
        <v>217</v>
      </c>
      <c r="Z773" s="1">
        <v>9</v>
      </c>
      <c r="AA773" s="1" t="s">
        <v>4503</v>
      </c>
    </row>
    <row r="774" spans="1:27" x14ac:dyDescent="0.25">
      <c r="A774" s="25" t="s">
        <v>2911</v>
      </c>
      <c r="B774" s="4">
        <v>248</v>
      </c>
      <c r="C774" s="1">
        <v>6</v>
      </c>
      <c r="D774" s="1" t="s">
        <v>2332</v>
      </c>
      <c r="K774" s="1" t="s">
        <v>2910</v>
      </c>
      <c r="L774" s="1">
        <v>248</v>
      </c>
      <c r="M774" s="1">
        <v>6</v>
      </c>
      <c r="N774" s="1" t="s">
        <v>2331</v>
      </c>
      <c r="X774" s="1" t="s">
        <v>3989</v>
      </c>
      <c r="Y774" s="1">
        <v>212</v>
      </c>
      <c r="Z774" s="1">
        <v>10</v>
      </c>
      <c r="AA774" s="1" t="s">
        <v>4504</v>
      </c>
    </row>
    <row r="775" spans="1:27" x14ac:dyDescent="0.25">
      <c r="A775" s="25" t="s">
        <v>2912</v>
      </c>
      <c r="B775" s="4">
        <v>248</v>
      </c>
      <c r="C775" s="1">
        <v>6</v>
      </c>
      <c r="D775" s="1" t="s">
        <v>2333</v>
      </c>
      <c r="K775" s="1" t="s">
        <v>2911</v>
      </c>
      <c r="L775" s="1">
        <v>248</v>
      </c>
      <c r="M775" s="1">
        <v>6</v>
      </c>
      <c r="N775" s="1" t="s">
        <v>2332</v>
      </c>
      <c r="X775" s="1" t="s">
        <v>3990</v>
      </c>
      <c r="Y775" s="1">
        <v>2</v>
      </c>
      <c r="Z775" s="1">
        <v>6</v>
      </c>
      <c r="AA775" s="1" t="s">
        <v>4505</v>
      </c>
    </row>
    <row r="776" spans="1:27" x14ac:dyDescent="0.25">
      <c r="A776" s="25" t="s">
        <v>2913</v>
      </c>
      <c r="B776" s="4">
        <v>248</v>
      </c>
      <c r="C776" s="1">
        <v>6</v>
      </c>
      <c r="D776" s="1" t="s">
        <v>2334</v>
      </c>
      <c r="K776" s="1" t="s">
        <v>2912</v>
      </c>
      <c r="L776" s="1">
        <v>248</v>
      </c>
      <c r="M776" s="1">
        <v>6</v>
      </c>
      <c r="N776" s="1" t="s">
        <v>2333</v>
      </c>
      <c r="X776" s="1" t="s">
        <v>3991</v>
      </c>
      <c r="Y776" s="1">
        <v>948</v>
      </c>
      <c r="Z776" s="1">
        <v>6</v>
      </c>
      <c r="AA776" s="1" t="s">
        <v>4506</v>
      </c>
    </row>
    <row r="777" spans="1:27" x14ac:dyDescent="0.25">
      <c r="A777" s="25" t="s">
        <v>2914</v>
      </c>
      <c r="B777" s="4">
        <v>545</v>
      </c>
      <c r="C777" s="1">
        <v>4</v>
      </c>
      <c r="D777" s="1" t="s">
        <v>2335</v>
      </c>
      <c r="K777" s="1" t="s">
        <v>2913</v>
      </c>
      <c r="L777" s="1">
        <v>248</v>
      </c>
      <c r="M777" s="1">
        <v>6</v>
      </c>
      <c r="N777" s="1" t="s">
        <v>2334</v>
      </c>
      <c r="X777" s="1" t="s">
        <v>3992</v>
      </c>
      <c r="Y777" s="1">
        <v>539</v>
      </c>
      <c r="Z777" s="1">
        <v>4</v>
      </c>
      <c r="AA777" s="1" t="s">
        <v>4507</v>
      </c>
    </row>
    <row r="778" spans="1:27" x14ac:dyDescent="0.25">
      <c r="A778" s="25" t="s">
        <v>2915</v>
      </c>
      <c r="B778" s="4">
        <v>246</v>
      </c>
      <c r="C778" s="1">
        <v>6</v>
      </c>
      <c r="D778" s="1" t="s">
        <v>2336</v>
      </c>
      <c r="K778" s="1" t="s">
        <v>2914</v>
      </c>
      <c r="L778" s="1">
        <v>545</v>
      </c>
      <c r="M778" s="1">
        <v>4</v>
      </c>
      <c r="N778" s="1" t="s">
        <v>2335</v>
      </c>
      <c r="X778" s="1" t="s">
        <v>3993</v>
      </c>
      <c r="Y778" s="1">
        <v>525</v>
      </c>
      <c r="Z778" s="1">
        <v>4</v>
      </c>
      <c r="AA778" s="1" t="s">
        <v>4508</v>
      </c>
    </row>
    <row r="779" spans="1:27" x14ac:dyDescent="0.25">
      <c r="A779" s="25" t="s">
        <v>2916</v>
      </c>
      <c r="B779" s="4">
        <v>539</v>
      </c>
      <c r="C779" s="1">
        <v>4</v>
      </c>
      <c r="D779" s="1" t="s">
        <v>2486</v>
      </c>
      <c r="K779" s="1" t="s">
        <v>2915</v>
      </c>
      <c r="L779" s="1">
        <v>246</v>
      </c>
      <c r="M779" s="1">
        <v>6</v>
      </c>
      <c r="N779" s="1" t="s">
        <v>2336</v>
      </c>
      <c r="X779" s="1" t="s">
        <v>3994</v>
      </c>
      <c r="Y779" s="1">
        <v>31</v>
      </c>
      <c r="Z779" s="1">
        <v>6</v>
      </c>
      <c r="AA779" s="1" t="s">
        <v>4509</v>
      </c>
    </row>
    <row r="780" spans="1:27" x14ac:dyDescent="0.25">
      <c r="A780" s="25" t="s">
        <v>2917</v>
      </c>
      <c r="B780" s="4">
        <v>467</v>
      </c>
      <c r="C780" s="1">
        <v>4</v>
      </c>
      <c r="D780" s="1" t="s">
        <v>2487</v>
      </c>
      <c r="K780" s="1" t="s">
        <v>2916</v>
      </c>
      <c r="L780" s="1">
        <v>539</v>
      </c>
      <c r="M780" s="1">
        <v>4</v>
      </c>
      <c r="N780" s="1" t="s">
        <v>2486</v>
      </c>
      <c r="X780" s="1" t="s">
        <v>3995</v>
      </c>
      <c r="Y780" s="1">
        <v>676</v>
      </c>
      <c r="Z780" s="1">
        <v>12</v>
      </c>
      <c r="AA780" s="1" t="s">
        <v>4510</v>
      </c>
    </row>
    <row r="781" spans="1:27" x14ac:dyDescent="0.25">
      <c r="A781" s="25" t="s">
        <v>2918</v>
      </c>
      <c r="B781" s="4">
        <v>1045</v>
      </c>
      <c r="C781" s="1">
        <v>6</v>
      </c>
      <c r="D781" s="1" t="s">
        <v>2488</v>
      </c>
      <c r="K781" s="1" t="s">
        <v>2917</v>
      </c>
      <c r="L781" s="1">
        <v>467</v>
      </c>
      <c r="M781" s="1">
        <v>4</v>
      </c>
      <c r="N781" s="1" t="s">
        <v>2487</v>
      </c>
      <c r="X781" s="1" t="s">
        <v>3996</v>
      </c>
      <c r="Y781" s="1">
        <v>11</v>
      </c>
      <c r="Z781" s="1">
        <v>26</v>
      </c>
      <c r="AA781" s="1" t="s">
        <v>4511</v>
      </c>
    </row>
    <row r="782" spans="1:27" x14ac:dyDescent="0.25">
      <c r="A782" s="25" t="s">
        <v>2919</v>
      </c>
      <c r="B782" s="4">
        <v>241</v>
      </c>
      <c r="C782" s="1">
        <v>6</v>
      </c>
      <c r="D782" s="1" t="s">
        <v>2337</v>
      </c>
      <c r="K782" s="1" t="s">
        <v>2918</v>
      </c>
      <c r="L782" s="1">
        <v>1045</v>
      </c>
      <c r="M782" s="1">
        <v>6</v>
      </c>
      <c r="N782" s="1" t="s">
        <v>2488</v>
      </c>
      <c r="X782" s="1" t="s">
        <v>3997</v>
      </c>
      <c r="Y782" s="1">
        <v>95</v>
      </c>
      <c r="Z782" s="1">
        <v>26</v>
      </c>
      <c r="AA782" s="1" t="s">
        <v>4512</v>
      </c>
    </row>
    <row r="783" spans="1:27" x14ac:dyDescent="0.25">
      <c r="A783" s="25" t="s">
        <v>2920</v>
      </c>
      <c r="B783" s="4">
        <v>140</v>
      </c>
      <c r="C783" s="1">
        <v>4</v>
      </c>
      <c r="D783" s="1" t="s">
        <v>2338</v>
      </c>
      <c r="K783" s="1" t="s">
        <v>2919</v>
      </c>
      <c r="L783" s="1">
        <v>241</v>
      </c>
      <c r="M783" s="1">
        <v>6</v>
      </c>
      <c r="N783" s="1" t="s">
        <v>2337</v>
      </c>
      <c r="X783" s="1" t="s">
        <v>3998</v>
      </c>
      <c r="Y783" s="1">
        <v>66</v>
      </c>
      <c r="Z783" s="1">
        <v>26</v>
      </c>
      <c r="AA783" s="1" t="s">
        <v>4513</v>
      </c>
    </row>
    <row r="784" spans="1:27" x14ac:dyDescent="0.25">
      <c r="A784" s="25" t="s">
        <v>2921</v>
      </c>
      <c r="B784" s="4">
        <v>550</v>
      </c>
      <c r="C784" s="1">
        <v>4</v>
      </c>
      <c r="D784" s="1" t="s">
        <v>3478</v>
      </c>
      <c r="K784" s="1" t="s">
        <v>2920</v>
      </c>
      <c r="L784" s="1">
        <v>140</v>
      </c>
      <c r="M784" s="1">
        <v>4</v>
      </c>
      <c r="N784" s="1" t="s">
        <v>2338</v>
      </c>
      <c r="X784" s="1" t="s">
        <v>3999</v>
      </c>
      <c r="Y784" s="1">
        <v>65</v>
      </c>
      <c r="Z784" s="1">
        <v>26</v>
      </c>
      <c r="AA784" s="1" t="s">
        <v>4514</v>
      </c>
    </row>
    <row r="785" spans="1:27" x14ac:dyDescent="0.25">
      <c r="A785" s="25" t="s">
        <v>2922</v>
      </c>
      <c r="B785" s="4">
        <v>552</v>
      </c>
      <c r="C785" s="1">
        <v>4</v>
      </c>
      <c r="D785" s="1" t="s">
        <v>3479</v>
      </c>
      <c r="K785" s="1" t="s">
        <v>2921</v>
      </c>
      <c r="L785" s="1">
        <v>550</v>
      </c>
      <c r="M785" s="1">
        <v>4</v>
      </c>
      <c r="N785" s="1" t="s">
        <v>3478</v>
      </c>
      <c r="X785" s="1" t="s">
        <v>4000</v>
      </c>
      <c r="Y785" s="1">
        <v>9</v>
      </c>
      <c r="Z785" s="1">
        <v>26</v>
      </c>
      <c r="AA785" s="1" t="s">
        <v>4515</v>
      </c>
    </row>
    <row r="786" spans="1:27" x14ac:dyDescent="0.25">
      <c r="A786" s="25" t="s">
        <v>2923</v>
      </c>
      <c r="B786" s="4">
        <v>616</v>
      </c>
      <c r="C786" s="1">
        <v>4</v>
      </c>
      <c r="D786" s="1" t="s">
        <v>2339</v>
      </c>
      <c r="K786" s="1" t="s">
        <v>2922</v>
      </c>
      <c r="L786" s="1">
        <v>552</v>
      </c>
      <c r="M786" s="1">
        <v>4</v>
      </c>
      <c r="N786" s="1" t="s">
        <v>3479</v>
      </c>
      <c r="X786" s="1" t="s">
        <v>4001</v>
      </c>
      <c r="Y786" s="1">
        <v>1039</v>
      </c>
      <c r="Z786" s="1">
        <v>14</v>
      </c>
      <c r="AA786" s="1" t="s">
        <v>4516</v>
      </c>
    </row>
    <row r="787" spans="1:27" x14ac:dyDescent="0.25">
      <c r="A787" s="25" t="s">
        <v>2924</v>
      </c>
      <c r="B787" s="4">
        <v>969</v>
      </c>
      <c r="C787" s="1">
        <v>10</v>
      </c>
      <c r="D787" s="1" t="s">
        <v>2489</v>
      </c>
      <c r="K787" s="1" t="s">
        <v>2923</v>
      </c>
      <c r="L787" s="1">
        <v>616</v>
      </c>
      <c r="M787" s="1">
        <v>4</v>
      </c>
      <c r="N787" s="1" t="s">
        <v>2339</v>
      </c>
      <c r="X787" s="1" t="s">
        <v>4002</v>
      </c>
      <c r="Y787" s="1">
        <v>1020</v>
      </c>
      <c r="Z787" s="1">
        <v>4</v>
      </c>
      <c r="AA787" s="1" t="s">
        <v>4517</v>
      </c>
    </row>
    <row r="788" spans="1:27" x14ac:dyDescent="0.25">
      <c r="A788" s="25" t="s">
        <v>2925</v>
      </c>
      <c r="B788" s="4">
        <v>547</v>
      </c>
      <c r="C788" s="1">
        <v>10</v>
      </c>
      <c r="D788" s="1" t="s">
        <v>3480</v>
      </c>
      <c r="K788" s="1" t="s">
        <v>2924</v>
      </c>
      <c r="L788" s="1">
        <v>969</v>
      </c>
      <c r="M788" s="1">
        <v>10</v>
      </c>
      <c r="N788" s="1" t="s">
        <v>2489</v>
      </c>
      <c r="X788" s="1" t="s">
        <v>4003</v>
      </c>
      <c r="Y788" s="1">
        <v>539</v>
      </c>
      <c r="Z788" s="1">
        <v>4</v>
      </c>
      <c r="AA788" s="1" t="s">
        <v>4518</v>
      </c>
    </row>
    <row r="789" spans="1:27" x14ac:dyDescent="0.25">
      <c r="A789" s="25" t="s">
        <v>2926</v>
      </c>
      <c r="B789" s="4">
        <v>967</v>
      </c>
      <c r="C789" s="1">
        <v>10</v>
      </c>
      <c r="D789" s="1" t="s">
        <v>2490</v>
      </c>
      <c r="K789" s="1" t="s">
        <v>2925</v>
      </c>
      <c r="L789" s="1">
        <v>547</v>
      </c>
      <c r="M789" s="1">
        <v>10</v>
      </c>
      <c r="N789" s="1" t="s">
        <v>3480</v>
      </c>
      <c r="X789" s="1" t="s">
        <v>4004</v>
      </c>
      <c r="Y789" s="1">
        <v>1040</v>
      </c>
      <c r="Z789" s="1">
        <v>10</v>
      </c>
      <c r="AA789" s="1" t="s">
        <v>4519</v>
      </c>
    </row>
    <row r="790" spans="1:27" x14ac:dyDescent="0.25">
      <c r="A790" s="25" t="s">
        <v>2927</v>
      </c>
      <c r="B790" s="4">
        <v>1015</v>
      </c>
      <c r="C790" s="1">
        <v>10</v>
      </c>
      <c r="D790" s="1" t="s">
        <v>2491</v>
      </c>
      <c r="K790" s="1" t="s">
        <v>2926</v>
      </c>
      <c r="L790" s="1">
        <v>967</v>
      </c>
      <c r="M790" s="1">
        <v>10</v>
      </c>
      <c r="N790" s="1" t="s">
        <v>2490</v>
      </c>
      <c r="X790" s="1" t="s">
        <v>4005</v>
      </c>
      <c r="Y790" s="1">
        <v>72</v>
      </c>
      <c r="Z790" s="1">
        <v>26</v>
      </c>
      <c r="AA790" s="1" t="s">
        <v>4520</v>
      </c>
    </row>
    <row r="791" spans="1:27" x14ac:dyDescent="0.25">
      <c r="A791" s="25" t="s">
        <v>2928</v>
      </c>
      <c r="B791" s="4">
        <v>555</v>
      </c>
      <c r="C791" s="1">
        <v>10</v>
      </c>
      <c r="D791" s="1" t="s">
        <v>2492</v>
      </c>
      <c r="K791" s="1" t="s">
        <v>2927</v>
      </c>
      <c r="L791" s="1">
        <v>1015</v>
      </c>
      <c r="M791" s="1">
        <v>10</v>
      </c>
      <c r="N791" s="1" t="s">
        <v>2491</v>
      </c>
      <c r="X791" s="1" t="s">
        <v>4006</v>
      </c>
      <c r="Y791" s="1">
        <v>68</v>
      </c>
      <c r="Z791" s="1">
        <v>26</v>
      </c>
      <c r="AA791" s="1" t="s">
        <v>4521</v>
      </c>
    </row>
    <row r="792" spans="1:27" x14ac:dyDescent="0.25">
      <c r="A792" s="25" t="s">
        <v>2929</v>
      </c>
      <c r="B792" s="4">
        <v>512</v>
      </c>
      <c r="C792" s="1">
        <v>10</v>
      </c>
      <c r="D792" s="1" t="s">
        <v>2340</v>
      </c>
      <c r="K792" s="1" t="s">
        <v>2928</v>
      </c>
      <c r="L792" s="1">
        <v>555</v>
      </c>
      <c r="M792" s="1">
        <v>10</v>
      </c>
      <c r="N792" s="1" t="s">
        <v>2492</v>
      </c>
      <c r="X792" s="1" t="s">
        <v>4007</v>
      </c>
      <c r="Y792" s="1">
        <v>12</v>
      </c>
      <c r="Z792" s="1">
        <v>12</v>
      </c>
      <c r="AA792" s="1" t="s">
        <v>4522</v>
      </c>
    </row>
    <row r="793" spans="1:27" x14ac:dyDescent="0.25">
      <c r="A793" s="25" t="s">
        <v>2930</v>
      </c>
      <c r="B793" s="4">
        <v>511</v>
      </c>
      <c r="C793" s="1">
        <v>10</v>
      </c>
      <c r="D793" s="1" t="s">
        <v>2341</v>
      </c>
      <c r="K793" s="1" t="s">
        <v>2929</v>
      </c>
      <c r="L793" s="1">
        <v>512</v>
      </c>
      <c r="M793" s="1">
        <v>10</v>
      </c>
      <c r="N793" s="1" t="s">
        <v>2340</v>
      </c>
      <c r="X793" s="1" t="s">
        <v>4008</v>
      </c>
      <c r="Y793" s="1">
        <v>53</v>
      </c>
      <c r="Z793" s="1">
        <v>12</v>
      </c>
      <c r="AA793" s="1" t="s">
        <v>4523</v>
      </c>
    </row>
    <row r="794" spans="1:27" x14ac:dyDescent="0.25">
      <c r="A794" s="25" t="s">
        <v>2931</v>
      </c>
      <c r="B794" s="4">
        <v>965</v>
      </c>
      <c r="C794" s="1">
        <v>10</v>
      </c>
      <c r="D794" s="1" t="s">
        <v>2493</v>
      </c>
      <c r="K794" s="1" t="s">
        <v>2930</v>
      </c>
      <c r="L794" s="1">
        <v>511</v>
      </c>
      <c r="M794" s="1">
        <v>10</v>
      </c>
      <c r="N794" s="1" t="s">
        <v>2341</v>
      </c>
      <c r="X794" s="1" t="s">
        <v>4009</v>
      </c>
      <c r="Y794" s="1">
        <v>405</v>
      </c>
      <c r="Z794" s="1">
        <v>12</v>
      </c>
      <c r="AA794" s="1" t="s">
        <v>4524</v>
      </c>
    </row>
    <row r="795" spans="1:27" x14ac:dyDescent="0.25">
      <c r="A795" s="25" t="s">
        <v>2932</v>
      </c>
      <c r="B795" s="4">
        <v>614</v>
      </c>
      <c r="C795" s="1">
        <v>10</v>
      </c>
      <c r="D795" s="1" t="s">
        <v>3481</v>
      </c>
      <c r="K795" s="1" t="s">
        <v>2931</v>
      </c>
      <c r="L795" s="1">
        <v>965</v>
      </c>
      <c r="M795" s="1">
        <v>10</v>
      </c>
      <c r="N795" s="1" t="s">
        <v>2493</v>
      </c>
      <c r="X795" s="1" t="s">
        <v>4010</v>
      </c>
      <c r="Y795" s="1">
        <v>240</v>
      </c>
      <c r="Z795" s="1">
        <v>12</v>
      </c>
      <c r="AA795" s="1" t="s">
        <v>4525</v>
      </c>
    </row>
    <row r="796" spans="1:27" x14ac:dyDescent="0.25">
      <c r="A796" s="25" t="s">
        <v>2933</v>
      </c>
      <c r="B796" s="4">
        <v>560</v>
      </c>
      <c r="C796" s="1">
        <v>10</v>
      </c>
      <c r="D796" s="1" t="s">
        <v>3482</v>
      </c>
      <c r="K796" s="1" t="s">
        <v>2932</v>
      </c>
      <c r="L796" s="1">
        <v>614</v>
      </c>
      <c r="M796" s="1">
        <v>10</v>
      </c>
      <c r="N796" s="1" t="s">
        <v>3481</v>
      </c>
      <c r="X796" s="1" t="s">
        <v>4011</v>
      </c>
      <c r="Y796" s="1">
        <v>30</v>
      </c>
      <c r="Z796" s="1">
        <v>12</v>
      </c>
      <c r="AA796" s="1" t="s">
        <v>4526</v>
      </c>
    </row>
    <row r="797" spans="1:27" x14ac:dyDescent="0.25">
      <c r="A797" s="25" t="s">
        <v>2934</v>
      </c>
      <c r="B797" s="4">
        <v>560</v>
      </c>
      <c r="C797" s="1">
        <v>10</v>
      </c>
      <c r="D797" s="1" t="s">
        <v>3483</v>
      </c>
      <c r="K797" s="1" t="s">
        <v>2933</v>
      </c>
      <c r="L797" s="1">
        <v>560</v>
      </c>
      <c r="M797" s="1">
        <v>10</v>
      </c>
      <c r="N797" s="1" t="s">
        <v>3482</v>
      </c>
      <c r="X797" s="1" t="s">
        <v>4012</v>
      </c>
      <c r="Y797" s="1">
        <v>177</v>
      </c>
      <c r="Z797" s="1">
        <v>14</v>
      </c>
      <c r="AA797" s="1" t="s">
        <v>4527</v>
      </c>
    </row>
    <row r="798" spans="1:27" x14ac:dyDescent="0.25">
      <c r="A798" s="25" t="s">
        <v>2935</v>
      </c>
      <c r="B798" s="4">
        <v>575</v>
      </c>
      <c r="C798" s="1">
        <v>10</v>
      </c>
      <c r="D798" s="1" t="s">
        <v>3484</v>
      </c>
      <c r="K798" s="1" t="s">
        <v>2934</v>
      </c>
      <c r="L798" s="1">
        <v>560</v>
      </c>
      <c r="M798" s="1">
        <v>10</v>
      </c>
      <c r="N798" s="1" t="s">
        <v>3483</v>
      </c>
      <c r="X798" s="1" t="s">
        <v>4013</v>
      </c>
      <c r="Y798" s="1">
        <v>445</v>
      </c>
      <c r="Z798" s="1">
        <v>4</v>
      </c>
      <c r="AA798" s="1" t="s">
        <v>4528</v>
      </c>
    </row>
    <row r="799" spans="1:27" x14ac:dyDescent="0.25">
      <c r="A799" s="25" t="s">
        <v>2936</v>
      </c>
      <c r="B799" s="4">
        <v>613</v>
      </c>
      <c r="C799" s="1">
        <v>10</v>
      </c>
      <c r="D799" s="1" t="s">
        <v>3485</v>
      </c>
      <c r="K799" s="1" t="s">
        <v>2935</v>
      </c>
      <c r="L799" s="1">
        <v>575</v>
      </c>
      <c r="M799" s="1">
        <v>10</v>
      </c>
      <c r="N799" s="1" t="s">
        <v>3484</v>
      </c>
      <c r="X799" s="1" t="s">
        <v>4014</v>
      </c>
      <c r="Y799" s="1">
        <v>669</v>
      </c>
      <c r="Z799" s="1">
        <v>11</v>
      </c>
      <c r="AA799" s="1" t="s">
        <v>4529</v>
      </c>
    </row>
    <row r="800" spans="1:27" x14ac:dyDescent="0.25">
      <c r="A800" s="25" t="s">
        <v>2937</v>
      </c>
      <c r="B800" s="4">
        <v>585</v>
      </c>
      <c r="C800" s="1">
        <v>10</v>
      </c>
      <c r="D800" s="1" t="s">
        <v>3486</v>
      </c>
      <c r="K800" s="1" t="s">
        <v>2936</v>
      </c>
      <c r="L800" s="1">
        <v>613</v>
      </c>
      <c r="M800" s="1">
        <v>10</v>
      </c>
      <c r="N800" s="1" t="s">
        <v>3485</v>
      </c>
      <c r="X800" s="1" t="s">
        <v>4015</v>
      </c>
      <c r="Y800" s="1">
        <v>339</v>
      </c>
      <c r="Z800" s="1">
        <v>15</v>
      </c>
      <c r="AA800" s="1" t="s">
        <v>4530</v>
      </c>
    </row>
    <row r="801" spans="1:27" x14ac:dyDescent="0.25">
      <c r="A801" s="25" t="s">
        <v>2938</v>
      </c>
      <c r="B801" s="4">
        <v>585</v>
      </c>
      <c r="C801" s="1">
        <v>10</v>
      </c>
      <c r="D801" s="1" t="s">
        <v>3487</v>
      </c>
      <c r="K801" s="1" t="s">
        <v>2937</v>
      </c>
      <c r="L801" s="1">
        <v>585</v>
      </c>
      <c r="M801" s="1">
        <v>10</v>
      </c>
      <c r="N801" s="1" t="s">
        <v>3486</v>
      </c>
      <c r="X801" s="1" t="s">
        <v>4016</v>
      </c>
      <c r="Y801" s="1">
        <v>539</v>
      </c>
      <c r="Z801" s="1">
        <v>4</v>
      </c>
      <c r="AA801" s="1" t="s">
        <v>4531</v>
      </c>
    </row>
    <row r="802" spans="1:27" x14ac:dyDescent="0.25">
      <c r="A802" s="25" t="s">
        <v>2939</v>
      </c>
      <c r="B802" s="4">
        <v>611</v>
      </c>
      <c r="C802" s="1">
        <v>10</v>
      </c>
      <c r="D802" s="1" t="s">
        <v>3488</v>
      </c>
      <c r="K802" s="1" t="s">
        <v>2938</v>
      </c>
      <c r="L802" s="1">
        <v>585</v>
      </c>
      <c r="M802" s="1">
        <v>10</v>
      </c>
      <c r="N802" s="1" t="s">
        <v>3487</v>
      </c>
      <c r="X802" s="1" t="s">
        <v>4017</v>
      </c>
      <c r="Y802" s="1">
        <v>525</v>
      </c>
      <c r="Z802" s="1">
        <v>4</v>
      </c>
      <c r="AA802" s="1" t="s">
        <v>4532</v>
      </c>
    </row>
    <row r="803" spans="1:27" x14ac:dyDescent="0.25">
      <c r="A803" s="25" t="s">
        <v>2940</v>
      </c>
      <c r="B803" s="4">
        <v>261</v>
      </c>
      <c r="C803" s="1">
        <v>10</v>
      </c>
      <c r="D803" s="1" t="s">
        <v>3489</v>
      </c>
      <c r="K803" s="1" t="s">
        <v>2939</v>
      </c>
      <c r="L803" s="1">
        <v>611</v>
      </c>
      <c r="M803" s="1">
        <v>10</v>
      </c>
      <c r="N803" s="1" t="s">
        <v>3488</v>
      </c>
      <c r="X803" s="1" t="s">
        <v>4018</v>
      </c>
      <c r="Y803" s="1">
        <v>212</v>
      </c>
      <c r="Z803" s="1">
        <v>10</v>
      </c>
      <c r="AA803" s="1" t="s">
        <v>4533</v>
      </c>
    </row>
    <row r="804" spans="1:27" x14ac:dyDescent="0.25">
      <c r="A804" s="25" t="s">
        <v>2941</v>
      </c>
      <c r="B804" s="4">
        <v>611</v>
      </c>
      <c r="C804" s="1">
        <v>10</v>
      </c>
      <c r="D804" s="1" t="s">
        <v>3490</v>
      </c>
      <c r="K804" s="1" t="s">
        <v>2940</v>
      </c>
      <c r="L804" s="1">
        <v>261</v>
      </c>
      <c r="M804" s="1">
        <v>10</v>
      </c>
      <c r="N804" s="1" t="s">
        <v>3489</v>
      </c>
      <c r="X804" s="1" t="s">
        <v>4019</v>
      </c>
      <c r="Y804" s="1">
        <v>478</v>
      </c>
      <c r="Z804" s="1">
        <v>14</v>
      </c>
      <c r="AA804" s="1" t="s">
        <v>4534</v>
      </c>
    </row>
    <row r="805" spans="1:27" x14ac:dyDescent="0.25">
      <c r="A805" s="25" t="s">
        <v>2942</v>
      </c>
      <c r="B805" s="4">
        <v>261</v>
      </c>
      <c r="C805" s="1">
        <v>10</v>
      </c>
      <c r="D805" s="1" t="s">
        <v>3491</v>
      </c>
      <c r="K805" s="1" t="s">
        <v>2941</v>
      </c>
      <c r="L805" s="1">
        <v>611</v>
      </c>
      <c r="M805" s="1">
        <v>10</v>
      </c>
      <c r="N805" s="1" t="s">
        <v>3490</v>
      </c>
      <c r="X805" s="1" t="s">
        <v>4020</v>
      </c>
      <c r="Y805" s="1">
        <v>178</v>
      </c>
      <c r="Z805" s="1">
        <v>26</v>
      </c>
      <c r="AA805" s="1" t="s">
        <v>4535</v>
      </c>
    </row>
    <row r="806" spans="1:27" x14ac:dyDescent="0.25">
      <c r="A806" s="25" t="s">
        <v>2943</v>
      </c>
      <c r="B806" s="4">
        <v>612</v>
      </c>
      <c r="C806" s="1">
        <v>10</v>
      </c>
      <c r="D806" s="1" t="s">
        <v>3492</v>
      </c>
      <c r="K806" s="1" t="s">
        <v>2942</v>
      </c>
      <c r="L806" s="1">
        <v>261</v>
      </c>
      <c r="M806" s="1">
        <v>10</v>
      </c>
      <c r="N806" s="1" t="s">
        <v>3491</v>
      </c>
      <c r="X806" s="1" t="s">
        <v>4021</v>
      </c>
      <c r="Y806" s="1">
        <v>575</v>
      </c>
      <c r="Z806" s="1">
        <v>10</v>
      </c>
      <c r="AA806" s="1" t="s">
        <v>4536</v>
      </c>
    </row>
    <row r="807" spans="1:27" x14ac:dyDescent="0.25">
      <c r="A807" s="25" t="s">
        <v>2944</v>
      </c>
      <c r="B807" s="4">
        <v>595</v>
      </c>
      <c r="C807" s="1">
        <v>10</v>
      </c>
      <c r="D807" s="1" t="s">
        <v>3493</v>
      </c>
      <c r="K807" s="1" t="s">
        <v>2943</v>
      </c>
      <c r="L807" s="1">
        <v>612</v>
      </c>
      <c r="M807" s="1">
        <v>10</v>
      </c>
      <c r="N807" s="1" t="s">
        <v>3492</v>
      </c>
      <c r="X807" s="1" t="s">
        <v>4022</v>
      </c>
      <c r="Y807" s="1">
        <v>178</v>
      </c>
      <c r="Z807" s="1">
        <v>26</v>
      </c>
      <c r="AA807" s="1" t="s">
        <v>4537</v>
      </c>
    </row>
    <row r="808" spans="1:27" x14ac:dyDescent="0.25">
      <c r="A808" s="25" t="s">
        <v>2945</v>
      </c>
      <c r="B808" s="4">
        <v>575</v>
      </c>
      <c r="C808" s="1">
        <v>10</v>
      </c>
      <c r="D808" s="1" t="s">
        <v>3494</v>
      </c>
      <c r="K808" s="1" t="s">
        <v>2944</v>
      </c>
      <c r="L808" s="1">
        <v>595</v>
      </c>
      <c r="M808" s="1">
        <v>10</v>
      </c>
      <c r="N808" s="1" t="s">
        <v>3493</v>
      </c>
      <c r="X808" s="1" t="s">
        <v>4023</v>
      </c>
      <c r="Y808" s="1">
        <v>178</v>
      </c>
      <c r="Z808" s="1">
        <v>26</v>
      </c>
      <c r="AA808" s="1" t="s">
        <v>4538</v>
      </c>
    </row>
    <row r="809" spans="1:27" x14ac:dyDescent="0.25">
      <c r="A809" s="25" t="s">
        <v>2946</v>
      </c>
      <c r="B809" s="4">
        <v>575</v>
      </c>
      <c r="C809" s="1">
        <v>10</v>
      </c>
      <c r="D809" s="1" t="s">
        <v>3495</v>
      </c>
      <c r="K809" s="1" t="s">
        <v>2945</v>
      </c>
      <c r="L809" s="1">
        <v>575</v>
      </c>
      <c r="M809" s="1">
        <v>10</v>
      </c>
      <c r="N809" s="1" t="s">
        <v>3494</v>
      </c>
      <c r="X809" s="1" t="s">
        <v>4024</v>
      </c>
      <c r="Y809" s="1">
        <v>63</v>
      </c>
      <c r="Z809" s="1">
        <v>18</v>
      </c>
      <c r="AA809" s="1" t="s">
        <v>4539</v>
      </c>
    </row>
    <row r="810" spans="1:27" x14ac:dyDescent="0.25">
      <c r="A810" s="25" t="s">
        <v>2947</v>
      </c>
      <c r="B810" s="4">
        <v>611</v>
      </c>
      <c r="C810" s="1">
        <v>10</v>
      </c>
      <c r="D810" s="1" t="s">
        <v>3496</v>
      </c>
      <c r="K810" s="1" t="s">
        <v>2946</v>
      </c>
      <c r="L810" s="1">
        <v>575</v>
      </c>
      <c r="M810" s="1">
        <v>10</v>
      </c>
      <c r="N810" s="1" t="s">
        <v>3495</v>
      </c>
      <c r="X810" s="1" t="s">
        <v>4025</v>
      </c>
      <c r="Y810" s="1">
        <v>521</v>
      </c>
      <c r="Z810" s="1">
        <v>18</v>
      </c>
      <c r="AA810" s="1" t="s">
        <v>4540</v>
      </c>
    </row>
    <row r="811" spans="1:27" x14ac:dyDescent="0.25">
      <c r="A811" s="25" t="s">
        <v>2948</v>
      </c>
      <c r="B811" s="4">
        <v>611</v>
      </c>
      <c r="C811" s="1">
        <v>10</v>
      </c>
      <c r="D811" s="1" t="s">
        <v>3497</v>
      </c>
      <c r="K811" s="1" t="s">
        <v>2947</v>
      </c>
      <c r="L811" s="1">
        <v>611</v>
      </c>
      <c r="M811" s="1">
        <v>10</v>
      </c>
      <c r="N811" s="1" t="s">
        <v>3496</v>
      </c>
      <c r="X811" s="1" t="s">
        <v>4026</v>
      </c>
      <c r="Y811" s="1">
        <v>26</v>
      </c>
      <c r="Z811" s="1">
        <v>6</v>
      </c>
      <c r="AA811" s="1" t="s">
        <v>4541</v>
      </c>
    </row>
    <row r="812" spans="1:27" x14ac:dyDescent="0.25">
      <c r="A812" s="25" t="s">
        <v>2949</v>
      </c>
      <c r="B812" s="4">
        <v>611</v>
      </c>
      <c r="C812" s="1">
        <v>10</v>
      </c>
      <c r="D812" s="1" t="s">
        <v>3498</v>
      </c>
      <c r="K812" s="1" t="s">
        <v>2948</v>
      </c>
      <c r="L812" s="1">
        <v>611</v>
      </c>
      <c r="M812" s="1">
        <v>10</v>
      </c>
      <c r="N812" s="1" t="s">
        <v>3497</v>
      </c>
      <c r="X812" s="1" t="s">
        <v>4027</v>
      </c>
      <c r="Y812" s="1">
        <v>63</v>
      </c>
      <c r="Z812" s="1">
        <v>18</v>
      </c>
      <c r="AA812" s="1" t="s">
        <v>4542</v>
      </c>
    </row>
    <row r="813" spans="1:27" x14ac:dyDescent="0.25">
      <c r="A813" s="25" t="s">
        <v>2950</v>
      </c>
      <c r="B813" s="4">
        <v>611</v>
      </c>
      <c r="C813" s="1">
        <v>10</v>
      </c>
      <c r="D813" s="1" t="s">
        <v>3499</v>
      </c>
      <c r="K813" s="1" t="s">
        <v>2949</v>
      </c>
      <c r="L813" s="1">
        <v>611</v>
      </c>
      <c r="M813" s="1">
        <v>10</v>
      </c>
      <c r="N813" s="1" t="s">
        <v>3498</v>
      </c>
      <c r="X813" s="1" t="s">
        <v>4028</v>
      </c>
      <c r="Y813" s="1">
        <v>458</v>
      </c>
      <c r="Z813" s="1">
        <v>6</v>
      </c>
      <c r="AA813" s="1" t="s">
        <v>4543</v>
      </c>
    </row>
    <row r="814" spans="1:27" x14ac:dyDescent="0.25">
      <c r="A814" s="25" t="s">
        <v>2951</v>
      </c>
      <c r="B814" s="4">
        <v>575</v>
      </c>
      <c r="C814" s="1">
        <v>10</v>
      </c>
      <c r="D814" s="1" t="s">
        <v>3500</v>
      </c>
      <c r="K814" s="1" t="s">
        <v>2950</v>
      </c>
      <c r="L814" s="1">
        <v>611</v>
      </c>
      <c r="M814" s="1">
        <v>10</v>
      </c>
      <c r="N814" s="1" t="s">
        <v>3499</v>
      </c>
      <c r="X814" s="1" t="s">
        <v>4029</v>
      </c>
      <c r="Y814" s="1">
        <v>445</v>
      </c>
      <c r="Z814" s="1">
        <v>4</v>
      </c>
      <c r="AA814" s="1" t="s">
        <v>4544</v>
      </c>
    </row>
    <row r="815" spans="1:27" x14ac:dyDescent="0.25">
      <c r="A815" s="25" t="s">
        <v>2952</v>
      </c>
      <c r="B815" s="4">
        <v>575</v>
      </c>
      <c r="C815" s="1">
        <v>10</v>
      </c>
      <c r="D815" s="1" t="s">
        <v>3501</v>
      </c>
      <c r="K815" s="1" t="s">
        <v>2951</v>
      </c>
      <c r="L815" s="1">
        <v>575</v>
      </c>
      <c r="M815" s="1">
        <v>10</v>
      </c>
      <c r="N815" s="1" t="s">
        <v>3500</v>
      </c>
      <c r="X815" s="1" t="s">
        <v>4030</v>
      </c>
      <c r="Y815" s="1">
        <v>949</v>
      </c>
      <c r="Z815" s="1">
        <v>4</v>
      </c>
      <c r="AA815" s="1" t="s">
        <v>4545</v>
      </c>
    </row>
    <row r="816" spans="1:27" x14ac:dyDescent="0.25">
      <c r="A816" s="25" t="s">
        <v>2953</v>
      </c>
      <c r="B816" s="4">
        <v>575</v>
      </c>
      <c r="C816" s="1">
        <v>10</v>
      </c>
      <c r="D816" s="1" t="s">
        <v>3502</v>
      </c>
      <c r="K816" s="1" t="s">
        <v>2952</v>
      </c>
      <c r="L816" s="1">
        <v>575</v>
      </c>
      <c r="M816" s="1">
        <v>10</v>
      </c>
      <c r="N816" s="1" t="s">
        <v>3501</v>
      </c>
      <c r="X816" s="1" t="s">
        <v>4031</v>
      </c>
      <c r="Y816" s="1">
        <v>659</v>
      </c>
      <c r="Z816" s="1">
        <v>6</v>
      </c>
      <c r="AA816" s="1" t="s">
        <v>4546</v>
      </c>
    </row>
    <row r="817" spans="1:27" x14ac:dyDescent="0.25">
      <c r="A817" s="25" t="s">
        <v>2954</v>
      </c>
      <c r="B817" s="4">
        <v>575</v>
      </c>
      <c r="C817" s="1">
        <v>10</v>
      </c>
      <c r="D817" s="1" t="s">
        <v>3503</v>
      </c>
      <c r="K817" s="1" t="s">
        <v>2953</v>
      </c>
      <c r="L817" s="1">
        <v>575</v>
      </c>
      <c r="M817" s="1">
        <v>10</v>
      </c>
      <c r="N817" s="1" t="s">
        <v>3502</v>
      </c>
      <c r="X817" s="1" t="s">
        <v>4032</v>
      </c>
      <c r="Y817" s="1">
        <v>677</v>
      </c>
      <c r="Z817" s="1">
        <v>9</v>
      </c>
      <c r="AA817" s="1" t="s">
        <v>4547</v>
      </c>
    </row>
    <row r="818" spans="1:27" x14ac:dyDescent="0.25">
      <c r="A818" s="25" t="s">
        <v>2955</v>
      </c>
      <c r="B818" s="4">
        <v>575</v>
      </c>
      <c r="C818" s="1">
        <v>10</v>
      </c>
      <c r="D818" s="1" t="s">
        <v>3504</v>
      </c>
      <c r="K818" s="1" t="s">
        <v>2954</v>
      </c>
      <c r="L818" s="1">
        <v>575</v>
      </c>
      <c r="M818" s="1">
        <v>10</v>
      </c>
      <c r="N818" s="1" t="s">
        <v>3503</v>
      </c>
      <c r="X818" s="1" t="s">
        <v>4033</v>
      </c>
      <c r="Y818" s="1">
        <v>987</v>
      </c>
      <c r="Z818" s="1">
        <v>6</v>
      </c>
      <c r="AA818" s="1" t="s">
        <v>4548</v>
      </c>
    </row>
    <row r="819" spans="1:27" x14ac:dyDescent="0.25">
      <c r="A819" s="25" t="s">
        <v>2956</v>
      </c>
      <c r="B819" s="4">
        <v>575</v>
      </c>
      <c r="C819" s="1">
        <v>10</v>
      </c>
      <c r="D819" s="1" t="s">
        <v>3505</v>
      </c>
      <c r="K819" s="1" t="s">
        <v>2955</v>
      </c>
      <c r="L819" s="1">
        <v>575</v>
      </c>
      <c r="M819" s="1">
        <v>10</v>
      </c>
      <c r="N819" s="1" t="s">
        <v>3504</v>
      </c>
      <c r="X819" s="1" t="s">
        <v>4034</v>
      </c>
      <c r="Y819" s="1">
        <v>6</v>
      </c>
      <c r="Z819" s="1">
        <v>4</v>
      </c>
      <c r="AA819" s="1" t="s">
        <v>4549</v>
      </c>
    </row>
    <row r="820" spans="1:27" x14ac:dyDescent="0.25">
      <c r="A820" s="25" t="s">
        <v>2957</v>
      </c>
      <c r="B820" s="4">
        <v>560</v>
      </c>
      <c r="C820" s="1">
        <v>10</v>
      </c>
      <c r="D820" s="1" t="s">
        <v>3506</v>
      </c>
      <c r="K820" s="1" t="s">
        <v>2956</v>
      </c>
      <c r="L820" s="1">
        <v>575</v>
      </c>
      <c r="M820" s="1">
        <v>10</v>
      </c>
      <c r="N820" s="1" t="s">
        <v>3505</v>
      </c>
      <c r="X820" s="1" t="s">
        <v>4035</v>
      </c>
      <c r="Y820" s="1">
        <v>329</v>
      </c>
      <c r="Z820" s="1">
        <v>9</v>
      </c>
      <c r="AA820" s="1" t="s">
        <v>4550</v>
      </c>
    </row>
    <row r="821" spans="1:27" x14ac:dyDescent="0.25">
      <c r="A821" s="25" t="s">
        <v>2958</v>
      </c>
      <c r="B821" s="4">
        <v>575</v>
      </c>
      <c r="C821" s="1">
        <v>10</v>
      </c>
      <c r="D821" s="1" t="s">
        <v>3507</v>
      </c>
      <c r="K821" s="1" t="s">
        <v>2957</v>
      </c>
      <c r="L821" s="1">
        <v>560</v>
      </c>
      <c r="M821" s="1">
        <v>10</v>
      </c>
      <c r="N821" s="1" t="s">
        <v>3506</v>
      </c>
      <c r="X821" s="1" t="s">
        <v>4036</v>
      </c>
      <c r="Y821" s="1">
        <v>125</v>
      </c>
      <c r="Z821" s="1">
        <v>4</v>
      </c>
      <c r="AA821" s="1" t="s">
        <v>4551</v>
      </c>
    </row>
    <row r="822" spans="1:27" x14ac:dyDescent="0.25">
      <c r="A822" s="25" t="s">
        <v>2959</v>
      </c>
      <c r="B822" s="4">
        <v>575</v>
      </c>
      <c r="C822" s="1">
        <v>10</v>
      </c>
      <c r="D822" s="1" t="s">
        <v>3508</v>
      </c>
      <c r="K822" s="1" t="s">
        <v>2958</v>
      </c>
      <c r="L822" s="1">
        <v>575</v>
      </c>
      <c r="M822" s="1">
        <v>10</v>
      </c>
      <c r="N822" s="1" t="s">
        <v>3507</v>
      </c>
      <c r="X822" s="1" t="s">
        <v>4037</v>
      </c>
      <c r="Y822" s="1">
        <v>329</v>
      </c>
      <c r="Z822" s="1">
        <v>9</v>
      </c>
      <c r="AA822" s="1" t="s">
        <v>4552</v>
      </c>
    </row>
    <row r="823" spans="1:27" x14ac:dyDescent="0.25">
      <c r="A823" s="25" t="s">
        <v>2960</v>
      </c>
      <c r="B823" s="4">
        <v>575</v>
      </c>
      <c r="C823" s="1">
        <v>10</v>
      </c>
      <c r="D823" s="1" t="s">
        <v>3509</v>
      </c>
      <c r="K823" s="1" t="s">
        <v>2959</v>
      </c>
      <c r="L823" s="1">
        <v>575</v>
      </c>
      <c r="M823" s="1">
        <v>10</v>
      </c>
      <c r="N823" s="1" t="s">
        <v>3508</v>
      </c>
      <c r="X823" s="1" t="s">
        <v>4038</v>
      </c>
      <c r="Y823" s="1">
        <v>948</v>
      </c>
      <c r="Z823" s="1">
        <v>4</v>
      </c>
      <c r="AA823" s="1" t="s">
        <v>4553</v>
      </c>
    </row>
    <row r="824" spans="1:27" x14ac:dyDescent="0.25">
      <c r="A824" s="25" t="s">
        <v>2961</v>
      </c>
      <c r="B824" s="4">
        <v>575</v>
      </c>
      <c r="C824" s="1">
        <v>10</v>
      </c>
      <c r="D824" s="1" t="s">
        <v>3510</v>
      </c>
      <c r="K824" s="1" t="s">
        <v>2960</v>
      </c>
      <c r="L824" s="1">
        <v>575</v>
      </c>
      <c r="M824" s="1">
        <v>10</v>
      </c>
      <c r="N824" s="1" t="s">
        <v>3509</v>
      </c>
      <c r="X824" s="1" t="s">
        <v>4039</v>
      </c>
      <c r="Y824" s="1">
        <v>678</v>
      </c>
      <c r="Z824" s="1">
        <v>9</v>
      </c>
      <c r="AA824" s="1" t="s">
        <v>4554</v>
      </c>
    </row>
    <row r="825" spans="1:27" x14ac:dyDescent="0.25">
      <c r="A825" s="25" t="s">
        <v>2962</v>
      </c>
      <c r="B825" s="4">
        <v>560</v>
      </c>
      <c r="C825" s="1">
        <v>10</v>
      </c>
      <c r="D825" s="1" t="s">
        <v>3511</v>
      </c>
      <c r="K825" s="1" t="s">
        <v>2961</v>
      </c>
      <c r="L825" s="1">
        <v>575</v>
      </c>
      <c r="M825" s="1">
        <v>10</v>
      </c>
      <c r="N825" s="1" t="s">
        <v>3510</v>
      </c>
      <c r="X825" s="1" t="s">
        <v>4040</v>
      </c>
      <c r="Y825" s="1">
        <v>2</v>
      </c>
      <c r="Z825" s="1">
        <v>4</v>
      </c>
      <c r="AA825" s="1" t="s">
        <v>4555</v>
      </c>
    </row>
    <row r="826" spans="1:27" x14ac:dyDescent="0.25">
      <c r="A826" s="25" t="s">
        <v>2963</v>
      </c>
      <c r="B826" s="4">
        <v>575</v>
      </c>
      <c r="C826" s="1">
        <v>10</v>
      </c>
      <c r="D826" s="1" t="s">
        <v>3512</v>
      </c>
      <c r="K826" s="1" t="s">
        <v>2962</v>
      </c>
      <c r="L826" s="1">
        <v>560</v>
      </c>
      <c r="M826" s="1">
        <v>10</v>
      </c>
      <c r="N826" s="1" t="s">
        <v>3511</v>
      </c>
      <c r="X826" s="1" t="s">
        <v>4041</v>
      </c>
      <c r="Y826" s="1">
        <v>14</v>
      </c>
      <c r="Z826" s="1">
        <v>25</v>
      </c>
      <c r="AA826" s="1" t="s">
        <v>4556</v>
      </c>
    </row>
    <row r="827" spans="1:27" x14ac:dyDescent="0.25">
      <c r="A827" s="25" t="s">
        <v>2964</v>
      </c>
      <c r="B827" s="4">
        <v>575</v>
      </c>
      <c r="C827" s="1">
        <v>10</v>
      </c>
      <c r="D827" s="1" t="s">
        <v>3513</v>
      </c>
      <c r="K827" s="1" t="s">
        <v>2963</v>
      </c>
      <c r="L827" s="1">
        <v>575</v>
      </c>
      <c r="M827" s="1">
        <v>10</v>
      </c>
      <c r="N827" s="1" t="s">
        <v>3512</v>
      </c>
      <c r="X827" s="1" t="s">
        <v>4042</v>
      </c>
      <c r="Y827" s="1">
        <v>1040</v>
      </c>
      <c r="Z827" s="1">
        <v>4</v>
      </c>
      <c r="AA827" s="1" t="s">
        <v>4557</v>
      </c>
    </row>
    <row r="828" spans="1:27" x14ac:dyDescent="0.25">
      <c r="A828" s="25" t="s">
        <v>2965</v>
      </c>
      <c r="B828" s="4">
        <v>560</v>
      </c>
      <c r="C828" s="1">
        <v>10</v>
      </c>
      <c r="D828" s="1" t="s">
        <v>3514</v>
      </c>
      <c r="K828" s="1" t="s">
        <v>2964</v>
      </c>
      <c r="L828" s="1">
        <v>575</v>
      </c>
      <c r="M828" s="1">
        <v>10</v>
      </c>
      <c r="N828" s="1" t="s">
        <v>3513</v>
      </c>
      <c r="X828" s="1" t="s">
        <v>4043</v>
      </c>
      <c r="Y828" s="1">
        <v>680</v>
      </c>
      <c r="Z828" s="1">
        <v>4</v>
      </c>
      <c r="AA828" s="1" t="s">
        <v>4558</v>
      </c>
    </row>
    <row r="829" spans="1:27" x14ac:dyDescent="0.25">
      <c r="A829" s="25" t="s">
        <v>2966</v>
      </c>
      <c r="B829" s="4">
        <v>575</v>
      </c>
      <c r="C829" s="1">
        <v>10</v>
      </c>
      <c r="D829" s="1" t="s">
        <v>3515</v>
      </c>
      <c r="K829" s="1" t="s">
        <v>2965</v>
      </c>
      <c r="L829" s="1">
        <v>560</v>
      </c>
      <c r="M829" s="1">
        <v>10</v>
      </c>
      <c r="N829" s="1" t="s">
        <v>3514</v>
      </c>
      <c r="X829" s="1" t="s">
        <v>4044</v>
      </c>
      <c r="Y829" s="1">
        <v>358</v>
      </c>
      <c r="Z829" s="1">
        <v>4</v>
      </c>
      <c r="AA829" s="1" t="s">
        <v>4559</v>
      </c>
    </row>
    <row r="830" spans="1:27" x14ac:dyDescent="0.25">
      <c r="A830" s="25" t="s">
        <v>2967</v>
      </c>
      <c r="B830" s="4">
        <v>575</v>
      </c>
      <c r="C830" s="1">
        <v>10</v>
      </c>
      <c r="D830" s="1" t="s">
        <v>3516</v>
      </c>
      <c r="K830" s="1" t="s">
        <v>2966</v>
      </c>
      <c r="L830" s="1">
        <v>575</v>
      </c>
      <c r="M830" s="1">
        <v>10</v>
      </c>
      <c r="N830" s="1" t="s">
        <v>3515</v>
      </c>
      <c r="X830" s="1" t="s">
        <v>4045</v>
      </c>
      <c r="Y830" s="1">
        <v>678</v>
      </c>
      <c r="Z830" s="1">
        <v>9</v>
      </c>
      <c r="AA830" s="1" t="s">
        <v>4560</v>
      </c>
    </row>
    <row r="831" spans="1:27" x14ac:dyDescent="0.25">
      <c r="A831" s="25" t="s">
        <v>2968</v>
      </c>
      <c r="B831" s="4">
        <v>575</v>
      </c>
      <c r="C831" s="1">
        <v>10</v>
      </c>
      <c r="D831" s="1" t="s">
        <v>3517</v>
      </c>
      <c r="K831" s="1" t="s">
        <v>2967</v>
      </c>
      <c r="L831" s="1">
        <v>575</v>
      </c>
      <c r="M831" s="1">
        <v>10</v>
      </c>
      <c r="N831" s="1" t="s">
        <v>3516</v>
      </c>
      <c r="X831" s="1" t="s">
        <v>4046</v>
      </c>
      <c r="Y831" s="1">
        <v>678</v>
      </c>
      <c r="Z831" s="1">
        <v>9</v>
      </c>
      <c r="AA831" s="1" t="s">
        <v>4561</v>
      </c>
    </row>
    <row r="832" spans="1:27" x14ac:dyDescent="0.25">
      <c r="A832" s="25" t="s">
        <v>2969</v>
      </c>
      <c r="B832" s="4">
        <v>560</v>
      </c>
      <c r="C832" s="1">
        <v>10</v>
      </c>
      <c r="D832" s="1" t="s">
        <v>3518</v>
      </c>
      <c r="K832" s="1" t="s">
        <v>2968</v>
      </c>
      <c r="L832" s="1">
        <v>575</v>
      </c>
      <c r="M832" s="1">
        <v>10</v>
      </c>
      <c r="N832" s="1" t="s">
        <v>3517</v>
      </c>
      <c r="X832" s="1" t="s">
        <v>4047</v>
      </c>
      <c r="Y832" s="1">
        <v>678</v>
      </c>
      <c r="Z832" s="1">
        <v>9</v>
      </c>
      <c r="AA832" s="1" t="s">
        <v>4562</v>
      </c>
    </row>
    <row r="833" spans="1:27" x14ac:dyDescent="0.25">
      <c r="A833" s="25" t="s">
        <v>2970</v>
      </c>
      <c r="B833" s="4">
        <v>560</v>
      </c>
      <c r="C833" s="1">
        <v>10</v>
      </c>
      <c r="D833" s="1" t="s">
        <v>3519</v>
      </c>
      <c r="K833" s="1" t="s">
        <v>2969</v>
      </c>
      <c r="L833" s="1">
        <v>560</v>
      </c>
      <c r="M833" s="1">
        <v>10</v>
      </c>
      <c r="N833" s="1" t="s">
        <v>3518</v>
      </c>
      <c r="X833" s="1" t="s">
        <v>4048</v>
      </c>
      <c r="Y833" s="1">
        <v>678</v>
      </c>
      <c r="Z833" s="1">
        <v>9</v>
      </c>
      <c r="AA833" s="1" t="s">
        <v>4563</v>
      </c>
    </row>
    <row r="834" spans="1:27" x14ac:dyDescent="0.25">
      <c r="A834" s="25" t="s">
        <v>2971</v>
      </c>
      <c r="B834" s="4">
        <v>560</v>
      </c>
      <c r="C834" s="1">
        <v>10</v>
      </c>
      <c r="D834" s="1" t="s">
        <v>3520</v>
      </c>
      <c r="K834" s="1" t="s">
        <v>2970</v>
      </c>
      <c r="L834" s="1">
        <v>560</v>
      </c>
      <c r="M834" s="1">
        <v>10</v>
      </c>
      <c r="N834" s="1" t="s">
        <v>3519</v>
      </c>
      <c r="X834" s="1" t="s">
        <v>4049</v>
      </c>
      <c r="Y834" s="1">
        <v>678</v>
      </c>
      <c r="Z834" s="1">
        <v>9</v>
      </c>
      <c r="AA834" s="1" t="s">
        <v>4564</v>
      </c>
    </row>
    <row r="835" spans="1:27" x14ac:dyDescent="0.25">
      <c r="A835" s="25" t="s">
        <v>2972</v>
      </c>
      <c r="B835" s="4">
        <v>575</v>
      </c>
      <c r="C835" s="1">
        <v>10</v>
      </c>
      <c r="D835" s="1" t="s">
        <v>3521</v>
      </c>
      <c r="K835" s="1" t="s">
        <v>2971</v>
      </c>
      <c r="L835" s="1">
        <v>560</v>
      </c>
      <c r="M835" s="1">
        <v>10</v>
      </c>
      <c r="N835" s="1" t="s">
        <v>3520</v>
      </c>
      <c r="X835" s="1" t="s">
        <v>4050</v>
      </c>
      <c r="Y835" s="1">
        <v>678</v>
      </c>
      <c r="Z835" s="1">
        <v>9</v>
      </c>
      <c r="AA835" s="1" t="s">
        <v>4565</v>
      </c>
    </row>
    <row r="836" spans="1:27" x14ac:dyDescent="0.25">
      <c r="A836" s="25" t="s">
        <v>2973</v>
      </c>
      <c r="B836" s="4">
        <v>575</v>
      </c>
      <c r="C836" s="1">
        <v>10</v>
      </c>
      <c r="D836" s="1" t="s">
        <v>3522</v>
      </c>
      <c r="K836" s="1" t="s">
        <v>2972</v>
      </c>
      <c r="L836" s="1">
        <v>575</v>
      </c>
      <c r="M836" s="1">
        <v>10</v>
      </c>
      <c r="N836" s="1" t="s">
        <v>3521</v>
      </c>
      <c r="X836" s="1" t="s">
        <v>4051</v>
      </c>
      <c r="Y836" s="1">
        <v>678</v>
      </c>
      <c r="Z836" s="1">
        <v>9</v>
      </c>
      <c r="AA836" s="1" t="s">
        <v>4566</v>
      </c>
    </row>
    <row r="837" spans="1:27" x14ac:dyDescent="0.25">
      <c r="A837" s="25" t="s">
        <v>2974</v>
      </c>
      <c r="B837" s="4">
        <v>610</v>
      </c>
      <c r="C837" s="1">
        <v>10</v>
      </c>
      <c r="D837" s="1" t="s">
        <v>3523</v>
      </c>
      <c r="K837" s="1" t="s">
        <v>2973</v>
      </c>
      <c r="L837" s="1">
        <v>575</v>
      </c>
      <c r="M837" s="1">
        <v>10</v>
      </c>
      <c r="N837" s="1" t="s">
        <v>3522</v>
      </c>
      <c r="X837" s="1" t="s">
        <v>4052</v>
      </c>
      <c r="Y837" s="1">
        <v>678</v>
      </c>
      <c r="Z837" s="1">
        <v>9</v>
      </c>
      <c r="AA837" s="1" t="s">
        <v>4567</v>
      </c>
    </row>
    <row r="838" spans="1:27" x14ac:dyDescent="0.25">
      <c r="A838" s="25" t="s">
        <v>2975</v>
      </c>
      <c r="B838" s="4">
        <v>575</v>
      </c>
      <c r="C838" s="1">
        <v>10</v>
      </c>
      <c r="D838" s="1" t="s">
        <v>3524</v>
      </c>
      <c r="K838" s="1" t="s">
        <v>2974</v>
      </c>
      <c r="L838" s="1">
        <v>610</v>
      </c>
      <c r="M838" s="1">
        <v>10</v>
      </c>
      <c r="N838" s="1" t="s">
        <v>3523</v>
      </c>
      <c r="X838" s="1" t="s">
        <v>4053</v>
      </c>
      <c r="Y838" s="1">
        <v>678</v>
      </c>
      <c r="Z838" s="1">
        <v>9</v>
      </c>
      <c r="AA838" s="1" t="s">
        <v>4568</v>
      </c>
    </row>
    <row r="839" spans="1:27" x14ac:dyDescent="0.25">
      <c r="A839" s="25" t="s">
        <v>2976</v>
      </c>
      <c r="B839" s="4">
        <v>560</v>
      </c>
      <c r="C839" s="1">
        <v>10</v>
      </c>
      <c r="D839" s="1" t="s">
        <v>3525</v>
      </c>
      <c r="K839" s="1" t="s">
        <v>2975</v>
      </c>
      <c r="L839" s="1">
        <v>575</v>
      </c>
      <c r="M839" s="1">
        <v>10</v>
      </c>
      <c r="N839" s="1" t="s">
        <v>3524</v>
      </c>
      <c r="X839" s="1" t="s">
        <v>4054</v>
      </c>
      <c r="Y839" s="1">
        <v>543</v>
      </c>
      <c r="Z839" s="1">
        <v>6</v>
      </c>
      <c r="AA839" s="1" t="s">
        <v>4569</v>
      </c>
    </row>
    <row r="840" spans="1:27" x14ac:dyDescent="0.25">
      <c r="A840" s="25" t="s">
        <v>2977</v>
      </c>
      <c r="B840" s="4">
        <v>560</v>
      </c>
      <c r="C840" s="1">
        <v>10</v>
      </c>
      <c r="D840" s="1" t="s">
        <v>3526</v>
      </c>
      <c r="K840" s="1" t="s">
        <v>2976</v>
      </c>
      <c r="L840" s="1">
        <v>560</v>
      </c>
      <c r="M840" s="1">
        <v>10</v>
      </c>
      <c r="N840" s="1" t="s">
        <v>3525</v>
      </c>
      <c r="X840" s="1" t="s">
        <v>4055</v>
      </c>
      <c r="Y840" s="1">
        <v>546</v>
      </c>
      <c r="Z840" s="1">
        <v>6</v>
      </c>
      <c r="AA840" s="1" t="s">
        <v>4570</v>
      </c>
    </row>
    <row r="841" spans="1:27" x14ac:dyDescent="0.25">
      <c r="A841" s="25" t="s">
        <v>2978</v>
      </c>
      <c r="B841" s="4">
        <v>2248</v>
      </c>
      <c r="C841" s="1">
        <v>4</v>
      </c>
      <c r="D841" s="1" t="s">
        <v>3527</v>
      </c>
      <c r="K841" s="1" t="s">
        <v>2977</v>
      </c>
      <c r="L841" s="1">
        <v>560</v>
      </c>
      <c r="M841" s="1">
        <v>10</v>
      </c>
      <c r="N841" s="1" t="s">
        <v>3526</v>
      </c>
      <c r="X841" s="1" t="s">
        <v>4056</v>
      </c>
      <c r="Y841" s="1">
        <v>27</v>
      </c>
      <c r="Z841" s="1">
        <v>6</v>
      </c>
      <c r="AA841" s="1" t="s">
        <v>4571</v>
      </c>
    </row>
    <row r="842" spans="1:27" x14ac:dyDescent="0.25">
      <c r="A842" s="25" t="s">
        <v>2979</v>
      </c>
      <c r="B842" s="4">
        <v>560</v>
      </c>
      <c r="C842" s="1">
        <v>10</v>
      </c>
      <c r="D842" s="1" t="s">
        <v>3528</v>
      </c>
      <c r="K842" s="1" t="s">
        <v>2978</v>
      </c>
      <c r="L842" s="1">
        <v>2248</v>
      </c>
      <c r="M842" s="1">
        <v>4</v>
      </c>
      <c r="N842" s="1" t="s">
        <v>3527</v>
      </c>
      <c r="X842" s="1" t="s">
        <v>4057</v>
      </c>
      <c r="Y842" s="1">
        <v>1002</v>
      </c>
      <c r="Z842" s="1">
        <v>6</v>
      </c>
      <c r="AA842" s="1" t="s">
        <v>4572</v>
      </c>
    </row>
    <row r="843" spans="1:27" x14ac:dyDescent="0.25">
      <c r="A843" s="25" t="s">
        <v>2980</v>
      </c>
      <c r="B843" s="4">
        <v>949</v>
      </c>
      <c r="C843" s="1">
        <v>6</v>
      </c>
      <c r="D843" s="1" t="s">
        <v>2342</v>
      </c>
      <c r="K843" s="1" t="s">
        <v>2979</v>
      </c>
      <c r="L843" s="1">
        <v>560</v>
      </c>
      <c r="M843" s="1">
        <v>10</v>
      </c>
      <c r="N843" s="1" t="s">
        <v>3528</v>
      </c>
      <c r="X843" s="1" t="s">
        <v>4058</v>
      </c>
      <c r="Y843" s="1">
        <v>480</v>
      </c>
      <c r="Z843" s="1">
        <v>6</v>
      </c>
      <c r="AA843" s="1" t="s">
        <v>4573</v>
      </c>
    </row>
    <row r="844" spans="1:27" x14ac:dyDescent="0.25">
      <c r="A844" s="25" t="s">
        <v>2981</v>
      </c>
      <c r="B844" s="4">
        <v>325</v>
      </c>
      <c r="C844" s="1">
        <v>4</v>
      </c>
      <c r="D844" s="1" t="s">
        <v>2494</v>
      </c>
      <c r="K844" s="1" t="s">
        <v>2980</v>
      </c>
      <c r="L844" s="1">
        <v>949</v>
      </c>
      <c r="M844" s="1">
        <v>6</v>
      </c>
      <c r="N844" s="1" t="s">
        <v>2342</v>
      </c>
      <c r="X844" s="1" t="s">
        <v>4059</v>
      </c>
      <c r="Y844" s="1">
        <v>302</v>
      </c>
      <c r="Z844" s="1">
        <v>6</v>
      </c>
      <c r="AA844" s="1" t="s">
        <v>4574</v>
      </c>
    </row>
    <row r="845" spans="1:27" x14ac:dyDescent="0.25">
      <c r="A845" s="25" t="s">
        <v>2982</v>
      </c>
      <c r="B845" s="4">
        <v>949</v>
      </c>
      <c r="C845" s="1">
        <v>4</v>
      </c>
      <c r="D845" s="1" t="s">
        <v>2495</v>
      </c>
      <c r="K845" s="1" t="s">
        <v>2981</v>
      </c>
      <c r="L845" s="1">
        <v>325</v>
      </c>
      <c r="M845" s="1">
        <v>4</v>
      </c>
      <c r="N845" s="1" t="s">
        <v>2494</v>
      </c>
      <c r="X845" s="1" t="s">
        <v>4060</v>
      </c>
      <c r="Y845" s="1">
        <v>949</v>
      </c>
      <c r="Z845" s="1">
        <v>6</v>
      </c>
      <c r="AA845" s="1" t="s">
        <v>4575</v>
      </c>
    </row>
    <row r="846" spans="1:27" x14ac:dyDescent="0.25">
      <c r="A846" s="25" t="s">
        <v>2983</v>
      </c>
      <c r="B846" s="4">
        <v>103</v>
      </c>
      <c r="C846" s="1">
        <v>12</v>
      </c>
      <c r="D846" s="1" t="s">
        <v>2496</v>
      </c>
      <c r="K846" s="1" t="s">
        <v>2982</v>
      </c>
      <c r="L846" s="1">
        <v>949</v>
      </c>
      <c r="M846" s="1">
        <v>4</v>
      </c>
      <c r="N846" s="1" t="s">
        <v>2495</v>
      </c>
      <c r="X846" s="1" t="s">
        <v>4061</v>
      </c>
      <c r="Y846" s="1">
        <v>6</v>
      </c>
      <c r="Z846" s="1">
        <v>6</v>
      </c>
      <c r="AA846" s="1" t="s">
        <v>4576</v>
      </c>
    </row>
    <row r="847" spans="1:27" x14ac:dyDescent="0.25">
      <c r="A847" s="25" t="s">
        <v>2984</v>
      </c>
      <c r="B847" s="4">
        <v>948</v>
      </c>
      <c r="C847" s="1">
        <v>4</v>
      </c>
      <c r="D847" s="1" t="s">
        <v>3529</v>
      </c>
      <c r="K847" s="1" t="s">
        <v>2983</v>
      </c>
      <c r="L847" s="1">
        <v>103</v>
      </c>
      <c r="M847" s="1">
        <v>12</v>
      </c>
      <c r="N847" s="1" t="s">
        <v>2496</v>
      </c>
      <c r="X847" s="1" t="s">
        <v>4062</v>
      </c>
      <c r="Y847" s="1">
        <v>125</v>
      </c>
      <c r="Z847" s="1">
        <v>6</v>
      </c>
      <c r="AA847" s="1" t="s">
        <v>4577</v>
      </c>
    </row>
    <row r="848" spans="1:27" x14ac:dyDescent="0.25">
      <c r="A848" s="25" t="s">
        <v>2985</v>
      </c>
      <c r="B848" s="4">
        <v>949</v>
      </c>
      <c r="C848" s="1">
        <v>4</v>
      </c>
      <c r="D848" s="1" t="s">
        <v>2497</v>
      </c>
      <c r="K848" s="1" t="s">
        <v>2984</v>
      </c>
      <c r="L848" s="1">
        <v>948</v>
      </c>
      <c r="M848" s="1">
        <v>4</v>
      </c>
      <c r="N848" s="1" t="s">
        <v>3529</v>
      </c>
      <c r="X848" s="1" t="s">
        <v>4063</v>
      </c>
      <c r="Y848" s="1">
        <v>134</v>
      </c>
      <c r="Z848" s="1">
        <v>6</v>
      </c>
      <c r="AA848" s="1" t="s">
        <v>4578</v>
      </c>
    </row>
    <row r="849" spans="1:27" x14ac:dyDescent="0.25">
      <c r="A849" s="25" t="s">
        <v>2986</v>
      </c>
      <c r="B849" s="4">
        <v>2</v>
      </c>
      <c r="C849" s="1">
        <v>4</v>
      </c>
      <c r="D849" s="1" t="s">
        <v>2498</v>
      </c>
      <c r="K849" s="1" t="s">
        <v>2985</v>
      </c>
      <c r="L849" s="1">
        <v>949</v>
      </c>
      <c r="M849" s="1">
        <v>4</v>
      </c>
      <c r="N849" s="1" t="s">
        <v>2497</v>
      </c>
      <c r="X849" s="1" t="s">
        <v>4064</v>
      </c>
      <c r="Y849" s="1">
        <v>1048</v>
      </c>
      <c r="Z849" s="1">
        <v>6</v>
      </c>
      <c r="AA849" s="1" t="s">
        <v>4579</v>
      </c>
    </row>
    <row r="850" spans="1:27" x14ac:dyDescent="0.25">
      <c r="A850" s="25" t="s">
        <v>2987</v>
      </c>
      <c r="B850" s="4">
        <v>6</v>
      </c>
      <c r="C850" s="1">
        <v>4</v>
      </c>
      <c r="D850" s="1" t="s">
        <v>2499</v>
      </c>
      <c r="K850" s="1" t="s">
        <v>2986</v>
      </c>
      <c r="L850" s="1">
        <v>2</v>
      </c>
      <c r="M850" s="1">
        <v>4</v>
      </c>
      <c r="N850" s="1" t="s">
        <v>2498</v>
      </c>
      <c r="X850" s="1" t="s">
        <v>4065</v>
      </c>
      <c r="Y850" s="1">
        <v>1040</v>
      </c>
      <c r="Z850" s="1">
        <v>6</v>
      </c>
      <c r="AA850" s="1" t="s">
        <v>4580</v>
      </c>
    </row>
    <row r="851" spans="1:27" x14ac:dyDescent="0.25">
      <c r="A851" s="25" t="s">
        <v>2988</v>
      </c>
      <c r="B851" s="4">
        <v>6</v>
      </c>
      <c r="C851" s="1">
        <v>4</v>
      </c>
      <c r="D851" s="1" t="s">
        <v>2500</v>
      </c>
      <c r="K851" s="1" t="s">
        <v>2987</v>
      </c>
      <c r="L851" s="1">
        <v>6</v>
      </c>
      <c r="M851" s="1">
        <v>4</v>
      </c>
      <c r="N851" s="1" t="s">
        <v>2499</v>
      </c>
      <c r="X851" s="1" t="s">
        <v>4066</v>
      </c>
      <c r="Y851" s="1">
        <v>445</v>
      </c>
      <c r="Z851" s="1">
        <v>4</v>
      </c>
      <c r="AA851" s="1" t="s">
        <v>4581</v>
      </c>
    </row>
    <row r="852" spans="1:27" x14ac:dyDescent="0.25">
      <c r="A852" s="25" t="s">
        <v>2989</v>
      </c>
      <c r="B852" s="4">
        <v>2</v>
      </c>
      <c r="C852" s="1">
        <v>4</v>
      </c>
      <c r="D852" s="1" t="s">
        <v>2501</v>
      </c>
      <c r="K852" s="1" t="s">
        <v>2988</v>
      </c>
      <c r="L852" s="1">
        <v>6</v>
      </c>
      <c r="M852" s="1">
        <v>4</v>
      </c>
      <c r="N852" s="1" t="s">
        <v>2500</v>
      </c>
      <c r="X852" s="1" t="s">
        <v>4067</v>
      </c>
      <c r="Y852" s="1">
        <v>374</v>
      </c>
      <c r="Z852" s="1">
        <v>12</v>
      </c>
      <c r="AA852" s="1" t="s">
        <v>4582</v>
      </c>
    </row>
    <row r="853" spans="1:27" x14ac:dyDescent="0.25">
      <c r="A853" s="25" t="s">
        <v>2990</v>
      </c>
      <c r="B853" s="4">
        <v>242</v>
      </c>
      <c r="C853" s="1">
        <v>12</v>
      </c>
      <c r="D853" s="1" t="s">
        <v>2502</v>
      </c>
      <c r="K853" s="1" t="s">
        <v>2989</v>
      </c>
      <c r="L853" s="1">
        <v>2</v>
      </c>
      <c r="M853" s="1">
        <v>4</v>
      </c>
      <c r="N853" s="1" t="s">
        <v>2501</v>
      </c>
      <c r="X853" s="1" t="s">
        <v>4068</v>
      </c>
      <c r="Y853" s="1">
        <v>56</v>
      </c>
      <c r="Z853" s="1">
        <v>12</v>
      </c>
      <c r="AA853" s="1" t="s">
        <v>4583</v>
      </c>
    </row>
    <row r="854" spans="1:27" x14ac:dyDescent="0.25">
      <c r="A854" s="25" t="s">
        <v>2991</v>
      </c>
      <c r="B854" s="4">
        <v>103</v>
      </c>
      <c r="C854" s="1">
        <v>12</v>
      </c>
      <c r="D854" s="1" t="s">
        <v>2503</v>
      </c>
      <c r="K854" s="1" t="s">
        <v>2990</v>
      </c>
      <c r="L854" s="1">
        <v>242</v>
      </c>
      <c r="M854" s="1">
        <v>12</v>
      </c>
      <c r="N854" s="1" t="s">
        <v>2502</v>
      </c>
      <c r="X854" s="1" t="s">
        <v>4069</v>
      </c>
      <c r="Y854" s="1">
        <v>56</v>
      </c>
      <c r="Z854" s="1">
        <v>12</v>
      </c>
      <c r="AA854" s="1" t="s">
        <v>4584</v>
      </c>
    </row>
    <row r="855" spans="1:27" x14ac:dyDescent="0.25">
      <c r="A855" s="25" t="s">
        <v>2992</v>
      </c>
      <c r="B855" s="4">
        <v>1</v>
      </c>
      <c r="C855" s="1">
        <v>12</v>
      </c>
      <c r="D855" s="1" t="s">
        <v>2504</v>
      </c>
      <c r="K855" s="1" t="s">
        <v>2991</v>
      </c>
      <c r="L855" s="1">
        <v>103</v>
      </c>
      <c r="M855" s="1">
        <v>12</v>
      </c>
      <c r="N855" s="1" t="s">
        <v>2503</v>
      </c>
      <c r="X855" s="1" t="s">
        <v>4070</v>
      </c>
      <c r="Y855" s="1">
        <v>56</v>
      </c>
      <c r="Z855" s="1">
        <v>12</v>
      </c>
      <c r="AA855" s="1" t="s">
        <v>4585</v>
      </c>
    </row>
    <row r="856" spans="1:27" x14ac:dyDescent="0.25">
      <c r="A856" s="25" t="s">
        <v>2993</v>
      </c>
      <c r="B856" s="4">
        <v>104</v>
      </c>
      <c r="C856" s="1">
        <v>12</v>
      </c>
      <c r="D856" s="1" t="s">
        <v>2505</v>
      </c>
      <c r="K856" s="1" t="s">
        <v>2992</v>
      </c>
      <c r="L856" s="1">
        <v>1</v>
      </c>
      <c r="M856" s="1">
        <v>12</v>
      </c>
      <c r="N856" s="1" t="s">
        <v>2504</v>
      </c>
      <c r="X856" s="1" t="s">
        <v>4071</v>
      </c>
      <c r="Y856" s="1">
        <v>56</v>
      </c>
      <c r="Z856" s="1">
        <v>12</v>
      </c>
      <c r="AA856" s="1" t="s">
        <v>4586</v>
      </c>
    </row>
    <row r="857" spans="1:27" x14ac:dyDescent="0.25">
      <c r="A857" s="25" t="s">
        <v>2994</v>
      </c>
      <c r="B857" s="4">
        <v>104</v>
      </c>
      <c r="C857" s="1">
        <v>12</v>
      </c>
      <c r="D857" s="1" t="s">
        <v>2506</v>
      </c>
      <c r="K857" s="1" t="s">
        <v>2993</v>
      </c>
      <c r="L857" s="1">
        <v>104</v>
      </c>
      <c r="M857" s="1">
        <v>12</v>
      </c>
      <c r="N857" s="1" t="s">
        <v>2505</v>
      </c>
      <c r="X857" s="1" t="s">
        <v>4072</v>
      </c>
      <c r="Y857" s="1">
        <v>56</v>
      </c>
      <c r="Z857" s="1">
        <v>12</v>
      </c>
      <c r="AA857" s="1" t="s">
        <v>4587</v>
      </c>
    </row>
    <row r="858" spans="1:27" x14ac:dyDescent="0.25">
      <c r="A858" s="25" t="s">
        <v>2995</v>
      </c>
      <c r="B858" s="4">
        <v>242</v>
      </c>
      <c r="C858" s="1">
        <v>12</v>
      </c>
      <c r="D858" s="1" t="s">
        <v>2507</v>
      </c>
      <c r="K858" s="1" t="s">
        <v>2994</v>
      </c>
      <c r="L858" s="1">
        <v>104</v>
      </c>
      <c r="M858" s="1">
        <v>12</v>
      </c>
      <c r="N858" s="1" t="s">
        <v>2506</v>
      </c>
      <c r="X858" s="1" t="s">
        <v>4073</v>
      </c>
      <c r="Y858" s="1">
        <v>56</v>
      </c>
      <c r="Z858" s="1">
        <v>12</v>
      </c>
      <c r="AA858" s="1" t="s">
        <v>4588</v>
      </c>
    </row>
    <row r="859" spans="1:27" x14ac:dyDescent="0.25">
      <c r="A859" s="25" t="s">
        <v>2996</v>
      </c>
      <c r="B859" s="4">
        <v>1</v>
      </c>
      <c r="C859" s="1">
        <v>12</v>
      </c>
      <c r="D859" s="1" t="s">
        <v>2508</v>
      </c>
      <c r="K859" s="1" t="s">
        <v>2995</v>
      </c>
      <c r="L859" s="1">
        <v>242</v>
      </c>
      <c r="M859" s="1">
        <v>12</v>
      </c>
      <c r="N859" s="1" t="s">
        <v>2507</v>
      </c>
      <c r="X859" s="1" t="s">
        <v>4074</v>
      </c>
      <c r="Y859" s="1">
        <v>981</v>
      </c>
      <c r="Z859" s="1">
        <v>12</v>
      </c>
      <c r="AA859" s="1" t="s">
        <v>4589</v>
      </c>
    </row>
    <row r="860" spans="1:27" x14ac:dyDescent="0.25">
      <c r="A860" s="25" t="s">
        <v>2997</v>
      </c>
      <c r="B860" s="4">
        <v>104</v>
      </c>
      <c r="C860" s="1">
        <v>12</v>
      </c>
      <c r="D860" s="1" t="s">
        <v>2509</v>
      </c>
      <c r="K860" s="1" t="s">
        <v>2996</v>
      </c>
      <c r="L860" s="1">
        <v>1</v>
      </c>
      <c r="M860" s="1">
        <v>12</v>
      </c>
      <c r="N860" s="1" t="s">
        <v>2508</v>
      </c>
      <c r="X860" s="1" t="s">
        <v>4075</v>
      </c>
      <c r="Y860" s="1">
        <v>13</v>
      </c>
      <c r="Z860" s="1">
        <v>19</v>
      </c>
      <c r="AA860" s="1" t="s">
        <v>4590</v>
      </c>
    </row>
    <row r="861" spans="1:27" x14ac:dyDescent="0.25">
      <c r="A861" s="25" t="s">
        <v>2998</v>
      </c>
      <c r="B861" s="4">
        <v>144</v>
      </c>
      <c r="C861" s="1">
        <v>12</v>
      </c>
      <c r="D861" s="1" t="s">
        <v>2510</v>
      </c>
      <c r="K861" s="1" t="s">
        <v>2997</v>
      </c>
      <c r="L861" s="1">
        <v>104</v>
      </c>
      <c r="M861" s="1">
        <v>12</v>
      </c>
      <c r="N861" s="1" t="s">
        <v>2509</v>
      </c>
      <c r="X861" s="1" t="s">
        <v>4076</v>
      </c>
      <c r="Y861" s="1">
        <v>1003</v>
      </c>
      <c r="Z861" s="1">
        <v>4</v>
      </c>
      <c r="AA861" s="1" t="s">
        <v>4591</v>
      </c>
    </row>
    <row r="862" spans="1:27" x14ac:dyDescent="0.25">
      <c r="A862" s="25" t="s">
        <v>2999</v>
      </c>
      <c r="B862" s="4">
        <v>948</v>
      </c>
      <c r="C862" s="1">
        <v>4</v>
      </c>
      <c r="D862" s="1" t="s">
        <v>3530</v>
      </c>
      <c r="K862" s="1" t="s">
        <v>2998</v>
      </c>
      <c r="L862" s="1">
        <v>144</v>
      </c>
      <c r="M862" s="1">
        <v>12</v>
      </c>
      <c r="N862" s="1" t="s">
        <v>2510</v>
      </c>
      <c r="X862" s="1" t="s">
        <v>4077</v>
      </c>
      <c r="Y862" s="1">
        <v>239</v>
      </c>
      <c r="Z862" s="1">
        <v>4</v>
      </c>
      <c r="AA862" s="1" t="s">
        <v>4592</v>
      </c>
    </row>
    <row r="863" spans="1:27" x14ac:dyDescent="0.25">
      <c r="A863" s="25" t="s">
        <v>3000</v>
      </c>
      <c r="B863" s="4">
        <v>144</v>
      </c>
      <c r="C863" s="1">
        <v>12</v>
      </c>
      <c r="D863" s="1" t="s">
        <v>2511</v>
      </c>
      <c r="K863" s="1" t="s">
        <v>2999</v>
      </c>
      <c r="L863" s="1">
        <v>948</v>
      </c>
      <c r="M863" s="1">
        <v>4</v>
      </c>
      <c r="N863" s="1" t="s">
        <v>3530</v>
      </c>
      <c r="X863" s="1" t="s">
        <v>4078</v>
      </c>
      <c r="Y863" s="1">
        <v>345</v>
      </c>
      <c r="Z863" s="1">
        <v>12</v>
      </c>
      <c r="AA863" s="1" t="s">
        <v>4593</v>
      </c>
    </row>
    <row r="864" spans="1:27" x14ac:dyDescent="0.25">
      <c r="A864" s="25" t="s">
        <v>3001</v>
      </c>
      <c r="B864" s="4">
        <v>949</v>
      </c>
      <c r="C864" s="1">
        <v>12</v>
      </c>
      <c r="D864" s="1" t="s">
        <v>2512</v>
      </c>
      <c r="K864" s="1" t="s">
        <v>3000</v>
      </c>
      <c r="L864" s="1">
        <v>144</v>
      </c>
      <c r="M864" s="1">
        <v>12</v>
      </c>
      <c r="N864" s="1" t="s">
        <v>2511</v>
      </c>
      <c r="X864" s="1" t="s">
        <v>4079</v>
      </c>
      <c r="Y864" s="1">
        <v>345</v>
      </c>
      <c r="Z864" s="1">
        <v>10</v>
      </c>
      <c r="AA864" s="1" t="s">
        <v>4594</v>
      </c>
    </row>
    <row r="865" spans="1:27" x14ac:dyDescent="0.25">
      <c r="A865" s="25" t="s">
        <v>3002</v>
      </c>
      <c r="B865" s="4">
        <v>104</v>
      </c>
      <c r="C865" s="1">
        <v>12</v>
      </c>
      <c r="D865" s="1" t="s">
        <v>2513</v>
      </c>
      <c r="K865" s="1" t="s">
        <v>3001</v>
      </c>
      <c r="L865" s="1">
        <v>949</v>
      </c>
      <c r="M865" s="1">
        <v>12</v>
      </c>
      <c r="N865" s="1" t="s">
        <v>2512</v>
      </c>
      <c r="X865" s="1" t="s">
        <v>4080</v>
      </c>
      <c r="Y865" s="1">
        <v>1040</v>
      </c>
      <c r="Z865" s="1">
        <v>8</v>
      </c>
      <c r="AA865" s="1" t="s">
        <v>4595</v>
      </c>
    </row>
    <row r="866" spans="1:27" x14ac:dyDescent="0.25">
      <c r="A866" s="25" t="s">
        <v>3003</v>
      </c>
      <c r="B866" s="4">
        <v>949</v>
      </c>
      <c r="C866" s="1">
        <v>4</v>
      </c>
      <c r="D866" s="1" t="s">
        <v>2514</v>
      </c>
      <c r="K866" s="1" t="s">
        <v>3002</v>
      </c>
      <c r="L866" s="1">
        <v>104</v>
      </c>
      <c r="M866" s="1">
        <v>12</v>
      </c>
      <c r="N866" s="1" t="s">
        <v>2513</v>
      </c>
      <c r="X866" s="1" t="s">
        <v>4081</v>
      </c>
      <c r="Y866" s="1">
        <v>445</v>
      </c>
      <c r="Z866" s="1">
        <v>3</v>
      </c>
      <c r="AA866" s="1" t="s">
        <v>4596</v>
      </c>
    </row>
    <row r="867" spans="1:27" x14ac:dyDescent="0.25">
      <c r="A867" s="25" t="s">
        <v>3004</v>
      </c>
      <c r="B867" s="4">
        <v>2</v>
      </c>
      <c r="C867" s="1">
        <v>4</v>
      </c>
      <c r="D867" s="1" t="s">
        <v>2515</v>
      </c>
      <c r="K867" s="1" t="s">
        <v>3003</v>
      </c>
      <c r="L867" s="1">
        <v>949</v>
      </c>
      <c r="M867" s="1">
        <v>4</v>
      </c>
      <c r="N867" s="1" t="s">
        <v>2514</v>
      </c>
      <c r="X867" s="1" t="s">
        <v>4082</v>
      </c>
      <c r="Y867" s="1">
        <v>445</v>
      </c>
      <c r="Z867" s="1">
        <v>3</v>
      </c>
      <c r="AA867" s="1" t="s">
        <v>4597</v>
      </c>
    </row>
    <row r="868" spans="1:27" x14ac:dyDescent="0.25">
      <c r="A868" s="25" t="s">
        <v>3005</v>
      </c>
      <c r="B868" s="4">
        <v>949</v>
      </c>
      <c r="C868" s="1">
        <v>12</v>
      </c>
      <c r="D868" s="1" t="s">
        <v>2516</v>
      </c>
      <c r="K868" s="1" t="s">
        <v>3004</v>
      </c>
      <c r="L868" s="1">
        <v>2</v>
      </c>
      <c r="M868" s="1">
        <v>4</v>
      </c>
      <c r="N868" s="1" t="s">
        <v>2515</v>
      </c>
      <c r="X868" s="1" t="s">
        <v>4083</v>
      </c>
      <c r="Y868" s="1">
        <v>53</v>
      </c>
      <c r="Z868" s="1">
        <v>12</v>
      </c>
      <c r="AA868" s="1" t="s">
        <v>4598</v>
      </c>
    </row>
    <row r="869" spans="1:27" x14ac:dyDescent="0.25">
      <c r="A869" s="25" t="s">
        <v>3006</v>
      </c>
      <c r="B869" s="4">
        <v>1</v>
      </c>
      <c r="C869" s="1">
        <v>12</v>
      </c>
      <c r="D869" s="1" t="s">
        <v>2517</v>
      </c>
      <c r="K869" s="1" t="s">
        <v>3005</v>
      </c>
      <c r="L869" s="1">
        <v>949</v>
      </c>
      <c r="M869" s="1">
        <v>12</v>
      </c>
      <c r="N869" s="1" t="s">
        <v>2516</v>
      </c>
      <c r="X869" s="1" t="s">
        <v>4084</v>
      </c>
      <c r="Y869" s="1">
        <v>619</v>
      </c>
      <c r="Z869" s="1">
        <v>4</v>
      </c>
      <c r="AA869" s="1" t="s">
        <v>4599</v>
      </c>
    </row>
    <row r="870" spans="1:27" x14ac:dyDescent="0.25">
      <c r="A870" s="25" t="s">
        <v>3007</v>
      </c>
      <c r="B870" s="4">
        <v>242</v>
      </c>
      <c r="C870" s="1">
        <v>12</v>
      </c>
      <c r="D870" s="1" t="s">
        <v>2518</v>
      </c>
      <c r="K870" s="1" t="s">
        <v>3006</v>
      </c>
      <c r="L870" s="1">
        <v>1</v>
      </c>
      <c r="M870" s="1">
        <v>12</v>
      </c>
      <c r="N870" s="1" t="s">
        <v>2517</v>
      </c>
      <c r="X870" s="1" t="s">
        <v>4085</v>
      </c>
      <c r="Y870" s="1">
        <v>619</v>
      </c>
      <c r="Z870" s="1">
        <v>4</v>
      </c>
      <c r="AA870" s="1" t="s">
        <v>4600</v>
      </c>
    </row>
    <row r="871" spans="1:27" x14ac:dyDescent="0.25">
      <c r="A871" s="25" t="s">
        <v>3008</v>
      </c>
      <c r="B871" s="4">
        <v>144</v>
      </c>
      <c r="C871" s="1">
        <v>12</v>
      </c>
      <c r="D871" s="1" t="s">
        <v>2519</v>
      </c>
      <c r="K871" s="1" t="s">
        <v>3007</v>
      </c>
      <c r="L871" s="1">
        <v>242</v>
      </c>
      <c r="M871" s="1">
        <v>12</v>
      </c>
      <c r="N871" s="1" t="s">
        <v>2518</v>
      </c>
      <c r="X871" s="1" t="s">
        <v>4086</v>
      </c>
      <c r="Y871" s="1">
        <v>189</v>
      </c>
      <c r="Z871" s="1">
        <v>4</v>
      </c>
      <c r="AA871" s="1" t="s">
        <v>4601</v>
      </c>
    </row>
    <row r="872" spans="1:27" x14ac:dyDescent="0.25">
      <c r="A872" s="25" t="s">
        <v>3009</v>
      </c>
      <c r="B872" s="4">
        <v>948</v>
      </c>
      <c r="C872" s="1">
        <v>4</v>
      </c>
      <c r="D872" s="1" t="s">
        <v>3531</v>
      </c>
      <c r="K872" s="1" t="s">
        <v>3008</v>
      </c>
      <c r="L872" s="1">
        <v>144</v>
      </c>
      <c r="M872" s="1">
        <v>12</v>
      </c>
      <c r="N872" s="1" t="s">
        <v>2519</v>
      </c>
      <c r="X872" s="1" t="s">
        <v>4087</v>
      </c>
      <c r="Y872" s="1">
        <v>672</v>
      </c>
      <c r="Z872" s="1">
        <v>4</v>
      </c>
      <c r="AA872" s="1" t="s">
        <v>4602</v>
      </c>
    </row>
    <row r="873" spans="1:27" x14ac:dyDescent="0.25">
      <c r="A873" s="25" t="s">
        <v>3010</v>
      </c>
      <c r="B873" s="4">
        <v>6</v>
      </c>
      <c r="C873" s="1">
        <v>4</v>
      </c>
      <c r="D873" s="1" t="s">
        <v>2520</v>
      </c>
      <c r="K873" s="1" t="s">
        <v>3009</v>
      </c>
      <c r="L873" s="1">
        <v>948</v>
      </c>
      <c r="M873" s="1">
        <v>4</v>
      </c>
      <c r="N873" s="1" t="s">
        <v>3531</v>
      </c>
      <c r="X873" s="1" t="s">
        <v>4088</v>
      </c>
      <c r="Y873" s="1">
        <v>682</v>
      </c>
      <c r="Z873" s="1">
        <v>13</v>
      </c>
      <c r="AA873" s="1" t="s">
        <v>4603</v>
      </c>
    </row>
    <row r="874" spans="1:27" x14ac:dyDescent="0.25">
      <c r="A874" s="25" t="s">
        <v>3011</v>
      </c>
      <c r="B874" s="4">
        <v>104</v>
      </c>
      <c r="C874" s="1">
        <v>12</v>
      </c>
      <c r="D874" s="1" t="s">
        <v>2521</v>
      </c>
      <c r="K874" s="1" t="s">
        <v>3010</v>
      </c>
      <c r="L874" s="1">
        <v>6</v>
      </c>
      <c r="M874" s="1">
        <v>4</v>
      </c>
      <c r="N874" s="1" t="s">
        <v>2520</v>
      </c>
      <c r="X874" s="1" t="s">
        <v>4089</v>
      </c>
      <c r="Y874" s="1">
        <v>603</v>
      </c>
      <c r="Z874" s="1">
        <v>19</v>
      </c>
      <c r="AA874" s="1" t="s">
        <v>4604</v>
      </c>
    </row>
    <row r="875" spans="1:27" x14ac:dyDescent="0.25">
      <c r="A875" s="25" t="s">
        <v>3012</v>
      </c>
      <c r="B875" s="4">
        <v>103</v>
      </c>
      <c r="C875" s="1">
        <v>12</v>
      </c>
      <c r="D875" s="1" t="s">
        <v>2522</v>
      </c>
      <c r="K875" s="1" t="s">
        <v>3011</v>
      </c>
      <c r="L875" s="1">
        <v>104</v>
      </c>
      <c r="M875" s="1">
        <v>12</v>
      </c>
      <c r="N875" s="1" t="s">
        <v>2521</v>
      </c>
      <c r="X875" s="1" t="s">
        <v>4090</v>
      </c>
      <c r="Y875" s="1">
        <v>685</v>
      </c>
      <c r="Z875" s="1">
        <v>4</v>
      </c>
      <c r="AA875" s="1" t="s">
        <v>4605</v>
      </c>
    </row>
    <row r="876" spans="1:27" x14ac:dyDescent="0.25">
      <c r="A876" s="25" t="s">
        <v>3013</v>
      </c>
      <c r="B876" s="4">
        <v>949</v>
      </c>
      <c r="C876" s="1">
        <v>12</v>
      </c>
      <c r="D876" s="1" t="s">
        <v>2523</v>
      </c>
      <c r="K876" s="1" t="s">
        <v>3012</v>
      </c>
      <c r="L876" s="1">
        <v>103</v>
      </c>
      <c r="M876" s="1">
        <v>12</v>
      </c>
      <c r="N876" s="1" t="s">
        <v>2522</v>
      </c>
      <c r="X876" s="1" t="s">
        <v>4091</v>
      </c>
      <c r="Y876" s="1">
        <v>247</v>
      </c>
      <c r="Z876" s="1">
        <v>13</v>
      </c>
      <c r="AA876" s="1" t="s">
        <v>4606</v>
      </c>
    </row>
    <row r="877" spans="1:27" x14ac:dyDescent="0.25">
      <c r="A877" s="25" t="s">
        <v>3014</v>
      </c>
      <c r="B877" s="4">
        <v>949</v>
      </c>
      <c r="C877" s="1">
        <v>4</v>
      </c>
      <c r="D877" s="1" t="s">
        <v>2524</v>
      </c>
      <c r="K877" s="1" t="s">
        <v>3013</v>
      </c>
      <c r="L877" s="1">
        <v>949</v>
      </c>
      <c r="M877" s="1">
        <v>12</v>
      </c>
      <c r="N877" s="1" t="s">
        <v>2523</v>
      </c>
      <c r="X877" s="1" t="s">
        <v>4092</v>
      </c>
      <c r="Y877" s="1">
        <v>686</v>
      </c>
      <c r="Z877" s="1">
        <v>13</v>
      </c>
      <c r="AA877" s="1" t="s">
        <v>4607</v>
      </c>
    </row>
    <row r="878" spans="1:27" x14ac:dyDescent="0.25">
      <c r="A878" s="25" t="s">
        <v>3015</v>
      </c>
      <c r="B878" s="4">
        <v>2</v>
      </c>
      <c r="C878" s="1">
        <v>4</v>
      </c>
      <c r="D878" s="1" t="s">
        <v>3532</v>
      </c>
      <c r="K878" s="1" t="s">
        <v>3014</v>
      </c>
      <c r="L878" s="1">
        <v>949</v>
      </c>
      <c r="M878" s="1">
        <v>4</v>
      </c>
      <c r="N878" s="1" t="s">
        <v>2524</v>
      </c>
      <c r="X878" s="1" t="s">
        <v>4093</v>
      </c>
      <c r="Y878" s="1">
        <v>687</v>
      </c>
      <c r="Z878" s="1">
        <v>12</v>
      </c>
      <c r="AA878" s="1" t="s">
        <v>4608</v>
      </c>
    </row>
    <row r="879" spans="1:27" x14ac:dyDescent="0.25">
      <c r="A879" s="25" t="s">
        <v>3016</v>
      </c>
      <c r="B879" s="4">
        <v>6</v>
      </c>
      <c r="C879" s="1">
        <v>4</v>
      </c>
      <c r="D879" s="1" t="s">
        <v>2525</v>
      </c>
      <c r="K879" s="1" t="s">
        <v>3015</v>
      </c>
      <c r="L879" s="1">
        <v>2</v>
      </c>
      <c r="M879" s="1">
        <v>4</v>
      </c>
      <c r="N879" s="1" t="s">
        <v>3532</v>
      </c>
      <c r="X879" s="1" t="s">
        <v>4094</v>
      </c>
      <c r="Y879" s="1">
        <v>106</v>
      </c>
      <c r="Z879" s="1">
        <v>12</v>
      </c>
      <c r="AA879" s="1" t="s">
        <v>4609</v>
      </c>
    </row>
    <row r="880" spans="1:27" x14ac:dyDescent="0.25">
      <c r="A880" s="25" t="s">
        <v>3017</v>
      </c>
      <c r="B880" s="4">
        <v>948</v>
      </c>
      <c r="C880" s="1">
        <v>4</v>
      </c>
      <c r="D880" s="1" t="s">
        <v>3533</v>
      </c>
      <c r="K880" s="1" t="s">
        <v>3016</v>
      </c>
      <c r="L880" s="1">
        <v>6</v>
      </c>
      <c r="M880" s="1">
        <v>4</v>
      </c>
      <c r="N880" s="1" t="s">
        <v>2525</v>
      </c>
      <c r="X880" s="1" t="s">
        <v>4095</v>
      </c>
      <c r="Y880" s="1">
        <v>37</v>
      </c>
      <c r="Z880" s="1">
        <v>8</v>
      </c>
      <c r="AA880" s="1" t="s">
        <v>4610</v>
      </c>
    </row>
    <row r="881" spans="1:27" x14ac:dyDescent="0.25">
      <c r="A881" s="25" t="s">
        <v>3018</v>
      </c>
      <c r="B881" s="4">
        <v>1</v>
      </c>
      <c r="C881" s="1">
        <v>12</v>
      </c>
      <c r="D881" s="1" t="s">
        <v>2526</v>
      </c>
      <c r="K881" s="1" t="s">
        <v>3017</v>
      </c>
      <c r="L881" s="1">
        <v>948</v>
      </c>
      <c r="M881" s="1">
        <v>4</v>
      </c>
      <c r="N881" s="1" t="s">
        <v>3533</v>
      </c>
      <c r="X881" s="1" t="s">
        <v>4096</v>
      </c>
      <c r="Y881" s="1">
        <v>106</v>
      </c>
      <c r="Z881" s="1">
        <v>12</v>
      </c>
      <c r="AA881" s="1" t="s">
        <v>4611</v>
      </c>
    </row>
    <row r="882" spans="1:27" x14ac:dyDescent="0.25">
      <c r="A882" s="25" t="s">
        <v>3019</v>
      </c>
      <c r="B882" s="4">
        <v>104</v>
      </c>
      <c r="C882" s="1">
        <v>12</v>
      </c>
      <c r="D882" s="1" t="s">
        <v>2527</v>
      </c>
      <c r="K882" s="1" t="s">
        <v>3018</v>
      </c>
      <c r="L882" s="1">
        <v>1</v>
      </c>
      <c r="M882" s="1">
        <v>12</v>
      </c>
      <c r="N882" s="1" t="s">
        <v>2526</v>
      </c>
      <c r="X882" s="1" t="s">
        <v>4097</v>
      </c>
      <c r="Y882" s="1">
        <v>683</v>
      </c>
      <c r="Z882" s="1">
        <v>12</v>
      </c>
      <c r="AA882" s="1" t="s">
        <v>4612</v>
      </c>
    </row>
    <row r="883" spans="1:27" x14ac:dyDescent="0.25">
      <c r="A883" s="25" t="s">
        <v>3020</v>
      </c>
      <c r="B883" s="4">
        <v>242</v>
      </c>
      <c r="C883" s="1">
        <v>12</v>
      </c>
      <c r="D883" s="1" t="s">
        <v>2528</v>
      </c>
      <c r="K883" s="1" t="s">
        <v>3019</v>
      </c>
      <c r="L883" s="1">
        <v>104</v>
      </c>
      <c r="M883" s="1">
        <v>12</v>
      </c>
      <c r="N883" s="1" t="s">
        <v>2527</v>
      </c>
      <c r="X883" s="1" t="s">
        <v>4098</v>
      </c>
      <c r="Y883" s="1">
        <v>370</v>
      </c>
      <c r="Z883" s="1">
        <v>12</v>
      </c>
      <c r="AA883" s="1" t="s">
        <v>4613</v>
      </c>
    </row>
    <row r="884" spans="1:27" x14ac:dyDescent="0.25">
      <c r="A884" s="25" t="s">
        <v>3021</v>
      </c>
      <c r="B884" s="4">
        <v>103</v>
      </c>
      <c r="C884" s="1">
        <v>12</v>
      </c>
      <c r="D884" s="1" t="s">
        <v>2529</v>
      </c>
      <c r="K884" s="1" t="s">
        <v>3020</v>
      </c>
      <c r="L884" s="1">
        <v>242</v>
      </c>
      <c r="M884" s="1">
        <v>12</v>
      </c>
      <c r="N884" s="1" t="s">
        <v>2528</v>
      </c>
      <c r="X884" s="1" t="s">
        <v>4099</v>
      </c>
      <c r="Y884" s="1">
        <v>684</v>
      </c>
      <c r="Z884" s="1">
        <v>19</v>
      </c>
      <c r="AA884" s="1" t="s">
        <v>4614</v>
      </c>
    </row>
    <row r="885" spans="1:27" x14ac:dyDescent="0.25">
      <c r="A885" s="25" t="s">
        <v>3022</v>
      </c>
      <c r="B885" s="4">
        <v>104</v>
      </c>
      <c r="C885" s="1">
        <v>12</v>
      </c>
      <c r="D885" s="1" t="s">
        <v>2530</v>
      </c>
      <c r="K885" s="1" t="s">
        <v>3021</v>
      </c>
      <c r="L885" s="1">
        <v>103</v>
      </c>
      <c r="M885" s="1">
        <v>12</v>
      </c>
      <c r="N885" s="1" t="s">
        <v>2529</v>
      </c>
      <c r="X885" s="1" t="s">
        <v>4100</v>
      </c>
      <c r="Y885" s="1">
        <v>243</v>
      </c>
      <c r="Z885" s="1">
        <v>27</v>
      </c>
      <c r="AA885" s="1" t="s">
        <v>4615</v>
      </c>
    </row>
    <row r="886" spans="1:27" x14ac:dyDescent="0.25">
      <c r="A886" s="25" t="s">
        <v>3023</v>
      </c>
      <c r="B886" s="4">
        <v>144</v>
      </c>
      <c r="C886" s="1">
        <v>12</v>
      </c>
      <c r="D886" s="1" t="s">
        <v>2531</v>
      </c>
      <c r="K886" s="1" t="s">
        <v>3022</v>
      </c>
      <c r="L886" s="1">
        <v>104</v>
      </c>
      <c r="M886" s="1">
        <v>12</v>
      </c>
      <c r="N886" s="1" t="s">
        <v>2530</v>
      </c>
      <c r="X886" s="1" t="s">
        <v>4101</v>
      </c>
      <c r="Y886" s="1">
        <v>53</v>
      </c>
      <c r="Z886" s="1">
        <v>27</v>
      </c>
      <c r="AA886" s="1" t="s">
        <v>2177</v>
      </c>
    </row>
    <row r="887" spans="1:27" x14ac:dyDescent="0.25">
      <c r="A887" s="25" t="s">
        <v>3024</v>
      </c>
      <c r="B887" s="4">
        <v>949</v>
      </c>
      <c r="C887" s="1">
        <v>12</v>
      </c>
      <c r="D887" s="1" t="s">
        <v>2532</v>
      </c>
      <c r="K887" s="1" t="s">
        <v>3023</v>
      </c>
      <c r="L887" s="1">
        <v>144</v>
      </c>
      <c r="M887" s="1">
        <v>12</v>
      </c>
      <c r="N887" s="1" t="s">
        <v>2531</v>
      </c>
      <c r="X887" s="1" t="s">
        <v>4102</v>
      </c>
      <c r="Y887" s="1">
        <v>187</v>
      </c>
      <c r="Z887" s="1">
        <v>14</v>
      </c>
      <c r="AA887" s="1" t="s">
        <v>4616</v>
      </c>
    </row>
    <row r="888" spans="1:27" x14ac:dyDescent="0.25">
      <c r="A888" s="25" t="s">
        <v>3025</v>
      </c>
      <c r="B888" s="4">
        <v>949</v>
      </c>
      <c r="C888" s="1">
        <v>4</v>
      </c>
      <c r="D888" s="1" t="s">
        <v>2533</v>
      </c>
      <c r="K888" s="1" t="s">
        <v>3024</v>
      </c>
      <c r="L888" s="1">
        <v>949</v>
      </c>
      <c r="M888" s="1">
        <v>12</v>
      </c>
      <c r="N888" s="1" t="s">
        <v>2532</v>
      </c>
      <c r="X888" s="1" t="s">
        <v>4103</v>
      </c>
      <c r="Y888" s="1">
        <v>187</v>
      </c>
      <c r="Z888" s="1">
        <v>14</v>
      </c>
      <c r="AA888" s="1" t="s">
        <v>4617</v>
      </c>
    </row>
    <row r="889" spans="1:27" x14ac:dyDescent="0.25">
      <c r="A889" s="25" t="s">
        <v>3026</v>
      </c>
      <c r="B889" s="4">
        <v>2</v>
      </c>
      <c r="C889" s="1">
        <v>4</v>
      </c>
      <c r="D889" s="1" t="s">
        <v>2534</v>
      </c>
      <c r="K889" s="1" t="s">
        <v>3025</v>
      </c>
      <c r="L889" s="1">
        <v>949</v>
      </c>
      <c r="M889" s="1">
        <v>4</v>
      </c>
      <c r="N889" s="1" t="s">
        <v>2533</v>
      </c>
      <c r="X889" s="1" t="s">
        <v>4104</v>
      </c>
      <c r="Y889" s="1">
        <v>187</v>
      </c>
      <c r="Z889" s="1">
        <v>14</v>
      </c>
      <c r="AA889" s="1" t="s">
        <v>4618</v>
      </c>
    </row>
    <row r="890" spans="1:27" x14ac:dyDescent="0.25">
      <c r="A890" s="25" t="s">
        <v>3027</v>
      </c>
      <c r="B890" s="4">
        <v>6</v>
      </c>
      <c r="C890" s="1">
        <v>4</v>
      </c>
      <c r="D890" s="1" t="s">
        <v>2535</v>
      </c>
      <c r="K890" s="1" t="s">
        <v>3026</v>
      </c>
      <c r="L890" s="1">
        <v>2</v>
      </c>
      <c r="M890" s="1">
        <v>4</v>
      </c>
      <c r="N890" s="1" t="s">
        <v>2534</v>
      </c>
      <c r="X890" s="1" t="s">
        <v>4105</v>
      </c>
      <c r="Y890" s="1">
        <v>518</v>
      </c>
      <c r="Z890" s="1">
        <v>27</v>
      </c>
      <c r="AA890" s="1" t="s">
        <v>953</v>
      </c>
    </row>
    <row r="891" spans="1:27" x14ac:dyDescent="0.25">
      <c r="A891" s="25" t="s">
        <v>3028</v>
      </c>
      <c r="B891" s="4">
        <v>948</v>
      </c>
      <c r="C891" s="1">
        <v>4</v>
      </c>
      <c r="D891" s="1" t="s">
        <v>3534</v>
      </c>
      <c r="K891" s="1" t="s">
        <v>3027</v>
      </c>
      <c r="L891" s="1">
        <v>6</v>
      </c>
      <c r="M891" s="1">
        <v>4</v>
      </c>
      <c r="N891" s="1" t="s">
        <v>2535</v>
      </c>
      <c r="X891" s="1" t="s">
        <v>4106</v>
      </c>
      <c r="Y891" s="1">
        <v>187</v>
      </c>
      <c r="Z891" s="1">
        <v>14</v>
      </c>
      <c r="AA891" s="1" t="s">
        <v>4619</v>
      </c>
    </row>
    <row r="892" spans="1:27" x14ac:dyDescent="0.25">
      <c r="A892" s="25" t="s">
        <v>3029</v>
      </c>
      <c r="B892" s="4">
        <v>1</v>
      </c>
      <c r="C892" s="1">
        <v>12</v>
      </c>
      <c r="D892" s="1" t="s">
        <v>2536</v>
      </c>
      <c r="K892" s="1" t="s">
        <v>3028</v>
      </c>
      <c r="L892" s="1">
        <v>948</v>
      </c>
      <c r="M892" s="1">
        <v>4</v>
      </c>
      <c r="N892" s="1" t="s">
        <v>3534</v>
      </c>
      <c r="X892" s="1" t="s">
        <v>4107</v>
      </c>
      <c r="Y892" s="1">
        <v>687</v>
      </c>
      <c r="Z892" s="1">
        <v>27</v>
      </c>
      <c r="AA892" s="1" t="s">
        <v>4620</v>
      </c>
    </row>
    <row r="893" spans="1:27" x14ac:dyDescent="0.25">
      <c r="A893" s="25" t="s">
        <v>3030</v>
      </c>
      <c r="B893" s="4">
        <v>103</v>
      </c>
      <c r="C893" s="1">
        <v>12</v>
      </c>
      <c r="D893" s="1" t="s">
        <v>2537</v>
      </c>
      <c r="K893" s="1" t="s">
        <v>3029</v>
      </c>
      <c r="L893" s="1">
        <v>1</v>
      </c>
      <c r="M893" s="1">
        <v>12</v>
      </c>
      <c r="N893" s="1" t="s">
        <v>2536</v>
      </c>
      <c r="X893" s="1" t="s">
        <v>4108</v>
      </c>
      <c r="Y893" s="1">
        <v>688</v>
      </c>
      <c r="Z893" s="1">
        <v>27</v>
      </c>
      <c r="AA893" s="1" t="s">
        <v>4621</v>
      </c>
    </row>
    <row r="894" spans="1:27" x14ac:dyDescent="0.25">
      <c r="A894" s="25" t="s">
        <v>3031</v>
      </c>
      <c r="B894" s="4">
        <v>104</v>
      </c>
      <c r="C894" s="1">
        <v>12</v>
      </c>
      <c r="D894" s="1" t="s">
        <v>2538</v>
      </c>
      <c r="K894" s="1" t="s">
        <v>3030</v>
      </c>
      <c r="L894" s="1">
        <v>103</v>
      </c>
      <c r="M894" s="1">
        <v>12</v>
      </c>
      <c r="N894" s="1" t="s">
        <v>2537</v>
      </c>
      <c r="X894" s="1" t="s">
        <v>4109</v>
      </c>
      <c r="Y894" s="1">
        <v>188</v>
      </c>
      <c r="Z894" s="1">
        <v>14</v>
      </c>
      <c r="AA894" s="1" t="s">
        <v>4622</v>
      </c>
    </row>
    <row r="895" spans="1:27" x14ac:dyDescent="0.25">
      <c r="A895" s="25" t="s">
        <v>3032</v>
      </c>
      <c r="B895" s="4">
        <v>104</v>
      </c>
      <c r="C895" s="1">
        <v>12</v>
      </c>
      <c r="D895" s="1" t="s">
        <v>2539</v>
      </c>
      <c r="K895" s="1" t="s">
        <v>3031</v>
      </c>
      <c r="L895" s="1">
        <v>104</v>
      </c>
      <c r="M895" s="1">
        <v>12</v>
      </c>
      <c r="N895" s="1" t="s">
        <v>2538</v>
      </c>
      <c r="X895" s="1" t="s">
        <v>4110</v>
      </c>
      <c r="Y895" s="1">
        <v>228</v>
      </c>
      <c r="Z895" s="1">
        <v>27</v>
      </c>
      <c r="AA895" s="1" t="s">
        <v>4623</v>
      </c>
    </row>
    <row r="896" spans="1:27" x14ac:dyDescent="0.25">
      <c r="A896" s="25" t="s">
        <v>3033</v>
      </c>
      <c r="B896" s="4">
        <v>2</v>
      </c>
      <c r="C896" s="1">
        <v>4</v>
      </c>
      <c r="D896" s="1" t="s">
        <v>2540</v>
      </c>
      <c r="K896" s="1" t="s">
        <v>3032</v>
      </c>
      <c r="L896" s="1">
        <v>104</v>
      </c>
      <c r="M896" s="1">
        <v>12</v>
      </c>
      <c r="N896" s="1" t="s">
        <v>2539</v>
      </c>
      <c r="X896" s="1" t="s">
        <v>4111</v>
      </c>
      <c r="Y896" s="1">
        <v>300</v>
      </c>
      <c r="Z896" s="1">
        <v>14</v>
      </c>
      <c r="AA896" s="1" t="s">
        <v>4624</v>
      </c>
    </row>
    <row r="897" spans="1:27" x14ac:dyDescent="0.25">
      <c r="A897" s="25" t="s">
        <v>3034</v>
      </c>
      <c r="B897" s="4">
        <v>144</v>
      </c>
      <c r="C897" s="1">
        <v>12</v>
      </c>
      <c r="D897" s="1" t="s">
        <v>2541</v>
      </c>
      <c r="K897" s="1" t="s">
        <v>3033</v>
      </c>
      <c r="L897" s="1">
        <v>2</v>
      </c>
      <c r="M897" s="1">
        <v>4</v>
      </c>
      <c r="N897" s="1" t="s">
        <v>2540</v>
      </c>
      <c r="X897" s="1" t="s">
        <v>4112</v>
      </c>
      <c r="Y897" s="1">
        <v>239</v>
      </c>
      <c r="Z897" s="1">
        <v>4</v>
      </c>
      <c r="AA897" s="1" t="s">
        <v>4625</v>
      </c>
    </row>
    <row r="898" spans="1:27" x14ac:dyDescent="0.25">
      <c r="A898" s="25" t="s">
        <v>3035</v>
      </c>
      <c r="B898" s="4">
        <v>242</v>
      </c>
      <c r="C898" s="1">
        <v>12</v>
      </c>
      <c r="D898" s="1" t="s">
        <v>2542</v>
      </c>
      <c r="K898" s="1" t="s">
        <v>3034</v>
      </c>
      <c r="L898" s="1">
        <v>144</v>
      </c>
      <c r="M898" s="1">
        <v>12</v>
      </c>
      <c r="N898" s="1" t="s">
        <v>2541</v>
      </c>
      <c r="X898" s="1" t="s">
        <v>4113</v>
      </c>
      <c r="Y898" s="1">
        <v>260</v>
      </c>
      <c r="Z898" s="1">
        <v>7</v>
      </c>
      <c r="AA898" s="1" t="s">
        <v>4626</v>
      </c>
    </row>
    <row r="899" spans="1:27" x14ac:dyDescent="0.25">
      <c r="A899" s="25" t="s">
        <v>3036</v>
      </c>
      <c r="B899" s="4">
        <v>6</v>
      </c>
      <c r="C899" s="1">
        <v>4</v>
      </c>
      <c r="D899" s="1" t="s">
        <v>2543</v>
      </c>
      <c r="K899" s="1" t="s">
        <v>3035</v>
      </c>
      <c r="L899" s="1">
        <v>242</v>
      </c>
      <c r="M899" s="1">
        <v>12</v>
      </c>
      <c r="N899" s="1" t="s">
        <v>2542</v>
      </c>
      <c r="X899" s="1" t="s">
        <v>4114</v>
      </c>
      <c r="Y899" s="1">
        <v>53</v>
      </c>
      <c r="Z899" s="1">
        <v>4</v>
      </c>
      <c r="AA899" s="1" t="s">
        <v>4627</v>
      </c>
    </row>
    <row r="900" spans="1:27" x14ac:dyDescent="0.25">
      <c r="A900" s="25" t="s">
        <v>3037</v>
      </c>
      <c r="B900" s="4">
        <v>103</v>
      </c>
      <c r="C900" s="1">
        <v>12</v>
      </c>
      <c r="D900" s="1" t="s">
        <v>2544</v>
      </c>
      <c r="K900" s="1" t="s">
        <v>3036</v>
      </c>
      <c r="L900" s="1">
        <v>6</v>
      </c>
      <c r="M900" s="1">
        <v>4</v>
      </c>
      <c r="N900" s="1" t="s">
        <v>2543</v>
      </c>
      <c r="X900" s="1" t="s">
        <v>4115</v>
      </c>
      <c r="Y900" s="1">
        <v>133</v>
      </c>
      <c r="Z900" s="1">
        <v>4</v>
      </c>
      <c r="AA900" s="1" t="s">
        <v>4628</v>
      </c>
    </row>
    <row r="901" spans="1:27" x14ac:dyDescent="0.25">
      <c r="A901" s="25" t="s">
        <v>3038</v>
      </c>
      <c r="B901" s="4">
        <v>10</v>
      </c>
      <c r="C901" s="1">
        <v>26</v>
      </c>
      <c r="D901" s="1" t="s">
        <v>3535</v>
      </c>
      <c r="K901" s="1" t="s">
        <v>3037</v>
      </c>
      <c r="L901" s="1">
        <v>103</v>
      </c>
      <c r="M901" s="1">
        <v>12</v>
      </c>
      <c r="N901" s="1" t="s">
        <v>2544</v>
      </c>
      <c r="X901" s="1" t="s">
        <v>4116</v>
      </c>
      <c r="Y901" s="1">
        <v>314</v>
      </c>
      <c r="Z901" s="1">
        <v>4</v>
      </c>
      <c r="AA901" s="1" t="s">
        <v>4629</v>
      </c>
    </row>
    <row r="902" spans="1:27" x14ac:dyDescent="0.25">
      <c r="A902" s="25" t="s">
        <v>3039</v>
      </c>
      <c r="B902" s="4">
        <v>949</v>
      </c>
      <c r="C902" s="1">
        <v>4</v>
      </c>
      <c r="D902" s="1" t="s">
        <v>2545</v>
      </c>
      <c r="K902" s="1" t="s">
        <v>3038</v>
      </c>
      <c r="L902" s="1">
        <v>10</v>
      </c>
      <c r="M902" s="1">
        <v>26</v>
      </c>
      <c r="N902" s="1" t="s">
        <v>3535</v>
      </c>
      <c r="X902" s="1" t="s">
        <v>4117</v>
      </c>
      <c r="Y902" s="1">
        <v>949</v>
      </c>
      <c r="Z902" s="1">
        <v>12</v>
      </c>
      <c r="AA902" s="1" t="s">
        <v>2009</v>
      </c>
    </row>
    <row r="903" spans="1:27" x14ac:dyDescent="0.25">
      <c r="A903" s="25" t="s">
        <v>3040</v>
      </c>
      <c r="B903" s="4">
        <v>949</v>
      </c>
      <c r="C903" s="1">
        <v>12</v>
      </c>
      <c r="D903" s="1" t="s">
        <v>2546</v>
      </c>
      <c r="K903" s="1" t="s">
        <v>3039</v>
      </c>
      <c r="L903" s="1">
        <v>949</v>
      </c>
      <c r="M903" s="1">
        <v>4</v>
      </c>
      <c r="N903" s="1" t="s">
        <v>2545</v>
      </c>
      <c r="X903" s="1" t="s">
        <v>4118</v>
      </c>
      <c r="Y903" s="1">
        <v>6</v>
      </c>
      <c r="Z903" s="1">
        <v>4</v>
      </c>
      <c r="AA903" s="1" t="s">
        <v>2027</v>
      </c>
    </row>
    <row r="904" spans="1:27" x14ac:dyDescent="0.25">
      <c r="A904" s="25" t="s">
        <v>3041</v>
      </c>
      <c r="B904" s="4">
        <v>948</v>
      </c>
      <c r="C904" s="1">
        <v>4</v>
      </c>
      <c r="D904" s="1" t="s">
        <v>3536</v>
      </c>
      <c r="K904" s="1" t="s">
        <v>3040</v>
      </c>
      <c r="L904" s="1">
        <v>949</v>
      </c>
      <c r="M904" s="1">
        <v>12</v>
      </c>
      <c r="N904" s="1" t="s">
        <v>2546</v>
      </c>
      <c r="X904" s="1" t="s">
        <v>4119</v>
      </c>
      <c r="Y904" s="1">
        <v>949</v>
      </c>
      <c r="Z904" s="1">
        <v>4</v>
      </c>
      <c r="AA904" s="1" t="s">
        <v>2157</v>
      </c>
    </row>
    <row r="905" spans="1:27" x14ac:dyDescent="0.25">
      <c r="A905" s="25" t="s">
        <v>3042</v>
      </c>
      <c r="B905" s="4">
        <v>949</v>
      </c>
      <c r="C905" s="1">
        <v>4</v>
      </c>
      <c r="D905" s="1" t="s">
        <v>2547</v>
      </c>
      <c r="K905" s="1" t="s">
        <v>3041</v>
      </c>
      <c r="L905" s="1">
        <v>948</v>
      </c>
      <c r="M905" s="1">
        <v>4</v>
      </c>
      <c r="N905" s="1" t="s">
        <v>3536</v>
      </c>
      <c r="X905" s="1" t="s">
        <v>4120</v>
      </c>
      <c r="Y905" s="1">
        <v>2</v>
      </c>
      <c r="Z905" s="1">
        <v>4</v>
      </c>
      <c r="AA905" s="1" t="s">
        <v>2028</v>
      </c>
    </row>
    <row r="906" spans="1:27" x14ac:dyDescent="0.25">
      <c r="A906" s="25" t="s">
        <v>3043</v>
      </c>
      <c r="B906" s="4">
        <v>1</v>
      </c>
      <c r="C906" s="1">
        <v>12</v>
      </c>
      <c r="D906" s="1" t="s">
        <v>2548</v>
      </c>
      <c r="K906" s="1" t="s">
        <v>3042</v>
      </c>
      <c r="L906" s="1">
        <v>949</v>
      </c>
      <c r="M906" s="1">
        <v>4</v>
      </c>
      <c r="N906" s="1" t="s">
        <v>2547</v>
      </c>
      <c r="X906" s="1" t="s">
        <v>4121</v>
      </c>
      <c r="Y906" s="1">
        <v>652</v>
      </c>
      <c r="Z906" s="1">
        <v>10</v>
      </c>
      <c r="AA906" s="1" t="s">
        <v>4630</v>
      </c>
    </row>
    <row r="907" spans="1:27" x14ac:dyDescent="0.25">
      <c r="A907" s="25" t="s">
        <v>3044</v>
      </c>
      <c r="B907" s="4">
        <v>948</v>
      </c>
      <c r="C907" s="1">
        <v>4</v>
      </c>
      <c r="D907" s="1" t="s">
        <v>3537</v>
      </c>
      <c r="K907" s="1" t="s">
        <v>3043</v>
      </c>
      <c r="L907" s="1">
        <v>1</v>
      </c>
      <c r="M907" s="1">
        <v>12</v>
      </c>
      <c r="N907" s="1" t="s">
        <v>2548</v>
      </c>
      <c r="X907" s="1" t="s">
        <v>4122</v>
      </c>
      <c r="Y907" s="1">
        <v>125</v>
      </c>
      <c r="Z907" s="1">
        <v>4</v>
      </c>
      <c r="AA907" s="1" t="s">
        <v>3376</v>
      </c>
    </row>
    <row r="908" spans="1:27" x14ac:dyDescent="0.25">
      <c r="A908" s="25" t="s">
        <v>3045</v>
      </c>
      <c r="B908" s="4">
        <v>6</v>
      </c>
      <c r="C908" s="1">
        <v>4</v>
      </c>
      <c r="D908" s="1" t="s">
        <v>2549</v>
      </c>
      <c r="K908" s="1" t="s">
        <v>3044</v>
      </c>
      <c r="L908" s="1">
        <v>948</v>
      </c>
      <c r="M908" s="1">
        <v>4</v>
      </c>
      <c r="N908" s="1" t="s">
        <v>3537</v>
      </c>
      <c r="X908" s="1" t="s">
        <v>4123</v>
      </c>
      <c r="Y908" s="1">
        <v>539</v>
      </c>
      <c r="Z908" s="1">
        <v>4</v>
      </c>
      <c r="AA908" s="1" t="s">
        <v>4631</v>
      </c>
    </row>
    <row r="909" spans="1:27" x14ac:dyDescent="0.25">
      <c r="A909" s="25" t="s">
        <v>3046</v>
      </c>
      <c r="B909" s="4">
        <v>242</v>
      </c>
      <c r="C909" s="1">
        <v>12</v>
      </c>
      <c r="D909" s="1" t="s">
        <v>2550</v>
      </c>
      <c r="K909" s="1" t="s">
        <v>3045</v>
      </c>
      <c r="L909" s="1">
        <v>6</v>
      </c>
      <c r="M909" s="1">
        <v>4</v>
      </c>
      <c r="N909" s="1" t="s">
        <v>2549</v>
      </c>
      <c r="X909" s="1" t="s">
        <v>4124</v>
      </c>
      <c r="Y909" s="1">
        <v>6</v>
      </c>
      <c r="Z909" s="1">
        <v>4</v>
      </c>
      <c r="AA909" s="1" t="s">
        <v>2158</v>
      </c>
    </row>
    <row r="910" spans="1:27" x14ac:dyDescent="0.25">
      <c r="A910" s="25" t="s">
        <v>3047</v>
      </c>
      <c r="B910" s="4">
        <v>2</v>
      </c>
      <c r="C910" s="1">
        <v>4</v>
      </c>
      <c r="D910" s="1" t="s">
        <v>2551</v>
      </c>
      <c r="K910" s="1" t="s">
        <v>3046</v>
      </c>
      <c r="L910" s="1">
        <v>242</v>
      </c>
      <c r="M910" s="1">
        <v>12</v>
      </c>
      <c r="N910" s="1" t="s">
        <v>2550</v>
      </c>
      <c r="X910" s="1" t="s">
        <v>4125</v>
      </c>
      <c r="Y910" s="1">
        <v>125</v>
      </c>
      <c r="Z910" s="1">
        <v>4</v>
      </c>
      <c r="AA910" s="1" t="s">
        <v>4632</v>
      </c>
    </row>
    <row r="911" spans="1:27" x14ac:dyDescent="0.25">
      <c r="A911" s="25" t="s">
        <v>3048</v>
      </c>
      <c r="B911" s="4">
        <v>144</v>
      </c>
      <c r="C911" s="1">
        <v>12</v>
      </c>
      <c r="D911" s="1" t="s">
        <v>2552</v>
      </c>
      <c r="K911" s="1" t="s">
        <v>3047</v>
      </c>
      <c r="L911" s="1">
        <v>2</v>
      </c>
      <c r="M911" s="1">
        <v>4</v>
      </c>
      <c r="N911" s="1" t="s">
        <v>2551</v>
      </c>
      <c r="X911" s="1" t="s">
        <v>4126</v>
      </c>
      <c r="Y911" s="1">
        <v>948</v>
      </c>
      <c r="Z911" s="1">
        <v>4</v>
      </c>
      <c r="AA911" s="1" t="s">
        <v>3377</v>
      </c>
    </row>
    <row r="912" spans="1:27" x14ac:dyDescent="0.25">
      <c r="A912" s="25" t="s">
        <v>3049</v>
      </c>
      <c r="B912" s="4">
        <v>104</v>
      </c>
      <c r="C912" s="1">
        <v>12</v>
      </c>
      <c r="D912" s="1" t="s">
        <v>2553</v>
      </c>
      <c r="K912" s="1" t="s">
        <v>3048</v>
      </c>
      <c r="L912" s="1">
        <v>144</v>
      </c>
      <c r="M912" s="1">
        <v>12</v>
      </c>
      <c r="N912" s="1" t="s">
        <v>2552</v>
      </c>
      <c r="X912" s="1" t="s">
        <v>4127</v>
      </c>
      <c r="Y912" s="1">
        <v>2</v>
      </c>
      <c r="Z912" s="1">
        <v>4</v>
      </c>
      <c r="AA912" s="1" t="s">
        <v>2159</v>
      </c>
    </row>
    <row r="913" spans="1:27" x14ac:dyDescent="0.25">
      <c r="A913" s="25" t="s">
        <v>3050</v>
      </c>
      <c r="B913" s="4">
        <v>104</v>
      </c>
      <c r="C913" s="1">
        <v>12</v>
      </c>
      <c r="D913" s="1" t="s">
        <v>2554</v>
      </c>
      <c r="K913" s="1" t="s">
        <v>3049</v>
      </c>
      <c r="L913" s="1">
        <v>104</v>
      </c>
      <c r="M913" s="1">
        <v>12</v>
      </c>
      <c r="N913" s="1" t="s">
        <v>2553</v>
      </c>
      <c r="X913" s="1" t="s">
        <v>4128</v>
      </c>
      <c r="Y913" s="1">
        <v>948</v>
      </c>
      <c r="Z913" s="1">
        <v>4</v>
      </c>
      <c r="AA913" s="1" t="s">
        <v>4633</v>
      </c>
    </row>
    <row r="914" spans="1:27" x14ac:dyDescent="0.25">
      <c r="A914" s="25" t="s">
        <v>3051</v>
      </c>
      <c r="B914" s="4">
        <v>242</v>
      </c>
      <c r="C914" s="1">
        <v>12</v>
      </c>
      <c r="D914" s="1" t="s">
        <v>2555</v>
      </c>
      <c r="K914" s="1" t="s">
        <v>3050</v>
      </c>
      <c r="L914" s="1">
        <v>104</v>
      </c>
      <c r="M914" s="1">
        <v>12</v>
      </c>
      <c r="N914" s="1" t="s">
        <v>2554</v>
      </c>
      <c r="X914" s="1" t="s">
        <v>4129</v>
      </c>
      <c r="Y914" s="1">
        <v>617</v>
      </c>
      <c r="Z914" s="1">
        <v>4</v>
      </c>
      <c r="AA914" s="1" t="s">
        <v>4634</v>
      </c>
    </row>
    <row r="915" spans="1:27" x14ac:dyDescent="0.25">
      <c r="A915" s="25" t="s">
        <v>3052</v>
      </c>
      <c r="B915" s="4">
        <v>1</v>
      </c>
      <c r="C915" s="1">
        <v>12</v>
      </c>
      <c r="D915" s="1" t="s">
        <v>2556</v>
      </c>
      <c r="K915" s="1" t="s">
        <v>3051</v>
      </c>
      <c r="L915" s="1">
        <v>242</v>
      </c>
      <c r="M915" s="1">
        <v>12</v>
      </c>
      <c r="N915" s="1" t="s">
        <v>2555</v>
      </c>
      <c r="X915" s="1" t="s">
        <v>4130</v>
      </c>
      <c r="Y915" s="1">
        <v>949</v>
      </c>
      <c r="Z915" s="1">
        <v>4</v>
      </c>
      <c r="AA915" s="1" t="s">
        <v>2311</v>
      </c>
    </row>
    <row r="916" spans="1:27" x14ac:dyDescent="0.25">
      <c r="A916" s="25" t="s">
        <v>3053</v>
      </c>
      <c r="B916" s="4">
        <v>103</v>
      </c>
      <c r="C916" s="1">
        <v>12</v>
      </c>
      <c r="D916" s="1" t="s">
        <v>2557</v>
      </c>
      <c r="K916" s="1" t="s">
        <v>3052</v>
      </c>
      <c r="L916" s="1">
        <v>1</v>
      </c>
      <c r="M916" s="1">
        <v>12</v>
      </c>
      <c r="N916" s="1" t="s">
        <v>2556</v>
      </c>
      <c r="X916" s="1" t="s">
        <v>4131</v>
      </c>
      <c r="Y916" s="1">
        <v>445</v>
      </c>
      <c r="Z916" s="1">
        <v>27</v>
      </c>
      <c r="AA916" s="1" t="s">
        <v>4635</v>
      </c>
    </row>
    <row r="917" spans="1:27" x14ac:dyDescent="0.25">
      <c r="A917" s="25" t="s">
        <v>3054</v>
      </c>
      <c r="B917" s="4">
        <v>144</v>
      </c>
      <c r="C917" s="1">
        <v>12</v>
      </c>
      <c r="D917" s="1" t="s">
        <v>2558</v>
      </c>
      <c r="K917" s="1" t="s">
        <v>3053</v>
      </c>
      <c r="L917" s="1">
        <v>103</v>
      </c>
      <c r="M917" s="1">
        <v>12</v>
      </c>
      <c r="N917" s="1" t="s">
        <v>2557</v>
      </c>
      <c r="X917" s="1" t="s">
        <v>4132</v>
      </c>
      <c r="Y917" s="1">
        <v>125</v>
      </c>
      <c r="Z917" s="1">
        <v>4</v>
      </c>
      <c r="AA917" s="1" t="s">
        <v>4636</v>
      </c>
    </row>
    <row r="918" spans="1:27" x14ac:dyDescent="0.25">
      <c r="A918" s="25" t="s">
        <v>3055</v>
      </c>
      <c r="B918" s="4">
        <v>949</v>
      </c>
      <c r="C918" s="1">
        <v>12</v>
      </c>
      <c r="D918" s="1" t="s">
        <v>2559</v>
      </c>
      <c r="K918" s="1" t="s">
        <v>3054</v>
      </c>
      <c r="L918" s="1">
        <v>144</v>
      </c>
      <c r="M918" s="1">
        <v>12</v>
      </c>
      <c r="N918" s="1" t="s">
        <v>2558</v>
      </c>
      <c r="X918" s="1" t="s">
        <v>4133</v>
      </c>
      <c r="Y918" s="1">
        <v>948</v>
      </c>
      <c r="Z918" s="1">
        <v>4</v>
      </c>
      <c r="AA918" s="1" t="s">
        <v>4637</v>
      </c>
    </row>
    <row r="919" spans="1:27" x14ac:dyDescent="0.25">
      <c r="A919" s="25" t="s">
        <v>3056</v>
      </c>
      <c r="B919" s="4">
        <v>949</v>
      </c>
      <c r="C919" s="1">
        <v>12</v>
      </c>
      <c r="D919" s="1" t="s">
        <v>2560</v>
      </c>
      <c r="K919" s="1" t="s">
        <v>3055</v>
      </c>
      <c r="L919" s="1">
        <v>949</v>
      </c>
      <c r="M919" s="1">
        <v>12</v>
      </c>
      <c r="N919" s="1" t="s">
        <v>2559</v>
      </c>
      <c r="X919" s="1" t="s">
        <v>4134</v>
      </c>
      <c r="Y919" s="1">
        <v>2</v>
      </c>
      <c r="Z919" s="1">
        <v>4</v>
      </c>
      <c r="AA919" s="1" t="s">
        <v>2312</v>
      </c>
    </row>
    <row r="920" spans="1:27" x14ac:dyDescent="0.25">
      <c r="A920" s="25" t="s">
        <v>3057</v>
      </c>
      <c r="B920" s="4">
        <v>949</v>
      </c>
      <c r="C920" s="1">
        <v>4</v>
      </c>
      <c r="D920" s="1" t="s">
        <v>2561</v>
      </c>
      <c r="K920" s="1" t="s">
        <v>3056</v>
      </c>
      <c r="L920" s="1">
        <v>949</v>
      </c>
      <c r="M920" s="1">
        <v>12</v>
      </c>
      <c r="N920" s="1" t="s">
        <v>2560</v>
      </c>
      <c r="X920" s="1" t="s">
        <v>4135</v>
      </c>
      <c r="Y920" s="1">
        <v>545</v>
      </c>
      <c r="Z920" s="1">
        <v>12</v>
      </c>
      <c r="AA920" s="1" t="s">
        <v>4638</v>
      </c>
    </row>
    <row r="921" spans="1:27" x14ac:dyDescent="0.25">
      <c r="A921" s="25" t="s">
        <v>3058</v>
      </c>
      <c r="B921" s="4">
        <v>6</v>
      </c>
      <c r="C921" s="1">
        <v>4</v>
      </c>
      <c r="D921" s="1" t="s">
        <v>2562</v>
      </c>
      <c r="K921" s="1" t="s">
        <v>3057</v>
      </c>
      <c r="L921" s="1">
        <v>949</v>
      </c>
      <c r="M921" s="1">
        <v>4</v>
      </c>
      <c r="N921" s="1" t="s">
        <v>2561</v>
      </c>
      <c r="X921" s="1" t="s">
        <v>4136</v>
      </c>
      <c r="Y921" s="1">
        <v>107</v>
      </c>
      <c r="Z921" s="1">
        <v>12</v>
      </c>
      <c r="AA921" s="1" t="s">
        <v>4639</v>
      </c>
    </row>
    <row r="922" spans="1:27" x14ac:dyDescent="0.25">
      <c r="A922" s="25" t="s">
        <v>3059</v>
      </c>
      <c r="B922" s="4">
        <v>2</v>
      </c>
      <c r="C922" s="1">
        <v>4</v>
      </c>
      <c r="D922" s="1" t="s">
        <v>2563</v>
      </c>
      <c r="K922" s="1" t="s">
        <v>3058</v>
      </c>
      <c r="L922" s="1">
        <v>6</v>
      </c>
      <c r="M922" s="1">
        <v>4</v>
      </c>
      <c r="N922" s="1" t="s">
        <v>2562</v>
      </c>
      <c r="X922" s="1" t="s">
        <v>4137</v>
      </c>
      <c r="Y922" s="1">
        <v>41</v>
      </c>
      <c r="Z922" s="1">
        <v>8</v>
      </c>
      <c r="AA922" s="1" t="s">
        <v>4640</v>
      </c>
    </row>
    <row r="923" spans="1:27" x14ac:dyDescent="0.25">
      <c r="A923" s="25" t="s">
        <v>3060</v>
      </c>
      <c r="B923" s="4">
        <v>1</v>
      </c>
      <c r="C923" s="1">
        <v>12</v>
      </c>
      <c r="D923" s="1" t="s">
        <v>2564</v>
      </c>
      <c r="K923" s="1" t="s">
        <v>3059</v>
      </c>
      <c r="L923" s="1">
        <v>2</v>
      </c>
      <c r="M923" s="1">
        <v>4</v>
      </c>
      <c r="N923" s="1" t="s">
        <v>2563</v>
      </c>
      <c r="X923" s="1" t="s">
        <v>4138</v>
      </c>
      <c r="Y923" s="1">
        <v>41</v>
      </c>
      <c r="Z923" s="1">
        <v>8</v>
      </c>
      <c r="AA923" s="1" t="s">
        <v>4641</v>
      </c>
    </row>
    <row r="924" spans="1:27" x14ac:dyDescent="0.25">
      <c r="A924" s="25" t="s">
        <v>3061</v>
      </c>
      <c r="B924" s="4">
        <v>104</v>
      </c>
      <c r="C924" s="1">
        <v>12</v>
      </c>
      <c r="D924" s="1" t="s">
        <v>2565</v>
      </c>
      <c r="K924" s="1" t="s">
        <v>3060</v>
      </c>
      <c r="L924" s="1">
        <v>1</v>
      </c>
      <c r="M924" s="1">
        <v>12</v>
      </c>
      <c r="N924" s="1" t="s">
        <v>2564</v>
      </c>
      <c r="X924" s="1" t="s">
        <v>4139</v>
      </c>
      <c r="Y924" s="1">
        <v>1040</v>
      </c>
      <c r="Z924" s="1">
        <v>9</v>
      </c>
      <c r="AA924" s="1" t="s">
        <v>4642</v>
      </c>
    </row>
    <row r="925" spans="1:27" x14ac:dyDescent="0.25">
      <c r="A925" s="25" t="s">
        <v>3062</v>
      </c>
      <c r="B925" s="4">
        <v>242</v>
      </c>
      <c r="C925" s="1">
        <v>12</v>
      </c>
      <c r="D925" s="1" t="s">
        <v>2566</v>
      </c>
      <c r="K925" s="1" t="s">
        <v>3061</v>
      </c>
      <c r="L925" s="1">
        <v>104</v>
      </c>
      <c r="M925" s="1">
        <v>12</v>
      </c>
      <c r="N925" s="1" t="s">
        <v>2565</v>
      </c>
      <c r="X925" s="1" t="s">
        <v>4140</v>
      </c>
      <c r="Y925" s="1">
        <v>445</v>
      </c>
      <c r="Z925" s="1">
        <v>4</v>
      </c>
      <c r="AA925" s="1" t="s">
        <v>4643</v>
      </c>
    </row>
    <row r="926" spans="1:27" x14ac:dyDescent="0.25">
      <c r="A926" s="25" t="s">
        <v>3063</v>
      </c>
      <c r="B926" s="4">
        <v>103</v>
      </c>
      <c r="C926" s="1">
        <v>12</v>
      </c>
      <c r="D926" s="1" t="s">
        <v>2567</v>
      </c>
      <c r="K926" s="1" t="s">
        <v>3062</v>
      </c>
      <c r="L926" s="1">
        <v>242</v>
      </c>
      <c r="M926" s="1">
        <v>12</v>
      </c>
      <c r="N926" s="1" t="s">
        <v>2566</v>
      </c>
      <c r="X926" s="1" t="s">
        <v>4141</v>
      </c>
      <c r="Y926" s="1">
        <v>445</v>
      </c>
      <c r="Z926" s="1">
        <v>4</v>
      </c>
      <c r="AA926" s="1" t="s">
        <v>4644</v>
      </c>
    </row>
    <row r="927" spans="1:27" x14ac:dyDescent="0.25">
      <c r="A927" s="25" t="s">
        <v>3064</v>
      </c>
      <c r="B927" s="4">
        <v>144</v>
      </c>
      <c r="C927" s="1">
        <v>12</v>
      </c>
      <c r="D927" s="1" t="s">
        <v>2568</v>
      </c>
      <c r="K927" s="1" t="s">
        <v>3063</v>
      </c>
      <c r="L927" s="1">
        <v>103</v>
      </c>
      <c r="M927" s="1">
        <v>12</v>
      </c>
      <c r="N927" s="1" t="s">
        <v>2567</v>
      </c>
      <c r="X927" s="1" t="s">
        <v>4142</v>
      </c>
      <c r="Y927" s="1">
        <v>445</v>
      </c>
      <c r="Z927" s="1">
        <v>4</v>
      </c>
      <c r="AA927" s="1" t="s">
        <v>4645</v>
      </c>
    </row>
    <row r="928" spans="1:27" x14ac:dyDescent="0.25">
      <c r="A928" s="25" t="s">
        <v>3065</v>
      </c>
      <c r="B928" s="4">
        <v>948</v>
      </c>
      <c r="C928" s="1">
        <v>4</v>
      </c>
      <c r="D928" s="1" t="s">
        <v>3534</v>
      </c>
      <c r="K928" s="1" t="s">
        <v>3064</v>
      </c>
      <c r="L928" s="1">
        <v>144</v>
      </c>
      <c r="M928" s="1">
        <v>12</v>
      </c>
      <c r="N928" s="1" t="s">
        <v>2568</v>
      </c>
      <c r="X928" s="1" t="s">
        <v>4143</v>
      </c>
      <c r="Y928" s="1">
        <v>445</v>
      </c>
      <c r="Z928" s="1">
        <v>4</v>
      </c>
      <c r="AA928" s="1" t="s">
        <v>4646</v>
      </c>
    </row>
    <row r="929" spans="1:27" x14ac:dyDescent="0.25">
      <c r="A929" s="25" t="s">
        <v>3066</v>
      </c>
      <c r="B929" s="4">
        <v>949</v>
      </c>
      <c r="C929" s="1">
        <v>12</v>
      </c>
      <c r="D929" s="1" t="s">
        <v>2569</v>
      </c>
      <c r="K929" s="1" t="s">
        <v>3065</v>
      </c>
      <c r="L929" s="1">
        <v>948</v>
      </c>
      <c r="M929" s="1">
        <v>4</v>
      </c>
      <c r="N929" s="1" t="s">
        <v>3534</v>
      </c>
      <c r="X929" s="1" t="s">
        <v>4144</v>
      </c>
      <c r="Y929" s="1">
        <v>445</v>
      </c>
      <c r="Z929" s="1">
        <v>4</v>
      </c>
      <c r="AA929" s="1" t="s">
        <v>4647</v>
      </c>
    </row>
    <row r="930" spans="1:27" x14ac:dyDescent="0.25">
      <c r="A930" s="25" t="s">
        <v>3067</v>
      </c>
      <c r="B930" s="4">
        <v>949</v>
      </c>
      <c r="C930" s="1">
        <v>4</v>
      </c>
      <c r="D930" s="1" t="s">
        <v>2570</v>
      </c>
      <c r="K930" s="1" t="s">
        <v>3066</v>
      </c>
      <c r="L930" s="1">
        <v>949</v>
      </c>
      <c r="M930" s="1">
        <v>12</v>
      </c>
      <c r="N930" s="1" t="s">
        <v>2569</v>
      </c>
      <c r="X930" s="1" t="s">
        <v>4145</v>
      </c>
      <c r="Y930" s="1">
        <v>1004</v>
      </c>
      <c r="Z930" s="1">
        <v>12</v>
      </c>
      <c r="AA930" s="1" t="s">
        <v>4648</v>
      </c>
    </row>
    <row r="931" spans="1:27" x14ac:dyDescent="0.25">
      <c r="A931" s="25" t="s">
        <v>3068</v>
      </c>
      <c r="B931" s="4">
        <v>2</v>
      </c>
      <c r="C931" s="1">
        <v>4</v>
      </c>
      <c r="D931" s="1" t="s">
        <v>2571</v>
      </c>
      <c r="K931" s="1" t="s">
        <v>3067</v>
      </c>
      <c r="L931" s="1">
        <v>949</v>
      </c>
      <c r="M931" s="1">
        <v>4</v>
      </c>
      <c r="N931" s="1" t="s">
        <v>2570</v>
      </c>
      <c r="X931" s="1" t="s">
        <v>4146</v>
      </c>
      <c r="Y931" s="1">
        <v>445</v>
      </c>
      <c r="Z931" s="1">
        <v>14</v>
      </c>
      <c r="AA931" s="1" t="s">
        <v>4649</v>
      </c>
    </row>
    <row r="932" spans="1:27" x14ac:dyDescent="0.25">
      <c r="A932" s="25" t="s">
        <v>3069</v>
      </c>
      <c r="B932" s="4">
        <v>1</v>
      </c>
      <c r="C932" s="1">
        <v>12</v>
      </c>
      <c r="D932" s="1" t="s">
        <v>2572</v>
      </c>
      <c r="K932" s="1" t="s">
        <v>3068</v>
      </c>
      <c r="L932" s="1">
        <v>2</v>
      </c>
      <c r="M932" s="1">
        <v>4</v>
      </c>
      <c r="N932" s="1" t="s">
        <v>2571</v>
      </c>
      <c r="X932" s="1" t="s">
        <v>4147</v>
      </c>
      <c r="Y932" s="1">
        <v>445</v>
      </c>
      <c r="Z932" s="1">
        <v>6</v>
      </c>
      <c r="AA932" s="1" t="s">
        <v>4650</v>
      </c>
    </row>
    <row r="933" spans="1:27" x14ac:dyDescent="0.25">
      <c r="A933" s="25" t="s">
        <v>3070</v>
      </c>
      <c r="B933" s="4">
        <v>6</v>
      </c>
      <c r="C933" s="1">
        <v>4</v>
      </c>
      <c r="D933" s="1" t="s">
        <v>2573</v>
      </c>
      <c r="K933" s="1" t="s">
        <v>3069</v>
      </c>
      <c r="L933" s="1">
        <v>1</v>
      </c>
      <c r="M933" s="1">
        <v>12</v>
      </c>
      <c r="N933" s="1" t="s">
        <v>2572</v>
      </c>
      <c r="X933" s="1" t="s">
        <v>4148</v>
      </c>
      <c r="Y933" s="1">
        <v>445</v>
      </c>
      <c r="Z933" s="1">
        <v>4</v>
      </c>
      <c r="AA933" s="1" t="s">
        <v>4651</v>
      </c>
    </row>
    <row r="934" spans="1:27" x14ac:dyDescent="0.25">
      <c r="A934" s="25" t="s">
        <v>3071</v>
      </c>
      <c r="B934" s="4">
        <v>948</v>
      </c>
      <c r="C934" s="1">
        <v>4</v>
      </c>
      <c r="D934" s="1" t="s">
        <v>3538</v>
      </c>
      <c r="K934" s="1" t="s">
        <v>3070</v>
      </c>
      <c r="L934" s="1">
        <v>6</v>
      </c>
      <c r="M934" s="1">
        <v>4</v>
      </c>
      <c r="N934" s="1" t="s">
        <v>2573</v>
      </c>
      <c r="X934" s="1" t="s">
        <v>4149</v>
      </c>
      <c r="Y934" s="1">
        <v>392</v>
      </c>
      <c r="Z934" s="1">
        <v>12</v>
      </c>
      <c r="AA934" s="1" t="s">
        <v>4652</v>
      </c>
    </row>
    <row r="935" spans="1:27" x14ac:dyDescent="0.25">
      <c r="A935" s="25" t="s">
        <v>3072</v>
      </c>
      <c r="B935" s="4">
        <v>144</v>
      </c>
      <c r="C935" s="1">
        <v>12</v>
      </c>
      <c r="D935" s="1" t="s">
        <v>2574</v>
      </c>
      <c r="K935" s="1" t="s">
        <v>3071</v>
      </c>
      <c r="L935" s="1">
        <v>948</v>
      </c>
      <c r="M935" s="1">
        <v>4</v>
      </c>
      <c r="N935" s="1" t="s">
        <v>3538</v>
      </c>
      <c r="X935" s="1" t="s">
        <v>4150</v>
      </c>
      <c r="Y935" s="1">
        <v>392</v>
      </c>
      <c r="Z935" s="1">
        <v>12</v>
      </c>
      <c r="AA935" s="1" t="s">
        <v>4653</v>
      </c>
    </row>
    <row r="936" spans="1:27" x14ac:dyDescent="0.25">
      <c r="A936" s="25" t="s">
        <v>3073</v>
      </c>
      <c r="B936" s="4">
        <v>104</v>
      </c>
      <c r="C936" s="1">
        <v>12</v>
      </c>
      <c r="D936" s="1" t="s">
        <v>2575</v>
      </c>
      <c r="K936" s="1" t="s">
        <v>3072</v>
      </c>
      <c r="L936" s="1">
        <v>144</v>
      </c>
      <c r="M936" s="1">
        <v>12</v>
      </c>
      <c r="N936" s="1" t="s">
        <v>2574</v>
      </c>
      <c r="X936" s="1" t="s">
        <v>4151</v>
      </c>
      <c r="Y936" s="1">
        <v>499</v>
      </c>
      <c r="Z936" s="1">
        <v>13</v>
      </c>
      <c r="AA936" s="1" t="s">
        <v>4654</v>
      </c>
    </row>
    <row r="937" spans="1:27" x14ac:dyDescent="0.25">
      <c r="A937" s="25" t="s">
        <v>3074</v>
      </c>
      <c r="B937" s="4">
        <v>242</v>
      </c>
      <c r="C937" s="1">
        <v>12</v>
      </c>
      <c r="D937" s="1" t="s">
        <v>2576</v>
      </c>
      <c r="K937" s="1" t="s">
        <v>3073</v>
      </c>
      <c r="L937" s="1">
        <v>104</v>
      </c>
      <c r="M937" s="1">
        <v>12</v>
      </c>
      <c r="N937" s="1" t="s">
        <v>2575</v>
      </c>
      <c r="X937" s="1" t="s">
        <v>4152</v>
      </c>
      <c r="Y937" s="1">
        <v>692</v>
      </c>
      <c r="Z937" s="1">
        <v>13</v>
      </c>
      <c r="AA937" s="1" t="s">
        <v>4655</v>
      </c>
    </row>
    <row r="938" spans="1:27" x14ac:dyDescent="0.25">
      <c r="A938" s="25" t="s">
        <v>3075</v>
      </c>
      <c r="B938" s="4">
        <v>103</v>
      </c>
      <c r="C938" s="1">
        <v>12</v>
      </c>
      <c r="D938" s="1" t="s">
        <v>2577</v>
      </c>
      <c r="K938" s="1" t="s">
        <v>3074</v>
      </c>
      <c r="L938" s="1">
        <v>242</v>
      </c>
      <c r="M938" s="1">
        <v>12</v>
      </c>
      <c r="N938" s="1" t="s">
        <v>2576</v>
      </c>
      <c r="X938" s="1" t="s">
        <v>4153</v>
      </c>
      <c r="Y938" s="1">
        <v>499</v>
      </c>
      <c r="Z938" s="1">
        <v>12</v>
      </c>
      <c r="AA938" s="1" t="s">
        <v>4656</v>
      </c>
    </row>
    <row r="939" spans="1:27" x14ac:dyDescent="0.25">
      <c r="A939" s="25" t="s">
        <v>3076</v>
      </c>
      <c r="B939" s="4">
        <v>104</v>
      </c>
      <c r="C939" s="1">
        <v>12</v>
      </c>
      <c r="D939" s="1" t="s">
        <v>2578</v>
      </c>
      <c r="K939" s="1" t="s">
        <v>3075</v>
      </c>
      <c r="L939" s="1">
        <v>103</v>
      </c>
      <c r="M939" s="1">
        <v>12</v>
      </c>
      <c r="N939" s="1" t="s">
        <v>2577</v>
      </c>
      <c r="X939" s="1" t="s">
        <v>4154</v>
      </c>
      <c r="Y939" s="1">
        <v>499</v>
      </c>
      <c r="Z939" s="1">
        <v>13</v>
      </c>
      <c r="AA939" s="1" t="s">
        <v>4657</v>
      </c>
    </row>
    <row r="940" spans="1:27" x14ac:dyDescent="0.25">
      <c r="A940" s="25" t="s">
        <v>3077</v>
      </c>
      <c r="B940" s="4">
        <v>949</v>
      </c>
      <c r="C940" s="1">
        <v>12</v>
      </c>
      <c r="D940" s="1" t="s">
        <v>2579</v>
      </c>
      <c r="K940" s="1" t="s">
        <v>3076</v>
      </c>
      <c r="L940" s="1">
        <v>104</v>
      </c>
      <c r="M940" s="1">
        <v>12</v>
      </c>
      <c r="N940" s="1" t="s">
        <v>2578</v>
      </c>
      <c r="X940" s="1" t="s">
        <v>4155</v>
      </c>
      <c r="Y940" s="1">
        <v>445</v>
      </c>
      <c r="Z940" s="1">
        <v>4</v>
      </c>
      <c r="AA940" s="1" t="s">
        <v>4658</v>
      </c>
    </row>
    <row r="941" spans="1:27" x14ac:dyDescent="0.25">
      <c r="A941" s="25" t="s">
        <v>3078</v>
      </c>
      <c r="B941" s="4">
        <v>949</v>
      </c>
      <c r="C941" s="1">
        <v>4</v>
      </c>
      <c r="D941" s="1" t="s">
        <v>2580</v>
      </c>
      <c r="K941" s="1" t="s">
        <v>3077</v>
      </c>
      <c r="L941" s="1">
        <v>949</v>
      </c>
      <c r="M941" s="1">
        <v>12</v>
      </c>
      <c r="N941" s="1" t="s">
        <v>2579</v>
      </c>
      <c r="X941" s="1" t="s">
        <v>4156</v>
      </c>
      <c r="Y941" s="1">
        <v>692</v>
      </c>
      <c r="Z941" s="1">
        <v>13</v>
      </c>
      <c r="AA941" s="1" t="s">
        <v>4659</v>
      </c>
    </row>
    <row r="942" spans="1:27" x14ac:dyDescent="0.25">
      <c r="A942" s="25" t="s">
        <v>3079</v>
      </c>
      <c r="B942" s="4">
        <v>1</v>
      </c>
      <c r="C942" s="1">
        <v>12</v>
      </c>
      <c r="D942" s="1" t="s">
        <v>2581</v>
      </c>
      <c r="K942" s="1" t="s">
        <v>3078</v>
      </c>
      <c r="L942" s="1">
        <v>949</v>
      </c>
      <c r="M942" s="1">
        <v>4</v>
      </c>
      <c r="N942" s="1" t="s">
        <v>2580</v>
      </c>
      <c r="X942" s="1" t="s">
        <v>4157</v>
      </c>
      <c r="Y942" s="1">
        <v>499</v>
      </c>
      <c r="Z942" s="1">
        <v>13</v>
      </c>
      <c r="AA942" s="1" t="s">
        <v>4660</v>
      </c>
    </row>
    <row r="943" spans="1:27" x14ac:dyDescent="0.25">
      <c r="A943" s="25" t="s">
        <v>3080</v>
      </c>
      <c r="B943" s="4">
        <v>103</v>
      </c>
      <c r="C943" s="1">
        <v>12</v>
      </c>
      <c r="D943" s="1" t="s">
        <v>2582</v>
      </c>
      <c r="K943" s="1" t="s">
        <v>3079</v>
      </c>
      <c r="L943" s="1">
        <v>1</v>
      </c>
      <c r="M943" s="1">
        <v>12</v>
      </c>
      <c r="N943" s="1" t="s">
        <v>2581</v>
      </c>
      <c r="X943" s="1" t="s">
        <v>4158</v>
      </c>
      <c r="Y943" s="1">
        <v>692</v>
      </c>
      <c r="Z943" s="1">
        <v>13</v>
      </c>
      <c r="AA943" s="1" t="s">
        <v>4661</v>
      </c>
    </row>
    <row r="944" spans="1:27" x14ac:dyDescent="0.25">
      <c r="A944" s="25" t="s">
        <v>3081</v>
      </c>
      <c r="B944" s="4">
        <v>2</v>
      </c>
      <c r="C944" s="1">
        <v>4</v>
      </c>
      <c r="D944" s="1" t="s">
        <v>2583</v>
      </c>
      <c r="K944" s="1" t="s">
        <v>3080</v>
      </c>
      <c r="L944" s="1">
        <v>103</v>
      </c>
      <c r="M944" s="1">
        <v>12</v>
      </c>
      <c r="N944" s="1" t="s">
        <v>2582</v>
      </c>
      <c r="X944" s="1" t="s">
        <v>4159</v>
      </c>
      <c r="Y944" s="1">
        <v>499</v>
      </c>
      <c r="Z944" s="1">
        <v>13</v>
      </c>
      <c r="AA944" s="1" t="s">
        <v>4662</v>
      </c>
    </row>
    <row r="945" spans="1:27" x14ac:dyDescent="0.25">
      <c r="A945" s="25" t="s">
        <v>3082</v>
      </c>
      <c r="B945" s="4">
        <v>6</v>
      </c>
      <c r="C945" s="1">
        <v>4</v>
      </c>
      <c r="D945" s="1" t="s">
        <v>2584</v>
      </c>
      <c r="K945" s="1" t="s">
        <v>3081</v>
      </c>
      <c r="L945" s="1">
        <v>2</v>
      </c>
      <c r="M945" s="1">
        <v>4</v>
      </c>
      <c r="N945" s="1" t="s">
        <v>2583</v>
      </c>
      <c r="X945" s="1" t="s">
        <v>4160</v>
      </c>
      <c r="Y945" s="1">
        <v>499</v>
      </c>
      <c r="Z945" s="1">
        <v>13</v>
      </c>
      <c r="AA945" s="1" t="s">
        <v>4663</v>
      </c>
    </row>
    <row r="946" spans="1:27" x14ac:dyDescent="0.25">
      <c r="A946" s="25" t="s">
        <v>3083</v>
      </c>
      <c r="B946" s="4">
        <v>242</v>
      </c>
      <c r="C946" s="1">
        <v>12</v>
      </c>
      <c r="D946" s="1" t="s">
        <v>2585</v>
      </c>
      <c r="K946" s="1" t="s">
        <v>3082</v>
      </c>
      <c r="L946" s="1">
        <v>6</v>
      </c>
      <c r="M946" s="1">
        <v>4</v>
      </c>
      <c r="N946" s="1" t="s">
        <v>2584</v>
      </c>
      <c r="X946" s="1" t="s">
        <v>4161</v>
      </c>
      <c r="Y946" s="1">
        <v>692</v>
      </c>
      <c r="Z946" s="1">
        <v>13</v>
      </c>
      <c r="AA946" s="1" t="s">
        <v>4664</v>
      </c>
    </row>
    <row r="947" spans="1:27" x14ac:dyDescent="0.25">
      <c r="A947" s="25" t="s">
        <v>3084</v>
      </c>
      <c r="B947" s="4">
        <v>104</v>
      </c>
      <c r="C947" s="1">
        <v>12</v>
      </c>
      <c r="D947" s="1" t="s">
        <v>2586</v>
      </c>
      <c r="K947" s="1" t="s">
        <v>3083</v>
      </c>
      <c r="L947" s="1">
        <v>242</v>
      </c>
      <c r="M947" s="1">
        <v>12</v>
      </c>
      <c r="N947" s="1" t="s">
        <v>2585</v>
      </c>
      <c r="X947" s="1" t="s">
        <v>4162</v>
      </c>
      <c r="Y947" s="1">
        <v>666</v>
      </c>
      <c r="Z947" s="1">
        <v>12</v>
      </c>
      <c r="AA947" s="1" t="s">
        <v>4665</v>
      </c>
    </row>
    <row r="948" spans="1:27" x14ac:dyDescent="0.25">
      <c r="A948" s="25" t="s">
        <v>3085</v>
      </c>
      <c r="B948" s="4">
        <v>949</v>
      </c>
      <c r="C948" s="1">
        <v>4</v>
      </c>
      <c r="D948" s="1" t="s">
        <v>2587</v>
      </c>
      <c r="K948" s="1" t="s">
        <v>3084</v>
      </c>
      <c r="L948" s="1">
        <v>104</v>
      </c>
      <c r="M948" s="1">
        <v>12</v>
      </c>
      <c r="N948" s="1" t="s">
        <v>2586</v>
      </c>
      <c r="X948" s="1" t="s">
        <v>4163</v>
      </c>
      <c r="Y948" s="1">
        <v>692</v>
      </c>
      <c r="Z948" s="1">
        <v>13</v>
      </c>
      <c r="AA948" s="1" t="s">
        <v>4666</v>
      </c>
    </row>
    <row r="949" spans="1:27" x14ac:dyDescent="0.25">
      <c r="A949" s="25" t="s">
        <v>3086</v>
      </c>
      <c r="B949" s="4">
        <v>144</v>
      </c>
      <c r="C949" s="1">
        <v>12</v>
      </c>
      <c r="D949" s="1" t="s">
        <v>2588</v>
      </c>
      <c r="K949" s="1" t="s">
        <v>3085</v>
      </c>
      <c r="L949" s="1">
        <v>949</v>
      </c>
      <c r="M949" s="1">
        <v>4</v>
      </c>
      <c r="N949" s="1" t="s">
        <v>2587</v>
      </c>
      <c r="X949" s="1" t="s">
        <v>4164</v>
      </c>
      <c r="Y949" s="1">
        <v>264</v>
      </c>
      <c r="Z949" s="1">
        <v>13</v>
      </c>
      <c r="AA949" s="1" t="s">
        <v>4667</v>
      </c>
    </row>
    <row r="950" spans="1:27" x14ac:dyDescent="0.25">
      <c r="A950" s="25" t="s">
        <v>3087</v>
      </c>
      <c r="B950" s="4">
        <v>6</v>
      </c>
      <c r="C950" s="1">
        <v>4</v>
      </c>
      <c r="D950" s="1" t="s">
        <v>2589</v>
      </c>
      <c r="K950" s="1" t="s">
        <v>3086</v>
      </c>
      <c r="L950" s="1">
        <v>144</v>
      </c>
      <c r="M950" s="1">
        <v>12</v>
      </c>
      <c r="N950" s="1" t="s">
        <v>2588</v>
      </c>
      <c r="X950" s="1" t="s">
        <v>4165</v>
      </c>
      <c r="Y950" s="1">
        <v>445</v>
      </c>
      <c r="Z950" s="1">
        <v>13</v>
      </c>
      <c r="AA950" s="1" t="s">
        <v>4668</v>
      </c>
    </row>
    <row r="951" spans="1:27" x14ac:dyDescent="0.25">
      <c r="A951" s="25" t="s">
        <v>3088</v>
      </c>
      <c r="B951" s="4">
        <v>104</v>
      </c>
      <c r="C951" s="1">
        <v>12</v>
      </c>
      <c r="D951" s="1" t="s">
        <v>2590</v>
      </c>
      <c r="K951" s="1" t="s">
        <v>3087</v>
      </c>
      <c r="L951" s="1">
        <v>6</v>
      </c>
      <c r="M951" s="1">
        <v>4</v>
      </c>
      <c r="N951" s="1" t="s">
        <v>2589</v>
      </c>
      <c r="X951" s="1" t="s">
        <v>4166</v>
      </c>
      <c r="Y951" s="1">
        <v>949</v>
      </c>
      <c r="Z951" s="1">
        <v>13</v>
      </c>
      <c r="AA951" s="1" t="s">
        <v>1890</v>
      </c>
    </row>
    <row r="952" spans="1:27" x14ac:dyDescent="0.25">
      <c r="A952" s="25" t="s">
        <v>3089</v>
      </c>
      <c r="B952" s="4">
        <v>948</v>
      </c>
      <c r="C952" s="1">
        <v>4</v>
      </c>
      <c r="D952" s="1" t="s">
        <v>3539</v>
      </c>
      <c r="K952" s="1" t="s">
        <v>3088</v>
      </c>
      <c r="L952" s="1">
        <v>104</v>
      </c>
      <c r="M952" s="1">
        <v>12</v>
      </c>
      <c r="N952" s="1" t="s">
        <v>2590</v>
      </c>
      <c r="X952" s="1" t="s">
        <v>4167</v>
      </c>
      <c r="Y952" s="1">
        <v>2</v>
      </c>
      <c r="Z952" s="1">
        <v>13</v>
      </c>
      <c r="AA952" s="1" t="s">
        <v>4669</v>
      </c>
    </row>
    <row r="953" spans="1:27" x14ac:dyDescent="0.25">
      <c r="A953" s="25" t="s">
        <v>3090</v>
      </c>
      <c r="B953" s="4">
        <v>2</v>
      </c>
      <c r="C953" s="1">
        <v>4</v>
      </c>
      <c r="D953" s="1" t="s">
        <v>2591</v>
      </c>
      <c r="K953" s="1" t="s">
        <v>3089</v>
      </c>
      <c r="L953" s="1">
        <v>948</v>
      </c>
      <c r="M953" s="1">
        <v>4</v>
      </c>
      <c r="N953" s="1" t="s">
        <v>3539</v>
      </c>
      <c r="X953" s="1" t="s">
        <v>4168</v>
      </c>
      <c r="Y953" s="1">
        <v>948</v>
      </c>
      <c r="Z953" s="1">
        <v>13</v>
      </c>
      <c r="AA953" s="1" t="s">
        <v>2040</v>
      </c>
    </row>
    <row r="954" spans="1:27" x14ac:dyDescent="0.25">
      <c r="A954" s="25" t="s">
        <v>3091</v>
      </c>
      <c r="B954" s="4">
        <v>948</v>
      </c>
      <c r="C954" s="1">
        <v>4</v>
      </c>
      <c r="D954" s="1" t="s">
        <v>3540</v>
      </c>
      <c r="K954" s="1" t="s">
        <v>3090</v>
      </c>
      <c r="L954" s="1">
        <v>2</v>
      </c>
      <c r="M954" s="1">
        <v>4</v>
      </c>
      <c r="N954" s="1" t="s">
        <v>2591</v>
      </c>
      <c r="X954" s="1" t="s">
        <v>4169</v>
      </c>
      <c r="Y954" s="1">
        <v>125</v>
      </c>
      <c r="Z954" s="1">
        <v>13</v>
      </c>
      <c r="AA954" s="1" t="s">
        <v>2145</v>
      </c>
    </row>
    <row r="955" spans="1:27" x14ac:dyDescent="0.25">
      <c r="A955" s="25" t="s">
        <v>3092</v>
      </c>
      <c r="B955" s="4">
        <v>949</v>
      </c>
      <c r="C955" s="1">
        <v>12</v>
      </c>
      <c r="D955" s="1" t="s">
        <v>2592</v>
      </c>
      <c r="K955" s="1" t="s">
        <v>3091</v>
      </c>
      <c r="L955" s="1">
        <v>948</v>
      </c>
      <c r="M955" s="1">
        <v>4</v>
      </c>
      <c r="N955" s="1" t="s">
        <v>3540</v>
      </c>
      <c r="X955" s="1" t="s">
        <v>4170</v>
      </c>
      <c r="Y955" s="1">
        <v>6</v>
      </c>
      <c r="Z955" s="1">
        <v>13</v>
      </c>
      <c r="AA955" s="1" t="s">
        <v>2025</v>
      </c>
    </row>
    <row r="956" spans="1:27" x14ac:dyDescent="0.25">
      <c r="A956" s="25" t="s">
        <v>3093</v>
      </c>
      <c r="B956" s="4">
        <v>1</v>
      </c>
      <c r="C956" s="1">
        <v>12</v>
      </c>
      <c r="D956" s="1" t="s">
        <v>2593</v>
      </c>
      <c r="K956" s="1" t="s">
        <v>3092</v>
      </c>
      <c r="L956" s="1">
        <v>949</v>
      </c>
      <c r="M956" s="1">
        <v>12</v>
      </c>
      <c r="N956" s="1" t="s">
        <v>2592</v>
      </c>
      <c r="X956" s="1" t="s">
        <v>4171</v>
      </c>
      <c r="Y956" s="1">
        <v>693</v>
      </c>
      <c r="Z956" s="1">
        <v>6</v>
      </c>
      <c r="AA956" s="1" t="s">
        <v>4670</v>
      </c>
    </row>
    <row r="957" spans="1:27" x14ac:dyDescent="0.25">
      <c r="A957" s="25" t="s">
        <v>3094</v>
      </c>
      <c r="B957" s="4">
        <v>949</v>
      </c>
      <c r="C957" s="1">
        <v>4</v>
      </c>
      <c r="D957" s="1" t="s">
        <v>2594</v>
      </c>
      <c r="K957" s="1" t="s">
        <v>3093</v>
      </c>
      <c r="L957" s="1">
        <v>1</v>
      </c>
      <c r="M957" s="1">
        <v>12</v>
      </c>
      <c r="N957" s="1" t="s">
        <v>2593</v>
      </c>
      <c r="X957" s="1" t="s">
        <v>4172</v>
      </c>
      <c r="Y957" s="1">
        <v>694</v>
      </c>
      <c r="Z957" s="1">
        <v>12</v>
      </c>
      <c r="AA957" s="1" t="s">
        <v>4671</v>
      </c>
    </row>
    <row r="958" spans="1:27" x14ac:dyDescent="0.25">
      <c r="A958" s="25" t="s">
        <v>3095</v>
      </c>
      <c r="B958" s="4">
        <v>242</v>
      </c>
      <c r="C958" s="1">
        <v>12</v>
      </c>
      <c r="D958" s="1" t="s">
        <v>2595</v>
      </c>
      <c r="K958" s="1" t="s">
        <v>3094</v>
      </c>
      <c r="L958" s="1">
        <v>949</v>
      </c>
      <c r="M958" s="1">
        <v>4</v>
      </c>
      <c r="N958" s="1" t="s">
        <v>2594</v>
      </c>
      <c r="X958" s="1" t="s">
        <v>4173</v>
      </c>
      <c r="Y958" s="1">
        <v>695</v>
      </c>
      <c r="Z958" s="1">
        <v>12</v>
      </c>
      <c r="AA958" s="1" t="s">
        <v>4672</v>
      </c>
    </row>
    <row r="959" spans="1:27" x14ac:dyDescent="0.25">
      <c r="A959" s="25" t="s">
        <v>3096</v>
      </c>
      <c r="B959" s="4">
        <v>6</v>
      </c>
      <c r="C959" s="1">
        <v>4</v>
      </c>
      <c r="D959" s="1" t="s">
        <v>2596</v>
      </c>
      <c r="K959" s="1" t="s">
        <v>3095</v>
      </c>
      <c r="L959" s="1">
        <v>242</v>
      </c>
      <c r="M959" s="1">
        <v>12</v>
      </c>
      <c r="N959" s="1" t="s">
        <v>2595</v>
      </c>
      <c r="X959" s="1" t="s">
        <v>4174</v>
      </c>
      <c r="Y959" s="1">
        <v>695</v>
      </c>
      <c r="Z959" s="1">
        <v>12</v>
      </c>
      <c r="AA959" s="1" t="s">
        <v>4673</v>
      </c>
    </row>
    <row r="960" spans="1:27" x14ac:dyDescent="0.25">
      <c r="A960" s="25" t="s">
        <v>3097</v>
      </c>
      <c r="B960" s="4">
        <v>104</v>
      </c>
      <c r="C960" s="1">
        <v>12</v>
      </c>
      <c r="D960" s="1" t="s">
        <v>2597</v>
      </c>
      <c r="K960" s="1" t="s">
        <v>3096</v>
      </c>
      <c r="L960" s="1">
        <v>6</v>
      </c>
      <c r="M960" s="1">
        <v>4</v>
      </c>
      <c r="N960" s="1" t="s">
        <v>2596</v>
      </c>
      <c r="X960" s="1" t="s">
        <v>4175</v>
      </c>
      <c r="Y960" s="1">
        <v>696</v>
      </c>
      <c r="Z960" s="1">
        <v>18</v>
      </c>
      <c r="AA960" s="1" t="s">
        <v>4674</v>
      </c>
    </row>
    <row r="961" spans="1:27" x14ac:dyDescent="0.25">
      <c r="A961" s="25" t="s">
        <v>3098</v>
      </c>
      <c r="B961" s="4">
        <v>103</v>
      </c>
      <c r="C961" s="1">
        <v>12</v>
      </c>
      <c r="D961" s="1" t="s">
        <v>2598</v>
      </c>
      <c r="K961" s="1" t="s">
        <v>3097</v>
      </c>
      <c r="L961" s="1">
        <v>104</v>
      </c>
      <c r="M961" s="1">
        <v>12</v>
      </c>
      <c r="N961" s="1" t="s">
        <v>2597</v>
      </c>
      <c r="X961" s="1" t="s">
        <v>4176</v>
      </c>
      <c r="Y961" s="1">
        <v>345</v>
      </c>
      <c r="Z961" s="1">
        <v>12</v>
      </c>
      <c r="AA961" s="1" t="s">
        <v>3606</v>
      </c>
    </row>
    <row r="962" spans="1:27" x14ac:dyDescent="0.25">
      <c r="A962" s="25" t="s">
        <v>3099</v>
      </c>
      <c r="B962" s="4">
        <v>2</v>
      </c>
      <c r="C962" s="1">
        <v>4</v>
      </c>
      <c r="D962" s="1" t="s">
        <v>2599</v>
      </c>
      <c r="K962" s="1" t="s">
        <v>3098</v>
      </c>
      <c r="L962" s="1">
        <v>103</v>
      </c>
      <c r="M962" s="1">
        <v>12</v>
      </c>
      <c r="N962" s="1" t="s">
        <v>2598</v>
      </c>
      <c r="X962" s="1" t="s">
        <v>4177</v>
      </c>
      <c r="Y962" s="1">
        <v>699</v>
      </c>
      <c r="Z962" s="1">
        <v>1</v>
      </c>
      <c r="AA962" s="1" t="s">
        <v>4675</v>
      </c>
    </row>
    <row r="963" spans="1:27" x14ac:dyDescent="0.25">
      <c r="A963" s="25" t="s">
        <v>3100</v>
      </c>
      <c r="B963" s="4">
        <v>948</v>
      </c>
      <c r="C963" s="1">
        <v>4</v>
      </c>
      <c r="D963" s="1" t="s">
        <v>3541</v>
      </c>
      <c r="K963" s="1" t="s">
        <v>3099</v>
      </c>
      <c r="L963" s="1">
        <v>2</v>
      </c>
      <c r="M963" s="1">
        <v>4</v>
      </c>
      <c r="N963" s="1" t="s">
        <v>2599</v>
      </c>
      <c r="X963" s="1" t="s">
        <v>4178</v>
      </c>
      <c r="Y963" s="1">
        <v>699</v>
      </c>
      <c r="Z963" s="1">
        <v>1</v>
      </c>
      <c r="AA963" s="1" t="s">
        <v>4676</v>
      </c>
    </row>
    <row r="964" spans="1:27" x14ac:dyDescent="0.25">
      <c r="A964" s="25" t="s">
        <v>3101</v>
      </c>
      <c r="B964" s="4">
        <v>242</v>
      </c>
      <c r="C964" s="1">
        <v>12</v>
      </c>
      <c r="D964" s="1" t="s">
        <v>2600</v>
      </c>
      <c r="K964" s="1" t="s">
        <v>3100</v>
      </c>
      <c r="L964" s="1">
        <v>948</v>
      </c>
      <c r="M964" s="1">
        <v>4</v>
      </c>
      <c r="N964" s="1" t="s">
        <v>3541</v>
      </c>
      <c r="X964" s="1" t="s">
        <v>4179</v>
      </c>
      <c r="Y964" s="1">
        <v>699</v>
      </c>
      <c r="Z964" s="1">
        <v>1</v>
      </c>
      <c r="AA964" s="1" t="s">
        <v>4677</v>
      </c>
    </row>
    <row r="965" spans="1:27" x14ac:dyDescent="0.25">
      <c r="A965" s="25" t="s">
        <v>3102</v>
      </c>
      <c r="B965" s="4">
        <v>144</v>
      </c>
      <c r="C965" s="1">
        <v>12</v>
      </c>
      <c r="D965" s="1" t="s">
        <v>2601</v>
      </c>
      <c r="K965" s="1" t="s">
        <v>3101</v>
      </c>
      <c r="L965" s="1">
        <v>242</v>
      </c>
      <c r="M965" s="1">
        <v>12</v>
      </c>
      <c r="N965" s="1" t="s">
        <v>2600</v>
      </c>
      <c r="X965" s="1" t="s">
        <v>4180</v>
      </c>
      <c r="Y965" s="1">
        <v>699</v>
      </c>
      <c r="Z965" s="1">
        <v>1</v>
      </c>
      <c r="AA965" s="1" t="s">
        <v>4678</v>
      </c>
    </row>
    <row r="966" spans="1:27" x14ac:dyDescent="0.25">
      <c r="A966" s="25" t="s">
        <v>3103</v>
      </c>
      <c r="B966" s="4">
        <v>1</v>
      </c>
      <c r="C966" s="1">
        <v>12</v>
      </c>
      <c r="D966" s="1" t="s">
        <v>2602</v>
      </c>
      <c r="K966" s="1" t="s">
        <v>3102</v>
      </c>
      <c r="L966" s="1">
        <v>144</v>
      </c>
      <c r="M966" s="1">
        <v>12</v>
      </c>
      <c r="N966" s="1" t="s">
        <v>2601</v>
      </c>
      <c r="X966" s="1" t="s">
        <v>4181</v>
      </c>
      <c r="Y966" s="1">
        <v>699</v>
      </c>
      <c r="Z966" s="1">
        <v>1</v>
      </c>
      <c r="AA966" s="1" t="s">
        <v>4679</v>
      </c>
    </row>
    <row r="967" spans="1:27" x14ac:dyDescent="0.25">
      <c r="A967" s="25" t="s">
        <v>3104</v>
      </c>
      <c r="B967" s="4">
        <v>104</v>
      </c>
      <c r="C967" s="1">
        <v>12</v>
      </c>
      <c r="D967" s="1" t="s">
        <v>2603</v>
      </c>
      <c r="K967" s="1" t="s">
        <v>3103</v>
      </c>
      <c r="L967" s="1">
        <v>1</v>
      </c>
      <c r="M967" s="1">
        <v>12</v>
      </c>
      <c r="N967" s="1" t="s">
        <v>2602</v>
      </c>
      <c r="X967" s="1" t="s">
        <v>4182</v>
      </c>
      <c r="Y967" s="1">
        <v>699</v>
      </c>
      <c r="Z967" s="1">
        <v>1</v>
      </c>
      <c r="AA967" s="1" t="s">
        <v>4680</v>
      </c>
    </row>
    <row r="968" spans="1:27" x14ac:dyDescent="0.25">
      <c r="A968" s="25" t="s">
        <v>3105</v>
      </c>
      <c r="B968" s="4">
        <v>949</v>
      </c>
      <c r="C968" s="1">
        <v>12</v>
      </c>
      <c r="D968" s="1" t="s">
        <v>2604</v>
      </c>
      <c r="K968" s="1" t="s">
        <v>3104</v>
      </c>
      <c r="L968" s="1">
        <v>104</v>
      </c>
      <c r="M968" s="1">
        <v>12</v>
      </c>
      <c r="N968" s="1" t="s">
        <v>2603</v>
      </c>
      <c r="X968" s="1" t="s">
        <v>4183</v>
      </c>
      <c r="Y968" s="1">
        <v>699</v>
      </c>
      <c r="Z968" s="1">
        <v>1</v>
      </c>
      <c r="AA968" s="1" t="s">
        <v>4681</v>
      </c>
    </row>
    <row r="969" spans="1:27" x14ac:dyDescent="0.25">
      <c r="A969" s="25" t="s">
        <v>3106</v>
      </c>
      <c r="B969" s="4">
        <v>103</v>
      </c>
      <c r="C969" s="1">
        <v>12</v>
      </c>
      <c r="D969" s="1" t="s">
        <v>2605</v>
      </c>
      <c r="K969" s="1" t="s">
        <v>3105</v>
      </c>
      <c r="L969" s="1">
        <v>949</v>
      </c>
      <c r="M969" s="1">
        <v>12</v>
      </c>
      <c r="N969" s="1" t="s">
        <v>2604</v>
      </c>
      <c r="X969" s="1" t="s">
        <v>4184</v>
      </c>
      <c r="Y969" s="1">
        <v>699</v>
      </c>
      <c r="Z969" s="1">
        <v>1</v>
      </c>
      <c r="AA969" s="1" t="s">
        <v>4682</v>
      </c>
    </row>
    <row r="970" spans="1:27" x14ac:dyDescent="0.25">
      <c r="A970" s="25" t="s">
        <v>3107</v>
      </c>
      <c r="B970" s="4">
        <v>144</v>
      </c>
      <c r="C970" s="1">
        <v>12</v>
      </c>
      <c r="D970" s="1" t="s">
        <v>2606</v>
      </c>
      <c r="K970" s="1" t="s">
        <v>3106</v>
      </c>
      <c r="L970" s="1">
        <v>103</v>
      </c>
      <c r="M970" s="1">
        <v>12</v>
      </c>
      <c r="N970" s="1" t="s">
        <v>2605</v>
      </c>
      <c r="X970" s="1" t="s">
        <v>4185</v>
      </c>
      <c r="Y970" s="1">
        <v>699</v>
      </c>
      <c r="Z970" s="1">
        <v>1</v>
      </c>
      <c r="AA970" s="1" t="s">
        <v>4683</v>
      </c>
    </row>
    <row r="971" spans="1:27" x14ac:dyDescent="0.25">
      <c r="A971" s="25" t="s">
        <v>3108</v>
      </c>
      <c r="B971" s="4">
        <v>104</v>
      </c>
      <c r="C971" s="1">
        <v>12</v>
      </c>
      <c r="D971" s="1" t="s">
        <v>2607</v>
      </c>
      <c r="K971" s="1" t="s">
        <v>3107</v>
      </c>
      <c r="L971" s="1">
        <v>144</v>
      </c>
      <c r="M971" s="1">
        <v>12</v>
      </c>
      <c r="N971" s="1" t="s">
        <v>2606</v>
      </c>
      <c r="X971" s="1" t="s">
        <v>4186</v>
      </c>
      <c r="Y971" s="1">
        <v>699</v>
      </c>
      <c r="Z971" s="1">
        <v>1</v>
      </c>
      <c r="AA971" s="1" t="s">
        <v>4684</v>
      </c>
    </row>
    <row r="972" spans="1:27" x14ac:dyDescent="0.25">
      <c r="A972" s="25" t="s">
        <v>3109</v>
      </c>
      <c r="B972" s="4">
        <v>949</v>
      </c>
      <c r="C972" s="1">
        <v>12</v>
      </c>
      <c r="D972" s="1" t="s">
        <v>2608</v>
      </c>
      <c r="K972" s="1" t="s">
        <v>3108</v>
      </c>
      <c r="L972" s="1">
        <v>104</v>
      </c>
      <c r="M972" s="1">
        <v>12</v>
      </c>
      <c r="N972" s="1" t="s">
        <v>2607</v>
      </c>
      <c r="X972" s="1" t="s">
        <v>4187</v>
      </c>
      <c r="Y972" s="1">
        <v>699</v>
      </c>
      <c r="Z972" s="1">
        <v>1</v>
      </c>
      <c r="AA972" s="1" t="s">
        <v>4685</v>
      </c>
    </row>
    <row r="973" spans="1:27" x14ac:dyDescent="0.25">
      <c r="A973" s="25" t="s">
        <v>3110</v>
      </c>
      <c r="B973" s="4">
        <v>949</v>
      </c>
      <c r="C973" s="1">
        <v>4</v>
      </c>
      <c r="D973" s="1" t="s">
        <v>2609</v>
      </c>
      <c r="K973" s="1" t="s">
        <v>3109</v>
      </c>
      <c r="L973" s="1">
        <v>949</v>
      </c>
      <c r="M973" s="1">
        <v>12</v>
      </c>
      <c r="N973" s="1" t="s">
        <v>2608</v>
      </c>
      <c r="X973" s="1" t="s">
        <v>4188</v>
      </c>
      <c r="Y973" s="1">
        <v>699</v>
      </c>
      <c r="Z973" s="1">
        <v>1</v>
      </c>
      <c r="AA973" s="1" t="s">
        <v>4686</v>
      </c>
    </row>
    <row r="974" spans="1:27" x14ac:dyDescent="0.25">
      <c r="A974" s="25" t="s">
        <v>3111</v>
      </c>
      <c r="B974" s="4">
        <v>6</v>
      </c>
      <c r="C974" s="1">
        <v>4</v>
      </c>
      <c r="D974" s="1" t="s">
        <v>2610</v>
      </c>
      <c r="K974" s="1" t="s">
        <v>3110</v>
      </c>
      <c r="L974" s="1">
        <v>949</v>
      </c>
      <c r="M974" s="1">
        <v>4</v>
      </c>
      <c r="N974" s="1" t="s">
        <v>2609</v>
      </c>
      <c r="X974" s="1" t="s">
        <v>4189</v>
      </c>
      <c r="Y974" s="1">
        <v>699</v>
      </c>
      <c r="Z974" s="1">
        <v>1</v>
      </c>
      <c r="AA974" s="1" t="s">
        <v>4687</v>
      </c>
    </row>
    <row r="975" spans="1:27" x14ac:dyDescent="0.25">
      <c r="A975" s="25" t="s">
        <v>3112</v>
      </c>
      <c r="B975" s="4">
        <v>948</v>
      </c>
      <c r="C975" s="1">
        <v>4</v>
      </c>
      <c r="D975" s="1" t="s">
        <v>3534</v>
      </c>
      <c r="K975" s="1" t="s">
        <v>3111</v>
      </c>
      <c r="L975" s="1">
        <v>6</v>
      </c>
      <c r="M975" s="1">
        <v>4</v>
      </c>
      <c r="N975" s="1" t="s">
        <v>2610</v>
      </c>
      <c r="X975" s="1" t="s">
        <v>4190</v>
      </c>
      <c r="Y975" s="1">
        <v>699</v>
      </c>
      <c r="Z975" s="1">
        <v>1</v>
      </c>
      <c r="AA975" s="1" t="s">
        <v>4688</v>
      </c>
    </row>
    <row r="976" spans="1:27" x14ac:dyDescent="0.25">
      <c r="A976" s="25" t="s">
        <v>3113</v>
      </c>
      <c r="B976" s="4">
        <v>2</v>
      </c>
      <c r="C976" s="1">
        <v>4</v>
      </c>
      <c r="D976" s="1" t="s">
        <v>2611</v>
      </c>
      <c r="K976" s="1" t="s">
        <v>3112</v>
      </c>
      <c r="L976" s="1">
        <v>948</v>
      </c>
      <c r="M976" s="1">
        <v>4</v>
      </c>
      <c r="N976" s="1" t="s">
        <v>3534</v>
      </c>
      <c r="X976" s="1" t="s">
        <v>4191</v>
      </c>
      <c r="Y976" s="1">
        <v>699</v>
      </c>
      <c r="Z976" s="1">
        <v>1</v>
      </c>
      <c r="AA976" s="1" t="s">
        <v>4689</v>
      </c>
    </row>
    <row r="977" spans="1:27" x14ac:dyDescent="0.25">
      <c r="A977" s="25" t="s">
        <v>3114</v>
      </c>
      <c r="B977" s="4">
        <v>1</v>
      </c>
      <c r="C977" s="1">
        <v>12</v>
      </c>
      <c r="D977" s="1" t="s">
        <v>2612</v>
      </c>
      <c r="K977" s="1" t="s">
        <v>3113</v>
      </c>
      <c r="L977" s="1">
        <v>2</v>
      </c>
      <c r="M977" s="1">
        <v>4</v>
      </c>
      <c r="N977" s="1" t="s">
        <v>2611</v>
      </c>
      <c r="X977" s="1" t="s">
        <v>4192</v>
      </c>
      <c r="Y977" s="1">
        <v>699</v>
      </c>
      <c r="Z977" s="1">
        <v>1</v>
      </c>
      <c r="AA977" s="1" t="s">
        <v>4690</v>
      </c>
    </row>
    <row r="978" spans="1:27" x14ac:dyDescent="0.25">
      <c r="A978" s="25" t="s">
        <v>3115</v>
      </c>
      <c r="B978" s="4">
        <v>949</v>
      </c>
      <c r="C978" s="1">
        <v>4</v>
      </c>
      <c r="D978" s="1" t="s">
        <v>2613</v>
      </c>
      <c r="K978" s="1" t="s">
        <v>3114</v>
      </c>
      <c r="L978" s="1">
        <v>1</v>
      </c>
      <c r="M978" s="1">
        <v>12</v>
      </c>
      <c r="N978" s="1" t="s">
        <v>2612</v>
      </c>
      <c r="X978" s="1" t="s">
        <v>4193</v>
      </c>
      <c r="Y978" s="1">
        <v>699</v>
      </c>
      <c r="Z978" s="1">
        <v>1</v>
      </c>
      <c r="AA978" s="1" t="s">
        <v>4691</v>
      </c>
    </row>
    <row r="979" spans="1:27" x14ac:dyDescent="0.25">
      <c r="A979" s="25" t="s">
        <v>3116</v>
      </c>
      <c r="B979" s="4">
        <v>1</v>
      </c>
      <c r="C979" s="1">
        <v>12</v>
      </c>
      <c r="D979" s="1" t="s">
        <v>2614</v>
      </c>
      <c r="K979" s="1" t="s">
        <v>3115</v>
      </c>
      <c r="L979" s="1">
        <v>949</v>
      </c>
      <c r="M979" s="1">
        <v>4</v>
      </c>
      <c r="N979" s="1" t="s">
        <v>2613</v>
      </c>
      <c r="X979" s="1" t="s">
        <v>4194</v>
      </c>
      <c r="Y979" s="1">
        <v>699</v>
      </c>
      <c r="Z979" s="1">
        <v>1</v>
      </c>
      <c r="AA979" s="1" t="s">
        <v>4692</v>
      </c>
    </row>
    <row r="980" spans="1:27" x14ac:dyDescent="0.25">
      <c r="A980" s="25" t="s">
        <v>3117</v>
      </c>
      <c r="B980" s="4">
        <v>144</v>
      </c>
      <c r="C980" s="1">
        <v>12</v>
      </c>
      <c r="D980" s="1" t="s">
        <v>2615</v>
      </c>
      <c r="K980" s="1" t="s">
        <v>3116</v>
      </c>
      <c r="L980" s="1">
        <v>1</v>
      </c>
      <c r="M980" s="1">
        <v>12</v>
      </c>
      <c r="N980" s="1" t="s">
        <v>2614</v>
      </c>
      <c r="X980" s="1" t="s">
        <v>4195</v>
      </c>
      <c r="Y980" s="1">
        <v>699</v>
      </c>
      <c r="Z980" s="1">
        <v>1</v>
      </c>
      <c r="AA980" s="1" t="s">
        <v>4693</v>
      </c>
    </row>
    <row r="981" spans="1:27" x14ac:dyDescent="0.25">
      <c r="A981" s="25" t="s">
        <v>3118</v>
      </c>
      <c r="B981" s="4">
        <v>6</v>
      </c>
      <c r="C981" s="1">
        <v>4</v>
      </c>
      <c r="D981" s="1" t="s">
        <v>2616</v>
      </c>
      <c r="K981" s="1" t="s">
        <v>3117</v>
      </c>
      <c r="L981" s="1">
        <v>144</v>
      </c>
      <c r="M981" s="1">
        <v>12</v>
      </c>
      <c r="N981" s="1" t="s">
        <v>2615</v>
      </c>
      <c r="X981" s="1" t="s">
        <v>4196</v>
      </c>
      <c r="Y981" s="1">
        <v>699</v>
      </c>
      <c r="Z981" s="1">
        <v>1</v>
      </c>
      <c r="AA981" s="1" t="s">
        <v>4694</v>
      </c>
    </row>
    <row r="982" spans="1:27" x14ac:dyDescent="0.25">
      <c r="A982" s="25" t="s">
        <v>3119</v>
      </c>
      <c r="B982" s="4">
        <v>242</v>
      </c>
      <c r="C982" s="1">
        <v>12</v>
      </c>
      <c r="D982" s="1" t="s">
        <v>2617</v>
      </c>
      <c r="K982" s="1" t="s">
        <v>3118</v>
      </c>
      <c r="L982" s="1">
        <v>6</v>
      </c>
      <c r="M982" s="1">
        <v>4</v>
      </c>
      <c r="N982" s="1" t="s">
        <v>2616</v>
      </c>
      <c r="X982" s="1" t="s">
        <v>4197</v>
      </c>
      <c r="Y982" s="1">
        <v>699</v>
      </c>
      <c r="Z982" s="1">
        <v>1</v>
      </c>
      <c r="AA982" s="1" t="s">
        <v>4695</v>
      </c>
    </row>
    <row r="983" spans="1:27" x14ac:dyDescent="0.25">
      <c r="A983" s="25" t="s">
        <v>3120</v>
      </c>
      <c r="B983" s="4">
        <v>104</v>
      </c>
      <c r="C983" s="1">
        <v>12</v>
      </c>
      <c r="D983" s="1" t="s">
        <v>2618</v>
      </c>
      <c r="K983" s="1" t="s">
        <v>3119</v>
      </c>
      <c r="L983" s="1">
        <v>242</v>
      </c>
      <c r="M983" s="1">
        <v>12</v>
      </c>
      <c r="N983" s="1" t="s">
        <v>2617</v>
      </c>
      <c r="X983" s="1" t="s">
        <v>4198</v>
      </c>
      <c r="Y983" s="1">
        <v>699</v>
      </c>
      <c r="Z983" s="1">
        <v>1</v>
      </c>
      <c r="AA983" s="1" t="s">
        <v>4696</v>
      </c>
    </row>
    <row r="984" spans="1:27" x14ac:dyDescent="0.25">
      <c r="A984" s="25" t="s">
        <v>3121</v>
      </c>
      <c r="B984" s="4">
        <v>2</v>
      </c>
      <c r="C984" s="1">
        <v>4</v>
      </c>
      <c r="D984" s="1" t="s">
        <v>2619</v>
      </c>
      <c r="K984" s="1" t="s">
        <v>3120</v>
      </c>
      <c r="L984" s="1">
        <v>104</v>
      </c>
      <c r="M984" s="1">
        <v>12</v>
      </c>
      <c r="N984" s="1" t="s">
        <v>2618</v>
      </c>
      <c r="X984" s="1" t="s">
        <v>4199</v>
      </c>
      <c r="Y984" s="1">
        <v>699</v>
      </c>
      <c r="Z984" s="1">
        <v>1</v>
      </c>
      <c r="AA984" s="1" t="s">
        <v>4697</v>
      </c>
    </row>
    <row r="985" spans="1:27" x14ac:dyDescent="0.25">
      <c r="A985" s="25" t="s">
        <v>3122</v>
      </c>
      <c r="B985" s="4">
        <v>103</v>
      </c>
      <c r="C985" s="1">
        <v>12</v>
      </c>
      <c r="D985" s="1" t="s">
        <v>2620</v>
      </c>
      <c r="K985" s="1" t="s">
        <v>3121</v>
      </c>
      <c r="L985" s="1">
        <v>2</v>
      </c>
      <c r="M985" s="1">
        <v>4</v>
      </c>
      <c r="N985" s="1" t="s">
        <v>2619</v>
      </c>
      <c r="X985" s="1" t="s">
        <v>4200</v>
      </c>
      <c r="Y985" s="1">
        <v>699</v>
      </c>
      <c r="Z985" s="1">
        <v>1</v>
      </c>
      <c r="AA985" s="1" t="s">
        <v>4698</v>
      </c>
    </row>
    <row r="986" spans="1:27" x14ac:dyDescent="0.25">
      <c r="A986" s="25" t="s">
        <v>3123</v>
      </c>
      <c r="B986" s="4">
        <v>948</v>
      </c>
      <c r="C986" s="1">
        <v>4</v>
      </c>
      <c r="D986" s="1" t="s">
        <v>3534</v>
      </c>
      <c r="K986" s="1" t="s">
        <v>3122</v>
      </c>
      <c r="L986" s="1">
        <v>103</v>
      </c>
      <c r="M986" s="1">
        <v>12</v>
      </c>
      <c r="N986" s="1" t="s">
        <v>2620</v>
      </c>
      <c r="X986" s="1" t="s">
        <v>4201</v>
      </c>
      <c r="Y986" s="1">
        <v>699</v>
      </c>
      <c r="Z986" s="1">
        <v>1</v>
      </c>
      <c r="AA986" s="1" t="s">
        <v>4699</v>
      </c>
    </row>
    <row r="987" spans="1:27" x14ac:dyDescent="0.25">
      <c r="A987" s="25" t="s">
        <v>3124</v>
      </c>
      <c r="B987" s="4">
        <v>104</v>
      </c>
      <c r="C987" s="1">
        <v>12</v>
      </c>
      <c r="D987" s="1" t="s">
        <v>2621</v>
      </c>
      <c r="K987" s="1" t="s">
        <v>3123</v>
      </c>
      <c r="L987" s="1">
        <v>948</v>
      </c>
      <c r="M987" s="1">
        <v>4</v>
      </c>
      <c r="N987" s="1" t="s">
        <v>3534</v>
      </c>
      <c r="X987" s="1" t="s">
        <v>4202</v>
      </c>
      <c r="Y987" s="1">
        <v>699</v>
      </c>
      <c r="Z987" s="1">
        <v>1</v>
      </c>
      <c r="AA987" s="1" t="s">
        <v>4700</v>
      </c>
    </row>
    <row r="988" spans="1:27" x14ac:dyDescent="0.25">
      <c r="A988" s="25" t="s">
        <v>3125</v>
      </c>
      <c r="B988" s="4">
        <v>242</v>
      </c>
      <c r="C988" s="1">
        <v>12</v>
      </c>
      <c r="D988" s="1" t="s">
        <v>2622</v>
      </c>
      <c r="K988" s="1" t="s">
        <v>3124</v>
      </c>
      <c r="L988" s="1">
        <v>104</v>
      </c>
      <c r="M988" s="1">
        <v>12</v>
      </c>
      <c r="N988" s="1" t="s">
        <v>2621</v>
      </c>
      <c r="X988" s="1" t="s">
        <v>4203</v>
      </c>
      <c r="Y988" s="1">
        <v>699</v>
      </c>
      <c r="Z988" s="1">
        <v>1</v>
      </c>
      <c r="AA988" s="1" t="s">
        <v>4701</v>
      </c>
    </row>
    <row r="989" spans="1:27" x14ac:dyDescent="0.25">
      <c r="A989" s="25" t="s">
        <v>3126</v>
      </c>
      <c r="B989" s="4">
        <v>104</v>
      </c>
      <c r="C989" s="1">
        <v>12</v>
      </c>
      <c r="D989" s="1" t="s">
        <v>2623</v>
      </c>
      <c r="K989" s="1" t="s">
        <v>3125</v>
      </c>
      <c r="L989" s="1">
        <v>242</v>
      </c>
      <c r="M989" s="1">
        <v>12</v>
      </c>
      <c r="N989" s="1" t="s">
        <v>2622</v>
      </c>
      <c r="X989" s="1" t="s">
        <v>4204</v>
      </c>
      <c r="Y989" s="1">
        <v>699</v>
      </c>
      <c r="Z989" s="1">
        <v>1</v>
      </c>
      <c r="AA989" s="1" t="s">
        <v>4702</v>
      </c>
    </row>
    <row r="990" spans="1:27" x14ac:dyDescent="0.25">
      <c r="A990" s="25" t="s">
        <v>3127</v>
      </c>
      <c r="B990" s="4">
        <v>949</v>
      </c>
      <c r="C990" s="1">
        <v>12</v>
      </c>
      <c r="D990" s="1" t="s">
        <v>2624</v>
      </c>
      <c r="K990" s="1" t="s">
        <v>3126</v>
      </c>
      <c r="L990" s="1">
        <v>104</v>
      </c>
      <c r="M990" s="1">
        <v>12</v>
      </c>
      <c r="N990" s="1" t="s">
        <v>2623</v>
      </c>
      <c r="X990" s="1" t="s">
        <v>4205</v>
      </c>
      <c r="Y990" s="1">
        <v>699</v>
      </c>
      <c r="Z990" s="1">
        <v>1</v>
      </c>
      <c r="AA990" s="1" t="s">
        <v>4703</v>
      </c>
    </row>
    <row r="991" spans="1:27" x14ac:dyDescent="0.25">
      <c r="A991" s="25" t="s">
        <v>3128</v>
      </c>
      <c r="B991" s="4">
        <v>103</v>
      </c>
      <c r="C991" s="1">
        <v>12</v>
      </c>
      <c r="D991" s="1" t="s">
        <v>2625</v>
      </c>
      <c r="K991" s="1" t="s">
        <v>3127</v>
      </c>
      <c r="L991" s="1">
        <v>949</v>
      </c>
      <c r="M991" s="1">
        <v>12</v>
      </c>
      <c r="N991" s="1" t="s">
        <v>2624</v>
      </c>
      <c r="X991" s="1" t="s">
        <v>4206</v>
      </c>
      <c r="Y991" s="1">
        <v>699</v>
      </c>
      <c r="Z991" s="1">
        <v>1</v>
      </c>
      <c r="AA991" s="1" t="s">
        <v>4704</v>
      </c>
    </row>
    <row r="992" spans="1:27" x14ac:dyDescent="0.25">
      <c r="A992" s="25" t="s">
        <v>3129</v>
      </c>
      <c r="B992" s="4">
        <v>144</v>
      </c>
      <c r="C992" s="1">
        <v>12</v>
      </c>
      <c r="D992" s="1" t="s">
        <v>2626</v>
      </c>
      <c r="K992" s="1" t="s">
        <v>3128</v>
      </c>
      <c r="L992" s="1">
        <v>103</v>
      </c>
      <c r="M992" s="1">
        <v>12</v>
      </c>
      <c r="N992" s="1" t="s">
        <v>2625</v>
      </c>
      <c r="X992" s="1" t="s">
        <v>4207</v>
      </c>
      <c r="Y992" s="1">
        <v>699</v>
      </c>
      <c r="Z992" s="1">
        <v>1</v>
      </c>
      <c r="AA992" s="1" t="s">
        <v>4705</v>
      </c>
    </row>
    <row r="993" spans="1:27" x14ac:dyDescent="0.25">
      <c r="A993" s="25" t="s">
        <v>3130</v>
      </c>
      <c r="B993" s="4">
        <v>104</v>
      </c>
      <c r="C993" s="1">
        <v>12</v>
      </c>
      <c r="D993" s="1" t="s">
        <v>2627</v>
      </c>
      <c r="K993" s="1" t="s">
        <v>3129</v>
      </c>
      <c r="L993" s="1">
        <v>144</v>
      </c>
      <c r="M993" s="1">
        <v>12</v>
      </c>
      <c r="N993" s="1" t="s">
        <v>2626</v>
      </c>
      <c r="X993" s="1" t="s">
        <v>4208</v>
      </c>
      <c r="Y993" s="1">
        <v>699</v>
      </c>
      <c r="Z993" s="1">
        <v>1</v>
      </c>
      <c r="AA993" s="1" t="s">
        <v>4706</v>
      </c>
    </row>
    <row r="994" spans="1:27" x14ac:dyDescent="0.25">
      <c r="A994" s="25" t="s">
        <v>3131</v>
      </c>
      <c r="B994" s="4">
        <v>949</v>
      </c>
      <c r="C994" s="1">
        <v>12</v>
      </c>
      <c r="D994" s="1" t="s">
        <v>2628</v>
      </c>
      <c r="K994" s="1" t="s">
        <v>3130</v>
      </c>
      <c r="L994" s="1">
        <v>104</v>
      </c>
      <c r="M994" s="1">
        <v>12</v>
      </c>
      <c r="N994" s="1" t="s">
        <v>2627</v>
      </c>
      <c r="X994" s="1" t="s">
        <v>4209</v>
      </c>
      <c r="Y994" s="1">
        <v>699</v>
      </c>
      <c r="Z994" s="1">
        <v>1</v>
      </c>
      <c r="AA994" s="1" t="s">
        <v>4707</v>
      </c>
    </row>
    <row r="995" spans="1:27" x14ac:dyDescent="0.25">
      <c r="A995" s="25" t="s">
        <v>3132</v>
      </c>
      <c r="B995" s="4">
        <v>949</v>
      </c>
      <c r="C995" s="1">
        <v>4</v>
      </c>
      <c r="D995" s="1" t="s">
        <v>2629</v>
      </c>
      <c r="K995" s="1" t="s">
        <v>3131</v>
      </c>
      <c r="L995" s="1">
        <v>949</v>
      </c>
      <c r="M995" s="1">
        <v>12</v>
      </c>
      <c r="N995" s="1" t="s">
        <v>2628</v>
      </c>
      <c r="X995" s="1" t="s">
        <v>4210</v>
      </c>
      <c r="Y995" s="1">
        <v>699</v>
      </c>
      <c r="Z995" s="1">
        <v>1</v>
      </c>
      <c r="AA995" s="1" t="s">
        <v>4708</v>
      </c>
    </row>
    <row r="996" spans="1:27" x14ac:dyDescent="0.25">
      <c r="A996" s="25" t="s">
        <v>3133</v>
      </c>
      <c r="B996" s="4">
        <v>949</v>
      </c>
      <c r="C996" s="1">
        <v>4</v>
      </c>
      <c r="D996" s="1" t="s">
        <v>2630</v>
      </c>
      <c r="K996" s="1" t="s">
        <v>3132</v>
      </c>
      <c r="L996" s="1">
        <v>949</v>
      </c>
      <c r="M996" s="1">
        <v>4</v>
      </c>
      <c r="N996" s="1" t="s">
        <v>2629</v>
      </c>
      <c r="X996" s="1" t="s">
        <v>4211</v>
      </c>
      <c r="Y996" s="1">
        <v>699</v>
      </c>
      <c r="Z996" s="1">
        <v>1</v>
      </c>
      <c r="AA996" s="1" t="s">
        <v>4709</v>
      </c>
    </row>
    <row r="997" spans="1:27" x14ac:dyDescent="0.25">
      <c r="A997" s="25" t="s">
        <v>3134</v>
      </c>
      <c r="B997" s="4">
        <v>2</v>
      </c>
      <c r="C997" s="1">
        <v>4</v>
      </c>
      <c r="D997" s="1" t="s">
        <v>2631</v>
      </c>
      <c r="K997" s="1" t="s">
        <v>3133</v>
      </c>
      <c r="L997" s="1">
        <v>949</v>
      </c>
      <c r="M997" s="1">
        <v>4</v>
      </c>
      <c r="N997" s="1" t="s">
        <v>2630</v>
      </c>
      <c r="X997" s="1" t="s">
        <v>4212</v>
      </c>
      <c r="Y997" s="1">
        <v>699</v>
      </c>
      <c r="Z997" s="1">
        <v>1</v>
      </c>
      <c r="AA997" s="1" t="s">
        <v>4710</v>
      </c>
    </row>
    <row r="998" spans="1:27" x14ac:dyDescent="0.25">
      <c r="A998" s="25" t="s">
        <v>3135</v>
      </c>
      <c r="B998" s="4">
        <v>6</v>
      </c>
      <c r="C998" s="1">
        <v>4</v>
      </c>
      <c r="D998" s="1" t="s">
        <v>2632</v>
      </c>
      <c r="K998" s="1" t="s">
        <v>3134</v>
      </c>
      <c r="L998" s="1">
        <v>2</v>
      </c>
      <c r="M998" s="1">
        <v>4</v>
      </c>
      <c r="N998" s="1" t="s">
        <v>2631</v>
      </c>
      <c r="X998" s="1" t="s">
        <v>4213</v>
      </c>
      <c r="Y998" s="1">
        <v>699</v>
      </c>
      <c r="Z998" s="1">
        <v>1</v>
      </c>
      <c r="AA998" s="1" t="s">
        <v>4711</v>
      </c>
    </row>
    <row r="999" spans="1:27" x14ac:dyDescent="0.25">
      <c r="A999" s="25" t="s">
        <v>3136</v>
      </c>
      <c r="B999" s="4">
        <v>2</v>
      </c>
      <c r="C999" s="1">
        <v>4</v>
      </c>
      <c r="D999" s="1" t="s">
        <v>2633</v>
      </c>
      <c r="K999" s="1" t="s">
        <v>3135</v>
      </c>
      <c r="L999" s="1">
        <v>6</v>
      </c>
      <c r="M999" s="1">
        <v>4</v>
      </c>
      <c r="N999" s="1" t="s">
        <v>2632</v>
      </c>
      <c r="X999" s="1" t="s">
        <v>4214</v>
      </c>
      <c r="Y999" s="1">
        <v>699</v>
      </c>
      <c r="Z999" s="1">
        <v>1</v>
      </c>
      <c r="AA999" s="1" t="s">
        <v>4712</v>
      </c>
    </row>
    <row r="1000" spans="1:27" x14ac:dyDescent="0.25">
      <c r="A1000" s="25" t="s">
        <v>3137</v>
      </c>
      <c r="B1000" s="4">
        <v>6</v>
      </c>
      <c r="C1000" s="1">
        <v>4</v>
      </c>
      <c r="D1000" s="1" t="s">
        <v>2634</v>
      </c>
      <c r="K1000" s="1" t="s">
        <v>3136</v>
      </c>
      <c r="L1000" s="1">
        <v>2</v>
      </c>
      <c r="M1000" s="1">
        <v>4</v>
      </c>
      <c r="N1000" s="1" t="s">
        <v>2633</v>
      </c>
      <c r="X1000" s="1" t="s">
        <v>4215</v>
      </c>
      <c r="Y1000" s="1">
        <v>699</v>
      </c>
      <c r="Z1000" s="1">
        <v>1</v>
      </c>
      <c r="AA1000" s="1" t="s">
        <v>4713</v>
      </c>
    </row>
    <row r="1001" spans="1:27" x14ac:dyDescent="0.25">
      <c r="A1001" s="25" t="s">
        <v>3138</v>
      </c>
      <c r="B1001" s="4">
        <v>1</v>
      </c>
      <c r="C1001" s="1">
        <v>12</v>
      </c>
      <c r="D1001" s="1" t="s">
        <v>2635</v>
      </c>
      <c r="K1001" s="1" t="s">
        <v>3137</v>
      </c>
      <c r="L1001" s="1">
        <v>6</v>
      </c>
      <c r="M1001" s="1">
        <v>4</v>
      </c>
      <c r="N1001" s="1" t="s">
        <v>2634</v>
      </c>
      <c r="X1001" s="1" t="s">
        <v>4216</v>
      </c>
      <c r="Y1001" s="1">
        <v>699</v>
      </c>
      <c r="Z1001" s="1">
        <v>1</v>
      </c>
      <c r="AA1001" s="1" t="s">
        <v>4714</v>
      </c>
    </row>
    <row r="1002" spans="1:27" x14ac:dyDescent="0.25">
      <c r="A1002" s="25" t="s">
        <v>3139</v>
      </c>
      <c r="B1002" s="4">
        <v>948</v>
      </c>
      <c r="C1002" s="1">
        <v>4</v>
      </c>
      <c r="D1002" s="1" t="s">
        <v>3542</v>
      </c>
      <c r="K1002" s="1" t="s">
        <v>3138</v>
      </c>
      <c r="L1002" s="1">
        <v>1</v>
      </c>
      <c r="M1002" s="1">
        <v>12</v>
      </c>
      <c r="N1002" s="1" t="s">
        <v>2635</v>
      </c>
      <c r="X1002" s="1" t="s">
        <v>4217</v>
      </c>
      <c r="Y1002" s="1">
        <v>695</v>
      </c>
      <c r="Z1002" s="1">
        <v>12</v>
      </c>
      <c r="AA1002" s="1" t="s">
        <v>4715</v>
      </c>
    </row>
    <row r="1003" spans="1:27" x14ac:dyDescent="0.25">
      <c r="A1003" s="25" t="s">
        <v>3140</v>
      </c>
      <c r="B1003" s="4">
        <v>242</v>
      </c>
      <c r="C1003" s="1">
        <v>12</v>
      </c>
      <c r="D1003" s="1" t="s">
        <v>2636</v>
      </c>
      <c r="K1003" s="1" t="s">
        <v>3139</v>
      </c>
      <c r="L1003" s="1">
        <v>948</v>
      </c>
      <c r="M1003" s="1">
        <v>4</v>
      </c>
      <c r="N1003" s="1" t="s">
        <v>3542</v>
      </c>
      <c r="X1003" s="1" t="s">
        <v>4218</v>
      </c>
      <c r="Y1003" s="1">
        <v>697</v>
      </c>
      <c r="Z1003" s="1">
        <v>12</v>
      </c>
      <c r="AA1003" s="1" t="s">
        <v>4716</v>
      </c>
    </row>
    <row r="1004" spans="1:27" x14ac:dyDescent="0.25">
      <c r="A1004" s="25" t="s">
        <v>3141</v>
      </c>
      <c r="B1004" s="4">
        <v>104</v>
      </c>
      <c r="C1004" s="1">
        <v>12</v>
      </c>
      <c r="D1004" s="1" t="s">
        <v>2637</v>
      </c>
      <c r="K1004" s="1" t="s">
        <v>3140</v>
      </c>
      <c r="L1004" s="1">
        <v>242</v>
      </c>
      <c r="M1004" s="1">
        <v>12</v>
      </c>
      <c r="N1004" s="1" t="s">
        <v>2636</v>
      </c>
      <c r="X1004" s="1" t="s">
        <v>4219</v>
      </c>
      <c r="Y1004" s="1">
        <v>698</v>
      </c>
      <c r="Z1004" s="1">
        <v>20</v>
      </c>
      <c r="AA1004" s="1" t="s">
        <v>4717</v>
      </c>
    </row>
    <row r="1005" spans="1:27" x14ac:dyDescent="0.25">
      <c r="A1005" s="25" t="s">
        <v>3142</v>
      </c>
      <c r="B1005" s="4">
        <v>144</v>
      </c>
      <c r="C1005" s="1">
        <v>12</v>
      </c>
      <c r="D1005" s="1" t="s">
        <v>2638</v>
      </c>
      <c r="K1005" s="1" t="s">
        <v>3141</v>
      </c>
      <c r="L1005" s="1">
        <v>104</v>
      </c>
      <c r="M1005" s="1">
        <v>12</v>
      </c>
      <c r="N1005" s="1" t="s">
        <v>2637</v>
      </c>
      <c r="X1005" s="1" t="s">
        <v>4220</v>
      </c>
      <c r="Y1005" s="1">
        <v>700</v>
      </c>
      <c r="Z1005" s="1">
        <v>14</v>
      </c>
      <c r="AA1005" s="1" t="s">
        <v>4718</v>
      </c>
    </row>
    <row r="1006" spans="1:27" x14ac:dyDescent="0.25">
      <c r="A1006" s="25" t="s">
        <v>3143</v>
      </c>
      <c r="B1006" s="4">
        <v>1</v>
      </c>
      <c r="C1006" s="1">
        <v>12</v>
      </c>
      <c r="D1006" s="1" t="s">
        <v>2639</v>
      </c>
      <c r="K1006" s="1" t="s">
        <v>3142</v>
      </c>
      <c r="L1006" s="1">
        <v>144</v>
      </c>
      <c r="M1006" s="1">
        <v>12</v>
      </c>
      <c r="N1006" s="1" t="s">
        <v>2638</v>
      </c>
      <c r="X1006" s="1" t="s">
        <v>3312</v>
      </c>
    </row>
    <row r="1007" spans="1:27" x14ac:dyDescent="0.25">
      <c r="A1007" s="25" t="s">
        <v>3144</v>
      </c>
      <c r="B1007" s="4">
        <v>103</v>
      </c>
      <c r="C1007" s="1">
        <v>12</v>
      </c>
      <c r="D1007" s="1" t="s">
        <v>2640</v>
      </c>
      <c r="K1007" s="1" t="s">
        <v>3143</v>
      </c>
      <c r="L1007" s="1">
        <v>1</v>
      </c>
      <c r="M1007" s="1">
        <v>12</v>
      </c>
      <c r="N1007" s="1" t="s">
        <v>2639</v>
      </c>
    </row>
    <row r="1008" spans="1:27" x14ac:dyDescent="0.25">
      <c r="A1008" s="25" t="s">
        <v>3145</v>
      </c>
      <c r="B1008" s="4">
        <v>104</v>
      </c>
      <c r="C1008" s="1">
        <v>12</v>
      </c>
      <c r="D1008" s="1" t="s">
        <v>2641</v>
      </c>
      <c r="K1008" s="1" t="s">
        <v>3144</v>
      </c>
      <c r="L1008" s="1">
        <v>103</v>
      </c>
      <c r="M1008" s="1">
        <v>12</v>
      </c>
      <c r="N1008" s="1" t="s">
        <v>2640</v>
      </c>
    </row>
    <row r="1009" spans="1:14" x14ac:dyDescent="0.25">
      <c r="A1009" s="25" t="s">
        <v>3146</v>
      </c>
      <c r="B1009" s="4">
        <v>242</v>
      </c>
      <c r="C1009" s="1">
        <v>12</v>
      </c>
      <c r="D1009" s="1" t="s">
        <v>2642</v>
      </c>
      <c r="K1009" s="1" t="s">
        <v>3145</v>
      </c>
      <c r="L1009" s="1">
        <v>104</v>
      </c>
      <c r="M1009" s="1">
        <v>12</v>
      </c>
      <c r="N1009" s="1" t="s">
        <v>2641</v>
      </c>
    </row>
    <row r="1010" spans="1:14" x14ac:dyDescent="0.25">
      <c r="A1010" s="25" t="s">
        <v>3147</v>
      </c>
      <c r="B1010" s="4">
        <v>948</v>
      </c>
      <c r="C1010" s="1">
        <v>4</v>
      </c>
      <c r="D1010" s="1" t="s">
        <v>3543</v>
      </c>
      <c r="K1010" s="1" t="s">
        <v>3146</v>
      </c>
      <c r="L1010" s="1">
        <v>242</v>
      </c>
      <c r="M1010" s="1">
        <v>12</v>
      </c>
      <c r="N1010" s="1" t="s">
        <v>2642</v>
      </c>
    </row>
    <row r="1011" spans="1:14" x14ac:dyDescent="0.25">
      <c r="A1011" s="25" t="s">
        <v>3148</v>
      </c>
      <c r="B1011" s="4">
        <v>103</v>
      </c>
      <c r="C1011" s="1">
        <v>12</v>
      </c>
      <c r="D1011" s="1" t="s">
        <v>2643</v>
      </c>
      <c r="K1011" s="1" t="s">
        <v>3147</v>
      </c>
      <c r="L1011" s="1">
        <v>948</v>
      </c>
      <c r="M1011" s="1">
        <v>4</v>
      </c>
      <c r="N1011" s="1" t="s">
        <v>3543</v>
      </c>
    </row>
    <row r="1012" spans="1:14" x14ac:dyDescent="0.25">
      <c r="A1012" s="25" t="s">
        <v>3149</v>
      </c>
      <c r="B1012" s="4">
        <v>104</v>
      </c>
      <c r="C1012" s="1">
        <v>12</v>
      </c>
      <c r="D1012" s="1" t="s">
        <v>2644</v>
      </c>
      <c r="K1012" s="1" t="s">
        <v>3148</v>
      </c>
      <c r="L1012" s="1">
        <v>103</v>
      </c>
      <c r="M1012" s="1">
        <v>12</v>
      </c>
      <c r="N1012" s="1" t="s">
        <v>2643</v>
      </c>
    </row>
    <row r="1013" spans="1:14" x14ac:dyDescent="0.25">
      <c r="A1013" s="25" t="s">
        <v>3150</v>
      </c>
      <c r="B1013" s="4">
        <v>949</v>
      </c>
      <c r="C1013" s="1">
        <v>12</v>
      </c>
      <c r="D1013" s="1" t="s">
        <v>2645</v>
      </c>
      <c r="K1013" s="1" t="s">
        <v>3149</v>
      </c>
      <c r="L1013" s="1">
        <v>104</v>
      </c>
      <c r="M1013" s="1">
        <v>12</v>
      </c>
      <c r="N1013" s="1" t="s">
        <v>2644</v>
      </c>
    </row>
    <row r="1014" spans="1:14" x14ac:dyDescent="0.25">
      <c r="A1014" s="25" t="s">
        <v>3151</v>
      </c>
      <c r="B1014" s="4">
        <v>144</v>
      </c>
      <c r="C1014" s="1">
        <v>12</v>
      </c>
      <c r="D1014" s="1" t="s">
        <v>2646</v>
      </c>
      <c r="K1014" s="1" t="s">
        <v>3150</v>
      </c>
      <c r="L1014" s="1">
        <v>949</v>
      </c>
      <c r="M1014" s="1">
        <v>12</v>
      </c>
      <c r="N1014" s="1" t="s">
        <v>2645</v>
      </c>
    </row>
    <row r="1015" spans="1:14" x14ac:dyDescent="0.25">
      <c r="A1015" s="25" t="s">
        <v>3152</v>
      </c>
      <c r="B1015" s="4">
        <v>949</v>
      </c>
      <c r="C1015" s="1">
        <v>12</v>
      </c>
      <c r="D1015" s="1" t="s">
        <v>2647</v>
      </c>
      <c r="K1015" s="1" t="s">
        <v>3151</v>
      </c>
      <c r="L1015" s="1">
        <v>144</v>
      </c>
      <c r="M1015" s="1">
        <v>12</v>
      </c>
      <c r="N1015" s="1" t="s">
        <v>2646</v>
      </c>
    </row>
    <row r="1016" spans="1:14" x14ac:dyDescent="0.25">
      <c r="A1016" s="25" t="s">
        <v>3153</v>
      </c>
      <c r="B1016" s="4">
        <v>949</v>
      </c>
      <c r="C1016" s="1">
        <v>4</v>
      </c>
      <c r="D1016" s="1" t="s">
        <v>2648</v>
      </c>
      <c r="K1016" s="1" t="s">
        <v>3152</v>
      </c>
      <c r="L1016" s="1">
        <v>949</v>
      </c>
      <c r="M1016" s="1">
        <v>12</v>
      </c>
      <c r="N1016" s="1" t="s">
        <v>2647</v>
      </c>
    </row>
    <row r="1017" spans="1:14" x14ac:dyDescent="0.25">
      <c r="A1017" s="25" t="s">
        <v>3154</v>
      </c>
      <c r="B1017" s="4">
        <v>2</v>
      </c>
      <c r="C1017" s="1">
        <v>4</v>
      </c>
      <c r="D1017" s="1" t="s">
        <v>2649</v>
      </c>
      <c r="K1017" s="1" t="s">
        <v>3153</v>
      </c>
      <c r="L1017" s="1">
        <v>949</v>
      </c>
      <c r="M1017" s="1">
        <v>4</v>
      </c>
      <c r="N1017" s="1" t="s">
        <v>2648</v>
      </c>
    </row>
    <row r="1018" spans="1:14" x14ac:dyDescent="0.25">
      <c r="A1018" s="25" t="s">
        <v>3155</v>
      </c>
      <c r="B1018" s="4">
        <v>949</v>
      </c>
      <c r="C1018" s="1">
        <v>4</v>
      </c>
      <c r="D1018" s="1" t="s">
        <v>2650</v>
      </c>
      <c r="K1018" s="1" t="s">
        <v>3154</v>
      </c>
      <c r="L1018" s="1">
        <v>2</v>
      </c>
      <c r="M1018" s="1">
        <v>4</v>
      </c>
      <c r="N1018" s="1" t="s">
        <v>2649</v>
      </c>
    </row>
    <row r="1019" spans="1:14" x14ac:dyDescent="0.25">
      <c r="A1019" s="25" t="s">
        <v>3156</v>
      </c>
      <c r="B1019" s="4">
        <v>6</v>
      </c>
      <c r="C1019" s="1">
        <v>4</v>
      </c>
      <c r="D1019" s="1" t="s">
        <v>2651</v>
      </c>
      <c r="K1019" s="1" t="s">
        <v>3155</v>
      </c>
      <c r="L1019" s="1">
        <v>949</v>
      </c>
      <c r="M1019" s="1">
        <v>4</v>
      </c>
      <c r="N1019" s="1" t="s">
        <v>2650</v>
      </c>
    </row>
    <row r="1020" spans="1:14" x14ac:dyDescent="0.25">
      <c r="A1020" s="25" t="s">
        <v>3157</v>
      </c>
      <c r="B1020" s="4">
        <v>6</v>
      </c>
      <c r="C1020" s="1">
        <v>4</v>
      </c>
      <c r="D1020" s="1" t="s">
        <v>2652</v>
      </c>
      <c r="K1020" s="1" t="s">
        <v>3156</v>
      </c>
      <c r="L1020" s="1">
        <v>6</v>
      </c>
      <c r="M1020" s="1">
        <v>4</v>
      </c>
      <c r="N1020" s="1" t="s">
        <v>2651</v>
      </c>
    </row>
    <row r="1021" spans="1:14" x14ac:dyDescent="0.25">
      <c r="A1021" s="25" t="s">
        <v>3158</v>
      </c>
      <c r="B1021" s="4">
        <v>2</v>
      </c>
      <c r="C1021" s="1">
        <v>4</v>
      </c>
      <c r="D1021" s="1" t="s">
        <v>2653</v>
      </c>
      <c r="K1021" s="1" t="s">
        <v>3157</v>
      </c>
      <c r="L1021" s="1">
        <v>6</v>
      </c>
      <c r="M1021" s="1">
        <v>4</v>
      </c>
      <c r="N1021" s="1" t="s">
        <v>2652</v>
      </c>
    </row>
    <row r="1022" spans="1:14" x14ac:dyDescent="0.25">
      <c r="A1022" s="25" t="s">
        <v>3159</v>
      </c>
      <c r="B1022" s="4">
        <v>1</v>
      </c>
      <c r="C1022" s="1">
        <v>12</v>
      </c>
      <c r="D1022" s="1" t="s">
        <v>2654</v>
      </c>
      <c r="K1022" s="1" t="s">
        <v>3158</v>
      </c>
      <c r="L1022" s="1">
        <v>2</v>
      </c>
      <c r="M1022" s="1">
        <v>4</v>
      </c>
      <c r="N1022" s="1" t="s">
        <v>2653</v>
      </c>
    </row>
    <row r="1023" spans="1:14" x14ac:dyDescent="0.25">
      <c r="A1023" s="25" t="s">
        <v>3160</v>
      </c>
      <c r="B1023" s="4">
        <v>1</v>
      </c>
      <c r="C1023" s="1">
        <v>12</v>
      </c>
      <c r="D1023" s="1" t="s">
        <v>2655</v>
      </c>
      <c r="K1023" s="1" t="s">
        <v>3159</v>
      </c>
      <c r="L1023" s="1">
        <v>1</v>
      </c>
      <c r="M1023" s="1">
        <v>12</v>
      </c>
      <c r="N1023" s="1" t="s">
        <v>2654</v>
      </c>
    </row>
    <row r="1024" spans="1:14" x14ac:dyDescent="0.25">
      <c r="A1024" s="25" t="s">
        <v>3161</v>
      </c>
      <c r="B1024" s="4">
        <v>144</v>
      </c>
      <c r="C1024" s="1">
        <v>12</v>
      </c>
      <c r="D1024" s="1" t="s">
        <v>2656</v>
      </c>
      <c r="K1024" s="1" t="s">
        <v>3160</v>
      </c>
      <c r="L1024" s="1">
        <v>1</v>
      </c>
      <c r="M1024" s="1">
        <v>12</v>
      </c>
      <c r="N1024" s="1" t="s">
        <v>2655</v>
      </c>
    </row>
    <row r="1025" spans="1:14" x14ac:dyDescent="0.25">
      <c r="A1025" s="25" t="s">
        <v>3162</v>
      </c>
      <c r="B1025" s="4">
        <v>144</v>
      </c>
      <c r="C1025" s="1">
        <v>12</v>
      </c>
      <c r="D1025" s="1" t="s">
        <v>2657</v>
      </c>
      <c r="K1025" s="1" t="s">
        <v>3161</v>
      </c>
      <c r="L1025" s="1">
        <v>144</v>
      </c>
      <c r="M1025" s="1">
        <v>12</v>
      </c>
      <c r="N1025" s="1" t="s">
        <v>2656</v>
      </c>
    </row>
    <row r="1026" spans="1:14" x14ac:dyDescent="0.25">
      <c r="A1026" s="25" t="s">
        <v>3163</v>
      </c>
      <c r="B1026" s="4">
        <v>948</v>
      </c>
      <c r="C1026" s="1">
        <v>4</v>
      </c>
      <c r="D1026" s="1" t="s">
        <v>3538</v>
      </c>
      <c r="K1026" s="1" t="s">
        <v>3162</v>
      </c>
      <c r="L1026" s="1">
        <v>144</v>
      </c>
      <c r="M1026" s="1">
        <v>12</v>
      </c>
      <c r="N1026" s="1" t="s">
        <v>2657</v>
      </c>
    </row>
    <row r="1027" spans="1:14" x14ac:dyDescent="0.25">
      <c r="A1027" s="25" t="s">
        <v>3164</v>
      </c>
      <c r="B1027" s="4">
        <v>104</v>
      </c>
      <c r="C1027" s="1">
        <v>12</v>
      </c>
      <c r="D1027" s="1" t="s">
        <v>2658</v>
      </c>
      <c r="K1027" s="1" t="s">
        <v>3163</v>
      </c>
      <c r="L1027" s="1">
        <v>948</v>
      </c>
      <c r="M1027" s="1">
        <v>4</v>
      </c>
      <c r="N1027" s="1" t="s">
        <v>3538</v>
      </c>
    </row>
    <row r="1028" spans="1:14" x14ac:dyDescent="0.25">
      <c r="A1028" s="25" t="s">
        <v>3165</v>
      </c>
      <c r="B1028" s="4">
        <v>242</v>
      </c>
      <c r="C1028" s="1">
        <v>12</v>
      </c>
      <c r="D1028" s="1" t="s">
        <v>2659</v>
      </c>
      <c r="K1028" s="1" t="s">
        <v>3164</v>
      </c>
      <c r="L1028" s="1">
        <v>104</v>
      </c>
      <c r="M1028" s="1">
        <v>12</v>
      </c>
      <c r="N1028" s="1" t="s">
        <v>2658</v>
      </c>
    </row>
    <row r="1029" spans="1:14" x14ac:dyDescent="0.25">
      <c r="A1029" s="25" t="s">
        <v>3166</v>
      </c>
      <c r="B1029" s="4">
        <v>242</v>
      </c>
      <c r="C1029" s="1">
        <v>12</v>
      </c>
      <c r="D1029" s="1" t="s">
        <v>2660</v>
      </c>
      <c r="K1029" s="1" t="s">
        <v>3165</v>
      </c>
      <c r="L1029" s="1">
        <v>242</v>
      </c>
      <c r="M1029" s="1">
        <v>12</v>
      </c>
      <c r="N1029" s="1" t="s">
        <v>2659</v>
      </c>
    </row>
    <row r="1030" spans="1:14" x14ac:dyDescent="0.25">
      <c r="A1030" s="25" t="s">
        <v>3167</v>
      </c>
      <c r="B1030" s="4">
        <v>104</v>
      </c>
      <c r="C1030" s="1">
        <v>12</v>
      </c>
      <c r="D1030" s="1" t="s">
        <v>2661</v>
      </c>
      <c r="K1030" s="1" t="s">
        <v>3166</v>
      </c>
      <c r="L1030" s="1">
        <v>242</v>
      </c>
      <c r="M1030" s="1">
        <v>12</v>
      </c>
      <c r="N1030" s="1" t="s">
        <v>2660</v>
      </c>
    </row>
    <row r="1031" spans="1:14" x14ac:dyDescent="0.25">
      <c r="A1031" s="25" t="s">
        <v>3168</v>
      </c>
      <c r="B1031" s="4">
        <v>104</v>
      </c>
      <c r="C1031" s="1">
        <v>12</v>
      </c>
      <c r="D1031" s="1" t="s">
        <v>2662</v>
      </c>
      <c r="K1031" s="1" t="s">
        <v>3167</v>
      </c>
      <c r="L1031" s="1">
        <v>104</v>
      </c>
      <c r="M1031" s="1">
        <v>12</v>
      </c>
      <c r="N1031" s="1" t="s">
        <v>2661</v>
      </c>
    </row>
    <row r="1032" spans="1:14" x14ac:dyDescent="0.25">
      <c r="A1032" s="25" t="s">
        <v>3169</v>
      </c>
      <c r="B1032" s="4">
        <v>103</v>
      </c>
      <c r="C1032" s="1">
        <v>12</v>
      </c>
      <c r="D1032" s="1" t="s">
        <v>2663</v>
      </c>
      <c r="K1032" s="1" t="s">
        <v>3168</v>
      </c>
      <c r="L1032" s="1">
        <v>104</v>
      </c>
      <c r="M1032" s="1">
        <v>12</v>
      </c>
      <c r="N1032" s="1" t="s">
        <v>2662</v>
      </c>
    </row>
    <row r="1033" spans="1:14" x14ac:dyDescent="0.25">
      <c r="A1033" s="25" t="s">
        <v>3170</v>
      </c>
      <c r="B1033" s="4">
        <v>948</v>
      </c>
      <c r="C1033" s="1">
        <v>4</v>
      </c>
      <c r="D1033" s="1" t="s">
        <v>3531</v>
      </c>
      <c r="K1033" s="1" t="s">
        <v>3169</v>
      </c>
      <c r="L1033" s="1">
        <v>103</v>
      </c>
      <c r="M1033" s="1">
        <v>12</v>
      </c>
      <c r="N1033" s="1" t="s">
        <v>2663</v>
      </c>
    </row>
    <row r="1034" spans="1:14" x14ac:dyDescent="0.25">
      <c r="A1034" s="25" t="s">
        <v>3171</v>
      </c>
      <c r="B1034" s="4">
        <v>949</v>
      </c>
      <c r="C1034" s="1">
        <v>12</v>
      </c>
      <c r="D1034" s="1" t="s">
        <v>2664</v>
      </c>
      <c r="K1034" s="1" t="s">
        <v>3170</v>
      </c>
      <c r="L1034" s="1">
        <v>948</v>
      </c>
      <c r="M1034" s="1">
        <v>4</v>
      </c>
      <c r="N1034" s="1" t="s">
        <v>3531</v>
      </c>
    </row>
    <row r="1035" spans="1:14" x14ac:dyDescent="0.25">
      <c r="A1035" s="25" t="s">
        <v>3172</v>
      </c>
      <c r="B1035" s="4">
        <v>103</v>
      </c>
      <c r="C1035" s="1">
        <v>12</v>
      </c>
      <c r="D1035" s="1" t="s">
        <v>2665</v>
      </c>
      <c r="K1035" s="1" t="s">
        <v>3171</v>
      </c>
      <c r="L1035" s="1">
        <v>949</v>
      </c>
      <c r="M1035" s="1">
        <v>12</v>
      </c>
      <c r="N1035" s="1" t="s">
        <v>2664</v>
      </c>
    </row>
    <row r="1036" spans="1:14" x14ac:dyDescent="0.25">
      <c r="A1036" s="25" t="s">
        <v>3173</v>
      </c>
      <c r="B1036" s="4">
        <v>104</v>
      </c>
      <c r="C1036" s="1">
        <v>12</v>
      </c>
      <c r="D1036" s="1" t="s">
        <v>2666</v>
      </c>
      <c r="K1036" s="1" t="s">
        <v>3172</v>
      </c>
      <c r="L1036" s="1">
        <v>103</v>
      </c>
      <c r="M1036" s="1">
        <v>12</v>
      </c>
      <c r="N1036" s="1" t="s">
        <v>2665</v>
      </c>
    </row>
    <row r="1037" spans="1:14" x14ac:dyDescent="0.25">
      <c r="A1037" s="25" t="s">
        <v>3174</v>
      </c>
      <c r="B1037" s="4">
        <v>949</v>
      </c>
      <c r="C1037" s="1">
        <v>12</v>
      </c>
      <c r="D1037" s="1" t="s">
        <v>2667</v>
      </c>
      <c r="K1037" s="1" t="s">
        <v>3173</v>
      </c>
      <c r="L1037" s="1">
        <v>104</v>
      </c>
      <c r="M1037" s="1">
        <v>12</v>
      </c>
      <c r="N1037" s="1" t="s">
        <v>2666</v>
      </c>
    </row>
    <row r="1038" spans="1:14" x14ac:dyDescent="0.25">
      <c r="A1038" s="25" t="s">
        <v>3175</v>
      </c>
      <c r="B1038" s="4">
        <v>949</v>
      </c>
      <c r="C1038" s="1">
        <v>4</v>
      </c>
      <c r="D1038" s="1" t="s">
        <v>2668</v>
      </c>
      <c r="K1038" s="1" t="s">
        <v>3174</v>
      </c>
      <c r="L1038" s="1">
        <v>949</v>
      </c>
      <c r="M1038" s="1">
        <v>12</v>
      </c>
      <c r="N1038" s="1" t="s">
        <v>2667</v>
      </c>
    </row>
    <row r="1039" spans="1:14" x14ac:dyDescent="0.25">
      <c r="A1039" s="25" t="s">
        <v>3176</v>
      </c>
      <c r="B1039" s="4">
        <v>6</v>
      </c>
      <c r="C1039" s="1">
        <v>4</v>
      </c>
      <c r="D1039" s="1" t="s">
        <v>2669</v>
      </c>
      <c r="K1039" s="1" t="s">
        <v>3175</v>
      </c>
      <c r="L1039" s="1">
        <v>949</v>
      </c>
      <c r="M1039" s="1">
        <v>4</v>
      </c>
      <c r="N1039" s="1" t="s">
        <v>2668</v>
      </c>
    </row>
    <row r="1040" spans="1:14" x14ac:dyDescent="0.25">
      <c r="A1040" s="25" t="s">
        <v>3177</v>
      </c>
      <c r="B1040" s="4">
        <v>2</v>
      </c>
      <c r="C1040" s="1">
        <v>4</v>
      </c>
      <c r="D1040" s="1" t="s">
        <v>2670</v>
      </c>
      <c r="K1040" s="1" t="s">
        <v>3176</v>
      </c>
      <c r="L1040" s="1">
        <v>6</v>
      </c>
      <c r="M1040" s="1">
        <v>4</v>
      </c>
      <c r="N1040" s="1" t="s">
        <v>2669</v>
      </c>
    </row>
    <row r="1041" spans="1:14" x14ac:dyDescent="0.25">
      <c r="A1041" s="25" t="s">
        <v>3178</v>
      </c>
      <c r="B1041" s="4">
        <v>948</v>
      </c>
      <c r="C1041" s="1">
        <v>4</v>
      </c>
      <c r="D1041" s="1" t="s">
        <v>3544</v>
      </c>
      <c r="K1041" s="1" t="s">
        <v>3177</v>
      </c>
      <c r="L1041" s="1">
        <v>2</v>
      </c>
      <c r="M1041" s="1">
        <v>4</v>
      </c>
      <c r="N1041" s="1" t="s">
        <v>2670</v>
      </c>
    </row>
    <row r="1042" spans="1:14" x14ac:dyDescent="0.25">
      <c r="A1042" s="25" t="s">
        <v>3179</v>
      </c>
      <c r="B1042" s="4">
        <v>104</v>
      </c>
      <c r="C1042" s="1">
        <v>12</v>
      </c>
      <c r="D1042" s="1" t="s">
        <v>2671</v>
      </c>
      <c r="K1042" s="1" t="s">
        <v>3178</v>
      </c>
      <c r="L1042" s="1">
        <v>948</v>
      </c>
      <c r="M1042" s="1">
        <v>4</v>
      </c>
      <c r="N1042" s="1" t="s">
        <v>3544</v>
      </c>
    </row>
    <row r="1043" spans="1:14" x14ac:dyDescent="0.25">
      <c r="A1043" s="25" t="s">
        <v>3180</v>
      </c>
      <c r="B1043" s="4">
        <v>104</v>
      </c>
      <c r="C1043" s="1">
        <v>12</v>
      </c>
      <c r="D1043" s="1" t="s">
        <v>2672</v>
      </c>
      <c r="K1043" s="1" t="s">
        <v>3179</v>
      </c>
      <c r="L1043" s="1">
        <v>104</v>
      </c>
      <c r="M1043" s="1">
        <v>12</v>
      </c>
      <c r="N1043" s="1" t="s">
        <v>2671</v>
      </c>
    </row>
    <row r="1044" spans="1:14" x14ac:dyDescent="0.25">
      <c r="A1044" s="25" t="s">
        <v>3181</v>
      </c>
      <c r="B1044" s="4">
        <v>1</v>
      </c>
      <c r="C1044" s="1">
        <v>12</v>
      </c>
      <c r="D1044" s="1" t="s">
        <v>2673</v>
      </c>
      <c r="K1044" s="1" t="s">
        <v>3180</v>
      </c>
      <c r="L1044" s="1">
        <v>104</v>
      </c>
      <c r="M1044" s="1">
        <v>12</v>
      </c>
      <c r="N1044" s="1" t="s">
        <v>2672</v>
      </c>
    </row>
    <row r="1045" spans="1:14" x14ac:dyDescent="0.25">
      <c r="A1045" s="25" t="s">
        <v>3182</v>
      </c>
      <c r="B1045" s="4">
        <v>242</v>
      </c>
      <c r="C1045" s="1">
        <v>12</v>
      </c>
      <c r="D1045" s="1" t="s">
        <v>2674</v>
      </c>
      <c r="K1045" s="1" t="s">
        <v>3181</v>
      </c>
      <c r="L1045" s="1">
        <v>1</v>
      </c>
      <c r="M1045" s="1">
        <v>12</v>
      </c>
      <c r="N1045" s="1" t="s">
        <v>2673</v>
      </c>
    </row>
    <row r="1046" spans="1:14" x14ac:dyDescent="0.25">
      <c r="A1046" s="25" t="s">
        <v>3183</v>
      </c>
      <c r="B1046" s="4">
        <v>103</v>
      </c>
      <c r="C1046" s="1">
        <v>12</v>
      </c>
      <c r="D1046" s="1" t="s">
        <v>2675</v>
      </c>
      <c r="K1046" s="1" t="s">
        <v>3182</v>
      </c>
      <c r="L1046" s="1">
        <v>242</v>
      </c>
      <c r="M1046" s="1">
        <v>12</v>
      </c>
      <c r="N1046" s="1" t="s">
        <v>2674</v>
      </c>
    </row>
    <row r="1047" spans="1:14" x14ac:dyDescent="0.25">
      <c r="A1047" s="25" t="s">
        <v>3184</v>
      </c>
      <c r="B1047" s="4">
        <v>144</v>
      </c>
      <c r="C1047" s="1">
        <v>12</v>
      </c>
      <c r="D1047" s="1" t="s">
        <v>2676</v>
      </c>
      <c r="K1047" s="1" t="s">
        <v>3183</v>
      </c>
      <c r="L1047" s="1">
        <v>103</v>
      </c>
      <c r="M1047" s="1">
        <v>12</v>
      </c>
      <c r="N1047" s="1" t="s">
        <v>2675</v>
      </c>
    </row>
    <row r="1048" spans="1:14" x14ac:dyDescent="0.25">
      <c r="A1048" s="25" t="s">
        <v>3185</v>
      </c>
      <c r="B1048" s="4">
        <v>574</v>
      </c>
      <c r="C1048" s="1">
        <v>4</v>
      </c>
      <c r="D1048" s="1" t="s">
        <v>3545</v>
      </c>
      <c r="K1048" s="1" t="s">
        <v>3184</v>
      </c>
      <c r="L1048" s="1">
        <v>144</v>
      </c>
      <c r="M1048" s="1">
        <v>12</v>
      </c>
      <c r="N1048" s="1" t="s">
        <v>2676</v>
      </c>
    </row>
    <row r="1049" spans="1:14" x14ac:dyDescent="0.25">
      <c r="A1049" s="25" t="s">
        <v>3186</v>
      </c>
      <c r="B1049" s="4">
        <v>949</v>
      </c>
      <c r="C1049" s="1">
        <v>12</v>
      </c>
      <c r="D1049" s="1" t="s">
        <v>2677</v>
      </c>
      <c r="K1049" s="1" t="s">
        <v>3185</v>
      </c>
      <c r="L1049" s="1">
        <v>574</v>
      </c>
      <c r="M1049" s="1">
        <v>4</v>
      </c>
      <c r="N1049" s="1" t="s">
        <v>3545</v>
      </c>
    </row>
    <row r="1050" spans="1:14" x14ac:dyDescent="0.25">
      <c r="A1050" s="25" t="s">
        <v>3187</v>
      </c>
      <c r="B1050" s="4">
        <v>949</v>
      </c>
      <c r="C1050" s="1">
        <v>4</v>
      </c>
      <c r="D1050" s="1" t="s">
        <v>2678</v>
      </c>
      <c r="K1050" s="1" t="s">
        <v>3186</v>
      </c>
      <c r="L1050" s="1">
        <v>949</v>
      </c>
      <c r="M1050" s="1">
        <v>12</v>
      </c>
      <c r="N1050" s="1" t="s">
        <v>2677</v>
      </c>
    </row>
    <row r="1051" spans="1:14" x14ac:dyDescent="0.25">
      <c r="A1051" s="25" t="s">
        <v>3188</v>
      </c>
      <c r="B1051" s="4">
        <v>2</v>
      </c>
      <c r="C1051" s="1">
        <v>4</v>
      </c>
      <c r="D1051" s="1" t="s">
        <v>2679</v>
      </c>
      <c r="K1051" s="1" t="s">
        <v>3187</v>
      </c>
      <c r="L1051" s="1">
        <v>949</v>
      </c>
      <c r="M1051" s="1">
        <v>4</v>
      </c>
      <c r="N1051" s="1" t="s">
        <v>2678</v>
      </c>
    </row>
    <row r="1052" spans="1:14" x14ac:dyDescent="0.25">
      <c r="A1052" s="25" t="s">
        <v>3189</v>
      </c>
      <c r="B1052" s="4">
        <v>6</v>
      </c>
      <c r="C1052" s="1">
        <v>4</v>
      </c>
      <c r="D1052" s="1" t="s">
        <v>2680</v>
      </c>
      <c r="K1052" s="1" t="s">
        <v>3188</v>
      </c>
      <c r="L1052" s="1">
        <v>2</v>
      </c>
      <c r="M1052" s="1">
        <v>4</v>
      </c>
      <c r="N1052" s="1" t="s">
        <v>2679</v>
      </c>
    </row>
    <row r="1053" spans="1:14" x14ac:dyDescent="0.25">
      <c r="A1053" s="25" t="s">
        <v>3190</v>
      </c>
      <c r="B1053" s="4">
        <v>948</v>
      </c>
      <c r="C1053" s="1">
        <v>4</v>
      </c>
      <c r="D1053" s="1" t="s">
        <v>3546</v>
      </c>
      <c r="K1053" s="1" t="s">
        <v>3189</v>
      </c>
      <c r="L1053" s="1">
        <v>6</v>
      </c>
      <c r="M1053" s="1">
        <v>4</v>
      </c>
      <c r="N1053" s="1" t="s">
        <v>2680</v>
      </c>
    </row>
    <row r="1054" spans="1:14" x14ac:dyDescent="0.25">
      <c r="A1054" s="25" t="s">
        <v>3191</v>
      </c>
      <c r="B1054" s="4">
        <v>1</v>
      </c>
      <c r="C1054" s="1">
        <v>12</v>
      </c>
      <c r="D1054" s="1" t="s">
        <v>2681</v>
      </c>
      <c r="K1054" s="1" t="s">
        <v>3190</v>
      </c>
      <c r="L1054" s="1">
        <v>948</v>
      </c>
      <c r="M1054" s="1">
        <v>4</v>
      </c>
      <c r="N1054" s="1" t="s">
        <v>3546</v>
      </c>
    </row>
    <row r="1055" spans="1:14" x14ac:dyDescent="0.25">
      <c r="A1055" s="25" t="s">
        <v>3192</v>
      </c>
      <c r="B1055" s="4">
        <v>104</v>
      </c>
      <c r="C1055" s="1">
        <v>12</v>
      </c>
      <c r="D1055" s="1" t="s">
        <v>2682</v>
      </c>
      <c r="K1055" s="1" t="s">
        <v>3191</v>
      </c>
      <c r="L1055" s="1">
        <v>1</v>
      </c>
      <c r="M1055" s="1">
        <v>12</v>
      </c>
      <c r="N1055" s="1" t="s">
        <v>2681</v>
      </c>
    </row>
    <row r="1056" spans="1:14" x14ac:dyDescent="0.25">
      <c r="A1056" s="25" t="s">
        <v>3193</v>
      </c>
      <c r="B1056" s="4">
        <v>242</v>
      </c>
      <c r="C1056" s="1">
        <v>12</v>
      </c>
      <c r="D1056" s="1" t="s">
        <v>2683</v>
      </c>
      <c r="K1056" s="1" t="s">
        <v>3192</v>
      </c>
      <c r="L1056" s="1">
        <v>104</v>
      </c>
      <c r="M1056" s="1">
        <v>12</v>
      </c>
      <c r="N1056" s="1" t="s">
        <v>2682</v>
      </c>
    </row>
    <row r="1057" spans="1:14" x14ac:dyDescent="0.25">
      <c r="A1057" s="25" t="s">
        <v>3194</v>
      </c>
      <c r="B1057" s="4">
        <v>144</v>
      </c>
      <c r="C1057" s="1">
        <v>12</v>
      </c>
      <c r="D1057" s="1" t="s">
        <v>2684</v>
      </c>
      <c r="K1057" s="1" t="s">
        <v>3193</v>
      </c>
      <c r="L1057" s="1">
        <v>242</v>
      </c>
      <c r="M1057" s="1">
        <v>12</v>
      </c>
      <c r="N1057" s="1" t="s">
        <v>2683</v>
      </c>
    </row>
    <row r="1058" spans="1:14" x14ac:dyDescent="0.25">
      <c r="A1058" s="25" t="s">
        <v>3195</v>
      </c>
      <c r="B1058" s="4">
        <v>103</v>
      </c>
      <c r="C1058" s="1">
        <v>12</v>
      </c>
      <c r="D1058" s="1" t="s">
        <v>2685</v>
      </c>
      <c r="K1058" s="1" t="s">
        <v>3194</v>
      </c>
      <c r="L1058" s="1">
        <v>144</v>
      </c>
      <c r="M1058" s="1">
        <v>12</v>
      </c>
      <c r="N1058" s="1" t="s">
        <v>2684</v>
      </c>
    </row>
    <row r="1059" spans="1:14" x14ac:dyDescent="0.25">
      <c r="A1059" s="25" t="s">
        <v>3196</v>
      </c>
      <c r="B1059" s="4">
        <v>104</v>
      </c>
      <c r="C1059" s="1">
        <v>12</v>
      </c>
      <c r="D1059" s="1" t="s">
        <v>2686</v>
      </c>
      <c r="K1059" s="1" t="s">
        <v>3195</v>
      </c>
      <c r="L1059" s="1">
        <v>103</v>
      </c>
      <c r="M1059" s="1">
        <v>12</v>
      </c>
      <c r="N1059" s="1" t="s">
        <v>2685</v>
      </c>
    </row>
    <row r="1060" spans="1:14" x14ac:dyDescent="0.25">
      <c r="A1060" s="25" t="s">
        <v>3197</v>
      </c>
      <c r="B1060" s="4">
        <v>949</v>
      </c>
      <c r="C1060" s="1">
        <v>12</v>
      </c>
      <c r="D1060" s="1" t="s">
        <v>2687</v>
      </c>
      <c r="K1060" s="1" t="s">
        <v>3196</v>
      </c>
      <c r="L1060" s="1">
        <v>104</v>
      </c>
      <c r="M1060" s="1">
        <v>12</v>
      </c>
      <c r="N1060" s="1" t="s">
        <v>2686</v>
      </c>
    </row>
    <row r="1061" spans="1:14" x14ac:dyDescent="0.25">
      <c r="A1061" s="25" t="s">
        <v>3198</v>
      </c>
      <c r="B1061" s="4">
        <v>23</v>
      </c>
      <c r="C1061" s="1">
        <v>10</v>
      </c>
      <c r="D1061" s="1" t="s">
        <v>3547</v>
      </c>
      <c r="K1061" s="1" t="s">
        <v>3197</v>
      </c>
      <c r="L1061" s="1">
        <v>949</v>
      </c>
      <c r="M1061" s="1">
        <v>12</v>
      </c>
      <c r="N1061" s="1" t="s">
        <v>2687</v>
      </c>
    </row>
    <row r="1062" spans="1:14" x14ac:dyDescent="0.25">
      <c r="A1062" s="25" t="s">
        <v>3199</v>
      </c>
      <c r="B1062" s="4">
        <v>955</v>
      </c>
      <c r="C1062" s="1">
        <v>2</v>
      </c>
      <c r="D1062" s="1" t="s">
        <v>3548</v>
      </c>
      <c r="K1062" s="1" t="s">
        <v>3198</v>
      </c>
      <c r="L1062" s="1">
        <v>23</v>
      </c>
      <c r="M1062" s="1">
        <v>10</v>
      </c>
      <c r="N1062" s="1" t="s">
        <v>3547</v>
      </c>
    </row>
    <row r="1063" spans="1:14" x14ac:dyDescent="0.25">
      <c r="A1063" s="25" t="s">
        <v>3200</v>
      </c>
      <c r="B1063" s="4">
        <v>156</v>
      </c>
      <c r="C1063" s="1">
        <v>2</v>
      </c>
      <c r="D1063" s="1" t="s">
        <v>3549</v>
      </c>
      <c r="K1063" s="1" t="s">
        <v>3199</v>
      </c>
      <c r="L1063" s="1">
        <v>955</v>
      </c>
      <c r="M1063" s="1">
        <v>2</v>
      </c>
      <c r="N1063" s="1" t="s">
        <v>3548</v>
      </c>
    </row>
    <row r="1064" spans="1:14" x14ac:dyDescent="0.25">
      <c r="A1064" s="25" t="s">
        <v>3201</v>
      </c>
      <c r="B1064" s="4">
        <v>164</v>
      </c>
      <c r="C1064" s="1">
        <v>2</v>
      </c>
      <c r="D1064" s="1" t="s">
        <v>3550</v>
      </c>
      <c r="K1064" s="1" t="s">
        <v>3200</v>
      </c>
      <c r="L1064" s="1">
        <v>156</v>
      </c>
      <c r="M1064" s="1">
        <v>2</v>
      </c>
      <c r="N1064" s="1" t="s">
        <v>3549</v>
      </c>
    </row>
    <row r="1065" spans="1:14" x14ac:dyDescent="0.25">
      <c r="A1065" s="25" t="s">
        <v>3202</v>
      </c>
      <c r="B1065" s="4">
        <v>954</v>
      </c>
      <c r="C1065" s="1">
        <v>2</v>
      </c>
      <c r="D1065" s="1" t="s">
        <v>3551</v>
      </c>
      <c r="K1065" s="1" t="s">
        <v>3201</v>
      </c>
      <c r="L1065" s="1">
        <v>164</v>
      </c>
      <c r="M1065" s="1">
        <v>2</v>
      </c>
      <c r="N1065" s="1" t="s">
        <v>3550</v>
      </c>
    </row>
    <row r="1066" spans="1:14" x14ac:dyDescent="0.25">
      <c r="A1066" s="25" t="s">
        <v>3203</v>
      </c>
      <c r="B1066" s="4">
        <v>954</v>
      </c>
      <c r="C1066" s="1">
        <v>2</v>
      </c>
      <c r="D1066" s="1" t="s">
        <v>3552</v>
      </c>
      <c r="K1066" s="1" t="s">
        <v>3202</v>
      </c>
      <c r="L1066" s="1">
        <v>954</v>
      </c>
      <c r="M1066" s="1">
        <v>2</v>
      </c>
      <c r="N1066" s="1" t="s">
        <v>3551</v>
      </c>
    </row>
    <row r="1067" spans="1:14" x14ac:dyDescent="0.25">
      <c r="A1067" s="25" t="s">
        <v>3204</v>
      </c>
      <c r="B1067" s="4">
        <v>1073</v>
      </c>
      <c r="C1067" s="1">
        <v>2</v>
      </c>
      <c r="D1067" s="1" t="s">
        <v>3553</v>
      </c>
      <c r="K1067" s="1" t="s">
        <v>3203</v>
      </c>
      <c r="L1067" s="1">
        <v>954</v>
      </c>
      <c r="M1067" s="1">
        <v>2</v>
      </c>
      <c r="N1067" s="1" t="s">
        <v>3552</v>
      </c>
    </row>
    <row r="1068" spans="1:14" x14ac:dyDescent="0.25">
      <c r="A1068" s="25" t="s">
        <v>3205</v>
      </c>
      <c r="B1068" s="4">
        <v>954</v>
      </c>
      <c r="C1068" s="1">
        <v>2</v>
      </c>
      <c r="D1068" s="1" t="s">
        <v>3554</v>
      </c>
      <c r="K1068" s="1" t="s">
        <v>3204</v>
      </c>
      <c r="L1068" s="1">
        <v>1073</v>
      </c>
      <c r="M1068" s="1">
        <v>2</v>
      </c>
      <c r="N1068" s="1" t="s">
        <v>3553</v>
      </c>
    </row>
    <row r="1069" spans="1:14" x14ac:dyDescent="0.25">
      <c r="A1069" s="25" t="s">
        <v>3206</v>
      </c>
      <c r="B1069" s="4">
        <v>954</v>
      </c>
      <c r="C1069" s="1">
        <v>2</v>
      </c>
      <c r="D1069" s="1" t="s">
        <v>3555</v>
      </c>
      <c r="K1069" s="1" t="s">
        <v>3205</v>
      </c>
      <c r="L1069" s="1">
        <v>954</v>
      </c>
      <c r="M1069" s="1">
        <v>2</v>
      </c>
      <c r="N1069" s="1" t="s">
        <v>3554</v>
      </c>
    </row>
    <row r="1070" spans="1:14" x14ac:dyDescent="0.25">
      <c r="A1070" s="25" t="s">
        <v>3207</v>
      </c>
      <c r="B1070" s="4">
        <v>954</v>
      </c>
      <c r="C1070" s="1">
        <v>2</v>
      </c>
      <c r="D1070" s="1" t="s">
        <v>3556</v>
      </c>
      <c r="K1070" s="1" t="s">
        <v>3206</v>
      </c>
      <c r="L1070" s="1">
        <v>954</v>
      </c>
      <c r="M1070" s="1">
        <v>2</v>
      </c>
      <c r="N1070" s="1" t="s">
        <v>3555</v>
      </c>
    </row>
    <row r="1071" spans="1:14" x14ac:dyDescent="0.25">
      <c r="A1071" s="25" t="s">
        <v>3208</v>
      </c>
      <c r="B1071" s="4">
        <v>954</v>
      </c>
      <c r="C1071" s="1">
        <v>2</v>
      </c>
      <c r="D1071" s="1" t="s">
        <v>3557</v>
      </c>
      <c r="K1071" s="1" t="s">
        <v>3207</v>
      </c>
      <c r="L1071" s="1">
        <v>954</v>
      </c>
      <c r="M1071" s="1">
        <v>2</v>
      </c>
      <c r="N1071" s="1" t="s">
        <v>3556</v>
      </c>
    </row>
    <row r="1072" spans="1:14" x14ac:dyDescent="0.25">
      <c r="A1072" s="25" t="s">
        <v>3209</v>
      </c>
      <c r="B1072" s="4">
        <v>954</v>
      </c>
      <c r="C1072" s="1">
        <v>2</v>
      </c>
      <c r="D1072" s="1" t="s">
        <v>3558</v>
      </c>
      <c r="K1072" s="1" t="s">
        <v>3208</v>
      </c>
      <c r="L1072" s="1">
        <v>954</v>
      </c>
      <c r="M1072" s="1">
        <v>2</v>
      </c>
      <c r="N1072" s="1" t="s">
        <v>3557</v>
      </c>
    </row>
    <row r="1073" spans="1:14" x14ac:dyDescent="0.25">
      <c r="A1073" s="25" t="s">
        <v>3210</v>
      </c>
      <c r="B1073" s="4">
        <v>954</v>
      </c>
      <c r="C1073" s="1">
        <v>2</v>
      </c>
      <c r="D1073" s="1" t="s">
        <v>3559</v>
      </c>
      <c r="K1073" s="1" t="s">
        <v>3209</v>
      </c>
      <c r="L1073" s="1">
        <v>954</v>
      </c>
      <c r="M1073" s="1">
        <v>2</v>
      </c>
      <c r="N1073" s="1" t="s">
        <v>3558</v>
      </c>
    </row>
    <row r="1074" spans="1:14" x14ac:dyDescent="0.25">
      <c r="A1074" s="25" t="s">
        <v>3211</v>
      </c>
      <c r="B1074" s="4">
        <v>954</v>
      </c>
      <c r="C1074" s="1">
        <v>2</v>
      </c>
      <c r="D1074" s="1" t="s">
        <v>3560</v>
      </c>
      <c r="K1074" s="1" t="s">
        <v>3210</v>
      </c>
      <c r="L1074" s="1">
        <v>954</v>
      </c>
      <c r="M1074" s="1">
        <v>2</v>
      </c>
      <c r="N1074" s="1" t="s">
        <v>3559</v>
      </c>
    </row>
    <row r="1075" spans="1:14" x14ac:dyDescent="0.25">
      <c r="A1075" s="25" t="s">
        <v>3212</v>
      </c>
      <c r="B1075" s="4">
        <v>954</v>
      </c>
      <c r="C1075" s="1">
        <v>2</v>
      </c>
      <c r="D1075" s="1" t="s">
        <v>3561</v>
      </c>
      <c r="K1075" s="1" t="s">
        <v>3211</v>
      </c>
      <c r="L1075" s="1">
        <v>954</v>
      </c>
      <c r="M1075" s="1">
        <v>2</v>
      </c>
      <c r="N1075" s="1" t="s">
        <v>3560</v>
      </c>
    </row>
    <row r="1076" spans="1:14" x14ac:dyDescent="0.25">
      <c r="A1076" s="25" t="s">
        <v>3213</v>
      </c>
      <c r="B1076" s="4">
        <v>164</v>
      </c>
      <c r="C1076" s="1">
        <v>2</v>
      </c>
      <c r="D1076" s="1" t="s">
        <v>3562</v>
      </c>
      <c r="K1076" s="1" t="s">
        <v>3212</v>
      </c>
      <c r="L1076" s="1">
        <v>954</v>
      </c>
      <c r="M1076" s="1">
        <v>2</v>
      </c>
      <c r="N1076" s="1" t="s">
        <v>3561</v>
      </c>
    </row>
    <row r="1077" spans="1:14" x14ac:dyDescent="0.25">
      <c r="A1077" s="25" t="s">
        <v>3214</v>
      </c>
      <c r="B1077" s="4">
        <v>949</v>
      </c>
      <c r="C1077" s="1">
        <v>2</v>
      </c>
      <c r="D1077" s="1" t="s">
        <v>3563</v>
      </c>
      <c r="K1077" s="1" t="s">
        <v>3213</v>
      </c>
      <c r="L1077" s="1">
        <v>164</v>
      </c>
      <c r="M1077" s="1">
        <v>2</v>
      </c>
      <c r="N1077" s="1" t="s">
        <v>3562</v>
      </c>
    </row>
    <row r="1078" spans="1:14" x14ac:dyDescent="0.25">
      <c r="A1078" s="25" t="s">
        <v>3215</v>
      </c>
      <c r="B1078" s="4">
        <v>27</v>
      </c>
      <c r="C1078" s="1">
        <v>4</v>
      </c>
      <c r="D1078" s="1" t="s">
        <v>2738</v>
      </c>
      <c r="K1078" s="1" t="s">
        <v>3214</v>
      </c>
      <c r="L1078" s="1">
        <v>949</v>
      </c>
      <c r="M1078" s="1">
        <v>2</v>
      </c>
      <c r="N1078" s="1" t="s">
        <v>3563</v>
      </c>
    </row>
    <row r="1079" spans="1:14" x14ac:dyDescent="0.25">
      <c r="A1079" s="25" t="s">
        <v>3216</v>
      </c>
      <c r="B1079" s="4">
        <v>954</v>
      </c>
      <c r="C1079" s="1">
        <v>2</v>
      </c>
      <c r="D1079" s="1" t="s">
        <v>3564</v>
      </c>
      <c r="K1079" s="1" t="s">
        <v>3215</v>
      </c>
      <c r="L1079" s="1">
        <v>27</v>
      </c>
      <c r="M1079" s="1">
        <v>4</v>
      </c>
      <c r="N1079" s="1" t="s">
        <v>2738</v>
      </c>
    </row>
    <row r="1080" spans="1:14" x14ac:dyDescent="0.25">
      <c r="A1080" s="25" t="s">
        <v>3217</v>
      </c>
      <c r="B1080" s="4">
        <v>26</v>
      </c>
      <c r="C1080" s="1">
        <v>12</v>
      </c>
      <c r="D1080" s="1" t="s">
        <v>2739</v>
      </c>
      <c r="K1080" s="1" t="s">
        <v>3216</v>
      </c>
      <c r="L1080" s="1">
        <v>954</v>
      </c>
      <c r="M1080" s="1">
        <v>2</v>
      </c>
      <c r="N1080" s="1" t="s">
        <v>3564</v>
      </c>
    </row>
    <row r="1081" spans="1:14" x14ac:dyDescent="0.25">
      <c r="A1081" s="25" t="s">
        <v>3218</v>
      </c>
      <c r="B1081" s="4">
        <v>28</v>
      </c>
      <c r="C1081" s="1">
        <v>6</v>
      </c>
      <c r="D1081" s="1" t="s">
        <v>2740</v>
      </c>
      <c r="K1081" s="1" t="s">
        <v>3217</v>
      </c>
      <c r="L1081" s="1">
        <v>26</v>
      </c>
      <c r="M1081" s="1">
        <v>12</v>
      </c>
      <c r="N1081" s="1" t="s">
        <v>2739</v>
      </c>
    </row>
    <row r="1082" spans="1:14" x14ac:dyDescent="0.25">
      <c r="A1082" s="25" t="s">
        <v>3219</v>
      </c>
      <c r="B1082" s="4">
        <v>168</v>
      </c>
      <c r="C1082" s="1">
        <v>2</v>
      </c>
      <c r="D1082" s="1" t="s">
        <v>3565</v>
      </c>
      <c r="K1082" s="1" t="s">
        <v>3218</v>
      </c>
      <c r="L1082" s="1">
        <v>28</v>
      </c>
      <c r="M1082" s="1">
        <v>6</v>
      </c>
      <c r="N1082" s="1" t="s">
        <v>2740</v>
      </c>
    </row>
    <row r="1083" spans="1:14" x14ac:dyDescent="0.25">
      <c r="A1083" s="25" t="s">
        <v>3220</v>
      </c>
      <c r="B1083" s="4">
        <v>168</v>
      </c>
      <c r="C1083" s="1">
        <v>2</v>
      </c>
      <c r="D1083" s="1" t="s">
        <v>3566</v>
      </c>
      <c r="K1083" s="1" t="s">
        <v>3219</v>
      </c>
      <c r="L1083" s="1">
        <v>168</v>
      </c>
      <c r="M1083" s="1">
        <v>2</v>
      </c>
      <c r="N1083" s="1" t="s">
        <v>3565</v>
      </c>
    </row>
    <row r="1084" spans="1:14" x14ac:dyDescent="0.25">
      <c r="A1084" s="25" t="s">
        <v>3221</v>
      </c>
      <c r="B1084" s="4">
        <v>29</v>
      </c>
      <c r="C1084" s="1">
        <v>3</v>
      </c>
      <c r="D1084" s="1" t="s">
        <v>2744</v>
      </c>
      <c r="K1084" s="1" t="s">
        <v>3220</v>
      </c>
      <c r="L1084" s="1">
        <v>168</v>
      </c>
      <c r="M1084" s="1">
        <v>2</v>
      </c>
      <c r="N1084" s="1" t="s">
        <v>3566</v>
      </c>
    </row>
    <row r="1085" spans="1:14" x14ac:dyDescent="0.25">
      <c r="A1085" s="25" t="s">
        <v>3222</v>
      </c>
      <c r="B1085" s="4">
        <v>29</v>
      </c>
      <c r="C1085" s="1">
        <v>3</v>
      </c>
      <c r="D1085" s="1" t="s">
        <v>2745</v>
      </c>
      <c r="K1085" s="1" t="s">
        <v>3221</v>
      </c>
      <c r="L1085" s="1">
        <v>29</v>
      </c>
      <c r="M1085" s="1">
        <v>3</v>
      </c>
      <c r="N1085" s="1" t="s">
        <v>2744</v>
      </c>
    </row>
    <row r="1086" spans="1:14" x14ac:dyDescent="0.25">
      <c r="A1086" s="25" t="s">
        <v>3223</v>
      </c>
      <c r="B1086" s="4">
        <v>29</v>
      </c>
      <c r="C1086" s="1">
        <v>3</v>
      </c>
      <c r="D1086" s="1" t="s">
        <v>2746</v>
      </c>
      <c r="K1086" s="1" t="s">
        <v>3222</v>
      </c>
      <c r="L1086" s="1">
        <v>29</v>
      </c>
      <c r="M1086" s="1">
        <v>3</v>
      </c>
      <c r="N1086" s="1" t="s">
        <v>2745</v>
      </c>
    </row>
    <row r="1087" spans="1:14" x14ac:dyDescent="0.25">
      <c r="A1087" s="25" t="s">
        <v>3224</v>
      </c>
      <c r="B1087" s="4">
        <v>29</v>
      </c>
      <c r="C1087" s="1">
        <v>3</v>
      </c>
      <c r="D1087" s="1" t="s">
        <v>2747</v>
      </c>
      <c r="K1087" s="1" t="s">
        <v>3223</v>
      </c>
      <c r="L1087" s="1">
        <v>29</v>
      </c>
      <c r="M1087" s="1">
        <v>3</v>
      </c>
      <c r="N1087" s="1" t="s">
        <v>2746</v>
      </c>
    </row>
    <row r="1088" spans="1:14" x14ac:dyDescent="0.25">
      <c r="A1088" s="25" t="s">
        <v>3225</v>
      </c>
      <c r="B1088" s="4">
        <v>1050</v>
      </c>
      <c r="C1088" s="1">
        <v>3</v>
      </c>
      <c r="D1088" s="1" t="s">
        <v>2748</v>
      </c>
      <c r="K1088" s="1" t="s">
        <v>3224</v>
      </c>
      <c r="L1088" s="1">
        <v>29</v>
      </c>
      <c r="M1088" s="1">
        <v>3</v>
      </c>
      <c r="N1088" s="1" t="s">
        <v>2747</v>
      </c>
    </row>
    <row r="1089" spans="1:14" x14ac:dyDescent="0.25">
      <c r="A1089" s="25" t="s">
        <v>3226</v>
      </c>
      <c r="B1089" s="4">
        <v>34</v>
      </c>
      <c r="C1089" s="1">
        <v>23</v>
      </c>
      <c r="D1089" s="1" t="s">
        <v>2749</v>
      </c>
      <c r="K1089" s="1" t="s">
        <v>3225</v>
      </c>
      <c r="L1089" s="1">
        <v>1050</v>
      </c>
      <c r="M1089" s="1">
        <v>3</v>
      </c>
      <c r="N1089" s="1" t="s">
        <v>2748</v>
      </c>
    </row>
    <row r="1090" spans="1:14" x14ac:dyDescent="0.25">
      <c r="A1090" s="25" t="s">
        <v>3227</v>
      </c>
      <c r="B1090" s="4">
        <v>963</v>
      </c>
      <c r="C1090" s="1">
        <v>10</v>
      </c>
      <c r="D1090" s="1" t="s">
        <v>3567</v>
      </c>
      <c r="K1090" s="1" t="s">
        <v>3226</v>
      </c>
      <c r="L1090" s="1">
        <v>34</v>
      </c>
      <c r="M1090" s="1">
        <v>23</v>
      </c>
      <c r="N1090" s="1" t="s">
        <v>2749</v>
      </c>
    </row>
    <row r="1091" spans="1:14" x14ac:dyDescent="0.25">
      <c r="A1091" s="25" t="s">
        <v>3228</v>
      </c>
      <c r="B1091" s="4">
        <v>1015</v>
      </c>
      <c r="C1091" s="1">
        <v>10</v>
      </c>
      <c r="D1091" s="1" t="s">
        <v>2751</v>
      </c>
      <c r="K1091" s="1" t="s">
        <v>3227</v>
      </c>
      <c r="L1091" s="1">
        <v>963</v>
      </c>
      <c r="M1091" s="1">
        <v>10</v>
      </c>
      <c r="N1091" s="1" t="s">
        <v>3567</v>
      </c>
    </row>
    <row r="1092" spans="1:14" x14ac:dyDescent="0.25">
      <c r="A1092" s="25" t="s">
        <v>3229</v>
      </c>
      <c r="B1092" s="4">
        <v>958</v>
      </c>
      <c r="C1092" s="1">
        <v>13</v>
      </c>
      <c r="D1092" s="1" t="s">
        <v>2752</v>
      </c>
      <c r="K1092" s="1" t="s">
        <v>3228</v>
      </c>
      <c r="L1092" s="1">
        <v>1015</v>
      </c>
      <c r="M1092" s="1">
        <v>10</v>
      </c>
      <c r="N1092" s="1" t="s">
        <v>2751</v>
      </c>
    </row>
    <row r="1093" spans="1:14" x14ac:dyDescent="0.25">
      <c r="A1093" s="25" t="s">
        <v>3230</v>
      </c>
      <c r="B1093" s="4">
        <v>35</v>
      </c>
      <c r="C1093" s="1">
        <v>4</v>
      </c>
      <c r="D1093" s="1" t="s">
        <v>2753</v>
      </c>
      <c r="K1093" s="1" t="s">
        <v>3229</v>
      </c>
      <c r="L1093" s="1">
        <v>958</v>
      </c>
      <c r="M1093" s="1">
        <v>13</v>
      </c>
      <c r="N1093" s="1" t="s">
        <v>2752</v>
      </c>
    </row>
    <row r="1094" spans="1:14" x14ac:dyDescent="0.25">
      <c r="A1094" s="25" t="s">
        <v>3231</v>
      </c>
      <c r="B1094" s="4">
        <v>36</v>
      </c>
      <c r="C1094" s="1">
        <v>4</v>
      </c>
      <c r="D1094" s="1" t="s">
        <v>2754</v>
      </c>
      <c r="K1094" s="1" t="s">
        <v>3230</v>
      </c>
      <c r="L1094" s="1">
        <v>35</v>
      </c>
      <c r="M1094" s="1">
        <v>4</v>
      </c>
      <c r="N1094" s="1" t="s">
        <v>2753</v>
      </c>
    </row>
    <row r="1095" spans="1:14" x14ac:dyDescent="0.25">
      <c r="A1095" s="25" t="s">
        <v>3232</v>
      </c>
      <c r="B1095" s="4">
        <v>323</v>
      </c>
      <c r="C1095" s="1">
        <v>4</v>
      </c>
      <c r="D1095" s="1" t="s">
        <v>2755</v>
      </c>
      <c r="K1095" s="1" t="s">
        <v>3231</v>
      </c>
      <c r="L1095" s="1">
        <v>36</v>
      </c>
      <c r="M1095" s="1">
        <v>4</v>
      </c>
      <c r="N1095" s="1" t="s">
        <v>2754</v>
      </c>
    </row>
    <row r="1096" spans="1:14" x14ac:dyDescent="0.25">
      <c r="A1096" s="25" t="s">
        <v>3233</v>
      </c>
      <c r="B1096" s="4">
        <v>954</v>
      </c>
      <c r="C1096" s="1">
        <v>2</v>
      </c>
      <c r="D1096" s="1" t="s">
        <v>3568</v>
      </c>
      <c r="K1096" s="1" t="s">
        <v>3232</v>
      </c>
      <c r="L1096" s="1">
        <v>323</v>
      </c>
      <c r="M1096" s="1">
        <v>4</v>
      </c>
      <c r="N1096" s="1" t="s">
        <v>2755</v>
      </c>
    </row>
    <row r="1097" spans="1:14" x14ac:dyDescent="0.25">
      <c r="A1097" s="25" t="s">
        <v>3234</v>
      </c>
      <c r="B1097" s="4">
        <v>954</v>
      </c>
      <c r="C1097" s="1">
        <v>2</v>
      </c>
      <c r="D1097" s="1" t="s">
        <v>3569</v>
      </c>
      <c r="K1097" s="1" t="s">
        <v>3233</v>
      </c>
      <c r="L1097" s="1">
        <v>954</v>
      </c>
      <c r="M1097" s="1">
        <v>2</v>
      </c>
      <c r="N1097" s="1" t="s">
        <v>3568</v>
      </c>
    </row>
    <row r="1098" spans="1:14" x14ac:dyDescent="0.25">
      <c r="A1098" s="25" t="s">
        <v>3235</v>
      </c>
      <c r="B1098" s="4">
        <v>4</v>
      </c>
      <c r="C1098" s="1">
        <v>2</v>
      </c>
      <c r="D1098" s="1" t="s">
        <v>3570</v>
      </c>
      <c r="K1098" s="1" t="s">
        <v>3234</v>
      </c>
      <c r="L1098" s="1">
        <v>954</v>
      </c>
      <c r="M1098" s="1">
        <v>2</v>
      </c>
      <c r="N1098" s="1" t="s">
        <v>3569</v>
      </c>
    </row>
    <row r="1099" spans="1:14" x14ac:dyDescent="0.25">
      <c r="A1099" s="25" t="s">
        <v>3236</v>
      </c>
      <c r="B1099" s="4">
        <v>4</v>
      </c>
      <c r="C1099" s="1">
        <v>2</v>
      </c>
      <c r="D1099" s="1" t="s">
        <v>3571</v>
      </c>
      <c r="K1099" s="1" t="s">
        <v>3235</v>
      </c>
      <c r="L1099" s="1">
        <v>4</v>
      </c>
      <c r="M1099" s="1">
        <v>2</v>
      </c>
      <c r="N1099" s="1" t="s">
        <v>3570</v>
      </c>
    </row>
    <row r="1100" spans="1:14" x14ac:dyDescent="0.25">
      <c r="A1100" s="25" t="s">
        <v>3237</v>
      </c>
      <c r="B1100" s="4">
        <v>4</v>
      </c>
      <c r="C1100" s="1">
        <v>2</v>
      </c>
      <c r="D1100" s="1" t="s">
        <v>3572</v>
      </c>
      <c r="K1100" s="1" t="s">
        <v>3236</v>
      </c>
      <c r="L1100" s="1">
        <v>4</v>
      </c>
      <c r="M1100" s="1">
        <v>2</v>
      </c>
      <c r="N1100" s="1" t="s">
        <v>3571</v>
      </c>
    </row>
    <row r="1101" spans="1:14" x14ac:dyDescent="0.25">
      <c r="A1101" s="25" t="s">
        <v>3238</v>
      </c>
      <c r="B1101" s="4">
        <v>4</v>
      </c>
      <c r="C1101" s="1">
        <v>2</v>
      </c>
      <c r="D1101" s="1" t="s">
        <v>3573</v>
      </c>
      <c r="K1101" s="1" t="s">
        <v>3237</v>
      </c>
      <c r="L1101" s="1">
        <v>4</v>
      </c>
      <c r="M1101" s="1">
        <v>2</v>
      </c>
      <c r="N1101" s="1" t="s">
        <v>3572</v>
      </c>
    </row>
    <row r="1102" spans="1:14" x14ac:dyDescent="0.25">
      <c r="A1102" s="25" t="s">
        <v>3239</v>
      </c>
      <c r="B1102" s="4">
        <v>4</v>
      </c>
      <c r="C1102" s="1">
        <v>2</v>
      </c>
      <c r="D1102" s="1" t="s">
        <v>3574</v>
      </c>
      <c r="K1102" s="1" t="s">
        <v>3238</v>
      </c>
      <c r="L1102" s="1">
        <v>4</v>
      </c>
      <c r="M1102" s="1">
        <v>2</v>
      </c>
      <c r="N1102" s="1" t="s">
        <v>3573</v>
      </c>
    </row>
    <row r="1103" spans="1:14" x14ac:dyDescent="0.25">
      <c r="A1103" s="25" t="s">
        <v>3240</v>
      </c>
      <c r="B1103" s="4">
        <v>4</v>
      </c>
      <c r="C1103" s="1">
        <v>2</v>
      </c>
      <c r="D1103" s="1" t="s">
        <v>3575</v>
      </c>
      <c r="K1103" s="1" t="s">
        <v>3239</v>
      </c>
      <c r="L1103" s="1">
        <v>4</v>
      </c>
      <c r="M1103" s="1">
        <v>2</v>
      </c>
      <c r="N1103" s="1" t="s">
        <v>3574</v>
      </c>
    </row>
    <row r="1104" spans="1:14" x14ac:dyDescent="0.25">
      <c r="A1104" s="25" t="s">
        <v>3241</v>
      </c>
      <c r="B1104" s="4">
        <v>957</v>
      </c>
      <c r="C1104" s="1">
        <v>14</v>
      </c>
      <c r="D1104" s="1" t="s">
        <v>2767</v>
      </c>
      <c r="K1104" s="1" t="s">
        <v>3240</v>
      </c>
      <c r="L1104" s="1">
        <v>4</v>
      </c>
      <c r="M1104" s="1">
        <v>2</v>
      </c>
      <c r="N1104" s="1" t="s">
        <v>3575</v>
      </c>
    </row>
    <row r="1105" spans="1:14" x14ac:dyDescent="0.25">
      <c r="A1105" s="25" t="s">
        <v>3242</v>
      </c>
      <c r="B1105" s="4">
        <v>997</v>
      </c>
      <c r="C1105" s="1">
        <v>12</v>
      </c>
      <c r="D1105" s="1" t="s">
        <v>2769</v>
      </c>
      <c r="K1105" s="1" t="s">
        <v>3241</v>
      </c>
      <c r="L1105" s="1">
        <v>957</v>
      </c>
      <c r="M1105" s="1">
        <v>14</v>
      </c>
      <c r="N1105" s="1" t="s">
        <v>2767</v>
      </c>
    </row>
    <row r="1106" spans="1:14" x14ac:dyDescent="0.25">
      <c r="A1106" s="25" t="s">
        <v>3243</v>
      </c>
      <c r="B1106" s="4">
        <v>998</v>
      </c>
      <c r="C1106" s="1">
        <v>23</v>
      </c>
      <c r="D1106" s="1" t="s">
        <v>2770</v>
      </c>
      <c r="K1106" s="1" t="s">
        <v>3242</v>
      </c>
      <c r="L1106" s="1">
        <v>997</v>
      </c>
      <c r="M1106" s="1">
        <v>12</v>
      </c>
      <c r="N1106" s="1" t="s">
        <v>2769</v>
      </c>
    </row>
    <row r="1107" spans="1:14" x14ac:dyDescent="0.25">
      <c r="A1107" s="25" t="s">
        <v>3244</v>
      </c>
      <c r="B1107" s="4">
        <v>999</v>
      </c>
      <c r="C1107" s="1">
        <v>12</v>
      </c>
      <c r="D1107" s="1" t="s">
        <v>2771</v>
      </c>
      <c r="K1107" s="1" t="s">
        <v>3243</v>
      </c>
      <c r="L1107" s="1">
        <v>998</v>
      </c>
      <c r="M1107" s="1">
        <v>23</v>
      </c>
      <c r="N1107" s="1" t="s">
        <v>2770</v>
      </c>
    </row>
    <row r="1108" spans="1:14" x14ac:dyDescent="0.25">
      <c r="A1108" s="25" t="s">
        <v>3245</v>
      </c>
      <c r="B1108" s="4">
        <v>956</v>
      </c>
      <c r="C1108" s="1">
        <v>2</v>
      </c>
      <c r="D1108" s="1" t="s">
        <v>3576</v>
      </c>
      <c r="K1108" s="1" t="s">
        <v>3244</v>
      </c>
      <c r="L1108" s="1">
        <v>999</v>
      </c>
      <c r="M1108" s="1">
        <v>12</v>
      </c>
      <c r="N1108" s="1" t="s">
        <v>2771</v>
      </c>
    </row>
    <row r="1109" spans="1:14" x14ac:dyDescent="0.25">
      <c r="A1109" s="25" t="s">
        <v>3246</v>
      </c>
      <c r="B1109" s="4">
        <v>949</v>
      </c>
      <c r="C1109" s="1">
        <v>2</v>
      </c>
      <c r="D1109" s="1" t="s">
        <v>3577</v>
      </c>
      <c r="K1109" s="1" t="s">
        <v>3245</v>
      </c>
      <c r="L1109" s="1">
        <v>956</v>
      </c>
      <c r="M1109" s="1">
        <v>2</v>
      </c>
      <c r="N1109" s="1" t="s">
        <v>3576</v>
      </c>
    </row>
    <row r="1110" spans="1:14" x14ac:dyDescent="0.25">
      <c r="A1110" s="25" t="s">
        <v>3247</v>
      </c>
      <c r="B1110" s="4">
        <v>164</v>
      </c>
      <c r="C1110" s="1">
        <v>2</v>
      </c>
      <c r="D1110" s="1" t="s">
        <v>3578</v>
      </c>
      <c r="K1110" s="1" t="s">
        <v>3246</v>
      </c>
      <c r="L1110" s="1">
        <v>949</v>
      </c>
      <c r="M1110" s="1">
        <v>2</v>
      </c>
      <c r="N1110" s="1" t="s">
        <v>3577</v>
      </c>
    </row>
    <row r="1111" spans="1:14" x14ac:dyDescent="0.25">
      <c r="A1111" s="25" t="s">
        <v>3248</v>
      </c>
      <c r="B1111" s="4">
        <v>560</v>
      </c>
      <c r="C1111" s="1">
        <v>10</v>
      </c>
      <c r="D1111" s="1" t="s">
        <v>3579</v>
      </c>
      <c r="K1111" s="1" t="s">
        <v>3247</v>
      </c>
      <c r="L1111" s="1">
        <v>164</v>
      </c>
      <c r="M1111" s="1">
        <v>2</v>
      </c>
      <c r="N1111" s="1" t="s">
        <v>3578</v>
      </c>
    </row>
    <row r="1112" spans="1:14" x14ac:dyDescent="0.25">
      <c r="A1112" s="25" t="s">
        <v>3249</v>
      </c>
      <c r="B1112" s="4">
        <v>371</v>
      </c>
      <c r="C1112" s="1">
        <v>12</v>
      </c>
      <c r="D1112" s="1" t="s">
        <v>2776</v>
      </c>
      <c r="K1112" s="1" t="s">
        <v>3248</v>
      </c>
      <c r="L1112" s="1">
        <v>560</v>
      </c>
      <c r="M1112" s="1">
        <v>10</v>
      </c>
      <c r="N1112" s="1" t="s">
        <v>3579</v>
      </c>
    </row>
    <row r="1113" spans="1:14" x14ac:dyDescent="0.25">
      <c r="A1113" s="25" t="s">
        <v>3250</v>
      </c>
      <c r="B1113" s="4">
        <v>1088</v>
      </c>
      <c r="C1113" s="1">
        <v>10</v>
      </c>
      <c r="D1113" s="1" t="s">
        <v>2778</v>
      </c>
      <c r="K1113" s="1" t="s">
        <v>3249</v>
      </c>
      <c r="L1113" s="1">
        <v>371</v>
      </c>
      <c r="M1113" s="1">
        <v>12</v>
      </c>
      <c r="N1113" s="1" t="s">
        <v>2776</v>
      </c>
    </row>
    <row r="1114" spans="1:14" x14ac:dyDescent="0.25">
      <c r="A1114" s="25" t="s">
        <v>3251</v>
      </c>
      <c r="B1114" s="4">
        <v>256</v>
      </c>
      <c r="C1114" s="1">
        <v>10</v>
      </c>
      <c r="D1114" s="1" t="s">
        <v>2779</v>
      </c>
      <c r="K1114" s="1" t="s">
        <v>3250</v>
      </c>
      <c r="L1114" s="1">
        <v>1088</v>
      </c>
      <c r="M1114" s="1">
        <v>10</v>
      </c>
      <c r="N1114" s="1" t="s">
        <v>2778</v>
      </c>
    </row>
    <row r="1115" spans="1:14" x14ac:dyDescent="0.25">
      <c r="A1115" s="25" t="s">
        <v>3252</v>
      </c>
      <c r="B1115" s="4">
        <v>19</v>
      </c>
      <c r="C1115" s="1">
        <v>26</v>
      </c>
      <c r="D1115" s="1" t="s">
        <v>2780</v>
      </c>
      <c r="K1115" s="1" t="s">
        <v>3251</v>
      </c>
      <c r="L1115" s="1">
        <v>256</v>
      </c>
      <c r="M1115" s="1">
        <v>10</v>
      </c>
      <c r="N1115" s="1" t="s">
        <v>2779</v>
      </c>
    </row>
    <row r="1116" spans="1:14" x14ac:dyDescent="0.25">
      <c r="A1116" s="25" t="s">
        <v>3253</v>
      </c>
      <c r="B1116" s="4">
        <v>104</v>
      </c>
      <c r="C1116" s="1">
        <v>12</v>
      </c>
      <c r="D1116" s="1" t="s">
        <v>2781</v>
      </c>
      <c r="K1116" s="1" t="s">
        <v>3252</v>
      </c>
      <c r="L1116" s="1">
        <v>19</v>
      </c>
      <c r="M1116" s="1">
        <v>26</v>
      </c>
      <c r="N1116" s="1" t="s">
        <v>2780</v>
      </c>
    </row>
    <row r="1117" spans="1:14" x14ac:dyDescent="0.25">
      <c r="A1117" s="25" t="s">
        <v>3254</v>
      </c>
      <c r="B1117" s="4">
        <v>1046</v>
      </c>
      <c r="C1117" s="1">
        <v>6</v>
      </c>
      <c r="D1117" s="1" t="s">
        <v>2783</v>
      </c>
      <c r="K1117" s="1" t="s">
        <v>3253</v>
      </c>
      <c r="L1117" s="1">
        <v>104</v>
      </c>
      <c r="M1117" s="1">
        <v>12</v>
      </c>
      <c r="N1117" s="1" t="s">
        <v>2781</v>
      </c>
    </row>
    <row r="1118" spans="1:14" x14ac:dyDescent="0.25">
      <c r="A1118" s="25" t="s">
        <v>3255</v>
      </c>
      <c r="B1118" s="4">
        <v>168</v>
      </c>
      <c r="C1118" s="1">
        <v>2</v>
      </c>
      <c r="D1118" s="1" t="s">
        <v>3580</v>
      </c>
      <c r="K1118" s="1" t="s">
        <v>3254</v>
      </c>
      <c r="L1118" s="1">
        <v>1046</v>
      </c>
      <c r="M1118" s="1">
        <v>6</v>
      </c>
      <c r="N1118" s="1" t="s">
        <v>2783</v>
      </c>
    </row>
    <row r="1119" spans="1:14" x14ac:dyDescent="0.25">
      <c r="A1119" s="25" t="s">
        <v>3256</v>
      </c>
      <c r="B1119" s="4">
        <v>168</v>
      </c>
      <c r="C1119" s="1">
        <v>2</v>
      </c>
      <c r="D1119" s="1" t="s">
        <v>3581</v>
      </c>
      <c r="K1119" s="1" t="s">
        <v>3255</v>
      </c>
      <c r="L1119" s="1">
        <v>168</v>
      </c>
      <c r="M1119" s="1">
        <v>2</v>
      </c>
      <c r="N1119" s="1" t="s">
        <v>3580</v>
      </c>
    </row>
    <row r="1120" spans="1:14" x14ac:dyDescent="0.25">
      <c r="A1120" s="25" t="s">
        <v>3257</v>
      </c>
      <c r="B1120" s="4">
        <v>168</v>
      </c>
      <c r="C1120" s="1">
        <v>2</v>
      </c>
      <c r="D1120" s="1" t="s">
        <v>3582</v>
      </c>
      <c r="K1120" s="1" t="s">
        <v>3256</v>
      </c>
      <c r="L1120" s="1">
        <v>168</v>
      </c>
      <c r="M1120" s="1">
        <v>2</v>
      </c>
      <c r="N1120" s="1" t="s">
        <v>3581</v>
      </c>
    </row>
    <row r="1121" spans="1:14" x14ac:dyDescent="0.25">
      <c r="A1121" s="25" t="s">
        <v>3258</v>
      </c>
      <c r="B1121" s="4">
        <v>93</v>
      </c>
      <c r="C1121" s="1">
        <v>26</v>
      </c>
      <c r="D1121" s="1" t="s">
        <v>2788</v>
      </c>
      <c r="K1121" s="1" t="s">
        <v>3257</v>
      </c>
      <c r="L1121" s="1">
        <v>168</v>
      </c>
      <c r="M1121" s="1">
        <v>2</v>
      </c>
      <c r="N1121" s="1" t="s">
        <v>3582</v>
      </c>
    </row>
    <row r="1122" spans="1:14" x14ac:dyDescent="0.25">
      <c r="A1122" s="25" t="s">
        <v>3259</v>
      </c>
      <c r="B1122" s="4">
        <v>951</v>
      </c>
      <c r="C1122" s="1">
        <v>26</v>
      </c>
      <c r="D1122" s="1" t="s">
        <v>3583</v>
      </c>
      <c r="K1122" s="1" t="s">
        <v>3258</v>
      </c>
      <c r="L1122" s="1">
        <v>93</v>
      </c>
      <c r="M1122" s="1">
        <v>26</v>
      </c>
      <c r="N1122" s="1" t="s">
        <v>2788</v>
      </c>
    </row>
    <row r="1123" spans="1:14" x14ac:dyDescent="0.25">
      <c r="A1123" s="25" t="s">
        <v>3260</v>
      </c>
      <c r="B1123" s="4">
        <v>951</v>
      </c>
      <c r="C1123" s="1">
        <v>26</v>
      </c>
      <c r="D1123" s="1" t="s">
        <v>2791</v>
      </c>
      <c r="K1123" s="1" t="s">
        <v>3259</v>
      </c>
      <c r="L1123" s="1">
        <v>951</v>
      </c>
      <c r="M1123" s="1">
        <v>26</v>
      </c>
      <c r="N1123" s="1" t="s">
        <v>3583</v>
      </c>
    </row>
    <row r="1124" spans="1:14" x14ac:dyDescent="0.25">
      <c r="A1124" s="25" t="s">
        <v>3261</v>
      </c>
      <c r="B1124" s="4">
        <v>148</v>
      </c>
      <c r="C1124" s="1">
        <v>4</v>
      </c>
      <c r="D1124" s="1" t="s">
        <v>2793</v>
      </c>
      <c r="K1124" s="1" t="s">
        <v>3260</v>
      </c>
      <c r="L1124" s="1">
        <v>951</v>
      </c>
      <c r="M1124" s="1">
        <v>26</v>
      </c>
      <c r="N1124" s="1" t="s">
        <v>2791</v>
      </c>
    </row>
    <row r="1125" spans="1:14" x14ac:dyDescent="0.25">
      <c r="A1125" s="25" t="s">
        <v>3262</v>
      </c>
      <c r="B1125" s="4">
        <v>173</v>
      </c>
      <c r="C1125" s="1">
        <v>14</v>
      </c>
      <c r="D1125" s="1" t="s">
        <v>2794</v>
      </c>
      <c r="K1125" s="1" t="s">
        <v>3261</v>
      </c>
      <c r="L1125" s="1">
        <v>148</v>
      </c>
      <c r="M1125" s="1">
        <v>4</v>
      </c>
      <c r="N1125" s="1" t="s">
        <v>2793</v>
      </c>
    </row>
    <row r="1126" spans="1:14" x14ac:dyDescent="0.25">
      <c r="A1126" s="25" t="s">
        <v>3263</v>
      </c>
      <c r="B1126" s="4">
        <v>1070</v>
      </c>
      <c r="C1126" s="1">
        <v>12</v>
      </c>
      <c r="D1126" s="1" t="s">
        <v>2795</v>
      </c>
      <c r="K1126" s="1" t="s">
        <v>3262</v>
      </c>
      <c r="L1126" s="1">
        <v>173</v>
      </c>
      <c r="M1126" s="1">
        <v>14</v>
      </c>
      <c r="N1126" s="1" t="s">
        <v>2794</v>
      </c>
    </row>
    <row r="1127" spans="1:14" x14ac:dyDescent="0.25">
      <c r="A1127" s="25" t="s">
        <v>3264</v>
      </c>
      <c r="B1127" s="4">
        <v>1071</v>
      </c>
      <c r="C1127" s="1">
        <v>12</v>
      </c>
      <c r="D1127" s="1" t="s">
        <v>2796</v>
      </c>
      <c r="K1127" s="1" t="s">
        <v>3263</v>
      </c>
      <c r="L1127" s="1">
        <v>1070</v>
      </c>
      <c r="M1127" s="1">
        <v>12</v>
      </c>
      <c r="N1127" s="1" t="s">
        <v>2795</v>
      </c>
    </row>
    <row r="1128" spans="1:14" x14ac:dyDescent="0.25">
      <c r="A1128" s="25" t="s">
        <v>3265</v>
      </c>
      <c r="B1128" s="4">
        <v>1076</v>
      </c>
      <c r="C1128" s="1">
        <v>4</v>
      </c>
      <c r="D1128" s="1" t="s">
        <v>3584</v>
      </c>
      <c r="K1128" s="1" t="s">
        <v>3264</v>
      </c>
      <c r="L1128" s="1">
        <v>1071</v>
      </c>
      <c r="M1128" s="1">
        <v>12</v>
      </c>
      <c r="N1128" s="1" t="s">
        <v>2796</v>
      </c>
    </row>
    <row r="1129" spans="1:14" x14ac:dyDescent="0.25">
      <c r="A1129" s="25" t="s">
        <v>3266</v>
      </c>
      <c r="B1129" s="4">
        <v>956</v>
      </c>
      <c r="C1129" s="1">
        <v>2</v>
      </c>
      <c r="D1129" s="1" t="s">
        <v>3585</v>
      </c>
      <c r="K1129" s="1" t="s">
        <v>3265</v>
      </c>
      <c r="L1129" s="1">
        <v>1076</v>
      </c>
      <c r="M1129" s="1">
        <v>4</v>
      </c>
      <c r="N1129" s="1" t="s">
        <v>3584</v>
      </c>
    </row>
    <row r="1130" spans="1:14" x14ac:dyDescent="0.25">
      <c r="A1130" s="25" t="s">
        <v>3267</v>
      </c>
      <c r="B1130" s="4">
        <v>4</v>
      </c>
      <c r="C1130" s="1">
        <v>2</v>
      </c>
      <c r="D1130" s="1" t="s">
        <v>3586</v>
      </c>
      <c r="K1130" s="1" t="s">
        <v>3266</v>
      </c>
      <c r="L1130" s="1">
        <v>956</v>
      </c>
      <c r="M1130" s="1">
        <v>2</v>
      </c>
      <c r="N1130" s="1" t="s">
        <v>3585</v>
      </c>
    </row>
    <row r="1131" spans="1:14" x14ac:dyDescent="0.25">
      <c r="A1131" s="25" t="s">
        <v>3268</v>
      </c>
      <c r="B1131" s="4">
        <v>171</v>
      </c>
      <c r="C1131" s="1">
        <v>2</v>
      </c>
      <c r="D1131" s="1" t="s">
        <v>3587</v>
      </c>
      <c r="K1131" s="1" t="s">
        <v>3267</v>
      </c>
      <c r="L1131" s="1">
        <v>4</v>
      </c>
      <c r="M1131" s="1">
        <v>2</v>
      </c>
      <c r="N1131" s="1" t="s">
        <v>3586</v>
      </c>
    </row>
    <row r="1132" spans="1:14" x14ac:dyDescent="0.25">
      <c r="A1132" s="25" t="s">
        <v>3269</v>
      </c>
      <c r="B1132" s="4">
        <v>171</v>
      </c>
      <c r="C1132" s="1">
        <v>2</v>
      </c>
      <c r="D1132" s="1" t="s">
        <v>3588</v>
      </c>
      <c r="K1132" s="1" t="s">
        <v>3268</v>
      </c>
      <c r="L1132" s="1">
        <v>171</v>
      </c>
      <c r="M1132" s="1">
        <v>2</v>
      </c>
      <c r="N1132" s="1" t="s">
        <v>3587</v>
      </c>
    </row>
    <row r="1133" spans="1:14" x14ac:dyDescent="0.25">
      <c r="A1133" s="25" t="s">
        <v>3270</v>
      </c>
      <c r="B1133" s="4">
        <v>171</v>
      </c>
      <c r="C1133" s="1">
        <v>2</v>
      </c>
      <c r="D1133" s="1" t="s">
        <v>3589</v>
      </c>
      <c r="K1133" s="1" t="s">
        <v>3269</v>
      </c>
      <c r="L1133" s="1">
        <v>171</v>
      </c>
      <c r="M1133" s="1">
        <v>2</v>
      </c>
      <c r="N1133" s="1" t="s">
        <v>3588</v>
      </c>
    </row>
    <row r="1134" spans="1:14" x14ac:dyDescent="0.25">
      <c r="A1134" s="25" t="s">
        <v>3271</v>
      </c>
      <c r="B1134" s="4">
        <v>168</v>
      </c>
      <c r="C1134" s="1">
        <v>2</v>
      </c>
      <c r="D1134" s="1" t="s">
        <v>3590</v>
      </c>
      <c r="K1134" s="1" t="s">
        <v>3270</v>
      </c>
      <c r="L1134" s="1">
        <v>171</v>
      </c>
      <c r="M1134" s="1">
        <v>2</v>
      </c>
      <c r="N1134" s="1" t="s">
        <v>3589</v>
      </c>
    </row>
    <row r="1135" spans="1:14" x14ac:dyDescent="0.25">
      <c r="A1135" s="25" t="s">
        <v>3272</v>
      </c>
      <c r="B1135" s="4">
        <v>168</v>
      </c>
      <c r="C1135" s="1">
        <v>2</v>
      </c>
      <c r="D1135" s="1" t="s">
        <v>3591</v>
      </c>
      <c r="K1135" s="1" t="s">
        <v>3271</v>
      </c>
      <c r="L1135" s="1">
        <v>168</v>
      </c>
      <c r="M1135" s="1">
        <v>2</v>
      </c>
      <c r="N1135" s="1" t="s">
        <v>3590</v>
      </c>
    </row>
    <row r="1136" spans="1:14" x14ac:dyDescent="0.25">
      <c r="A1136" s="25" t="s">
        <v>3273</v>
      </c>
      <c r="B1136" s="4">
        <v>168</v>
      </c>
      <c r="C1136" s="1">
        <v>2</v>
      </c>
      <c r="D1136" s="1" t="s">
        <v>3592</v>
      </c>
      <c r="K1136" s="1" t="s">
        <v>3272</v>
      </c>
      <c r="L1136" s="1">
        <v>168</v>
      </c>
      <c r="M1136" s="1">
        <v>2</v>
      </c>
      <c r="N1136" s="1" t="s">
        <v>3591</v>
      </c>
    </row>
    <row r="1137" spans="1:14" x14ac:dyDescent="0.25">
      <c r="A1137" s="25" t="s">
        <v>3274</v>
      </c>
      <c r="B1137" s="4">
        <v>168</v>
      </c>
      <c r="C1137" s="1">
        <v>2</v>
      </c>
      <c r="D1137" s="1" t="s">
        <v>3593</v>
      </c>
      <c r="K1137" s="1" t="s">
        <v>3273</v>
      </c>
      <c r="L1137" s="1">
        <v>168</v>
      </c>
      <c r="M1137" s="1">
        <v>2</v>
      </c>
      <c r="N1137" s="1" t="s">
        <v>3592</v>
      </c>
    </row>
    <row r="1138" spans="1:14" x14ac:dyDescent="0.25">
      <c r="A1138" s="25" t="s">
        <v>3275</v>
      </c>
      <c r="B1138" s="4">
        <v>168</v>
      </c>
      <c r="C1138" s="1">
        <v>2</v>
      </c>
      <c r="D1138" s="1" t="s">
        <v>3594</v>
      </c>
      <c r="K1138" s="1" t="s">
        <v>3274</v>
      </c>
      <c r="L1138" s="1">
        <v>168</v>
      </c>
      <c r="M1138" s="1">
        <v>2</v>
      </c>
      <c r="N1138" s="1" t="s">
        <v>3593</v>
      </c>
    </row>
    <row r="1139" spans="1:14" x14ac:dyDescent="0.25">
      <c r="A1139" s="25" t="s">
        <v>3276</v>
      </c>
      <c r="B1139" s="4">
        <v>168</v>
      </c>
      <c r="C1139" s="1">
        <v>2</v>
      </c>
      <c r="D1139" s="1" t="s">
        <v>3595</v>
      </c>
      <c r="K1139" s="1" t="s">
        <v>3275</v>
      </c>
      <c r="L1139" s="1">
        <v>168</v>
      </c>
      <c r="M1139" s="1">
        <v>2</v>
      </c>
      <c r="N1139" s="1" t="s">
        <v>3594</v>
      </c>
    </row>
    <row r="1140" spans="1:14" x14ac:dyDescent="0.25">
      <c r="A1140" s="25" t="s">
        <v>3277</v>
      </c>
      <c r="B1140" s="4">
        <v>168</v>
      </c>
      <c r="C1140" s="1">
        <v>2</v>
      </c>
      <c r="D1140" s="1" t="s">
        <v>3596</v>
      </c>
      <c r="K1140" s="1" t="s">
        <v>3276</v>
      </c>
      <c r="L1140" s="1">
        <v>168</v>
      </c>
      <c r="M1140" s="1">
        <v>2</v>
      </c>
      <c r="N1140" s="1" t="s">
        <v>3595</v>
      </c>
    </row>
    <row r="1141" spans="1:14" x14ac:dyDescent="0.25">
      <c r="A1141" s="25" t="s">
        <v>3278</v>
      </c>
      <c r="B1141" s="4">
        <v>168</v>
      </c>
      <c r="C1141" s="1">
        <v>2</v>
      </c>
      <c r="D1141" s="1" t="s">
        <v>3597</v>
      </c>
      <c r="K1141" s="1" t="s">
        <v>3277</v>
      </c>
      <c r="L1141" s="1">
        <v>168</v>
      </c>
      <c r="M1141" s="1">
        <v>2</v>
      </c>
      <c r="N1141" s="1" t="s">
        <v>3596</v>
      </c>
    </row>
    <row r="1142" spans="1:14" x14ac:dyDescent="0.25">
      <c r="A1142" s="25" t="s">
        <v>3279</v>
      </c>
      <c r="B1142" s="4">
        <v>168</v>
      </c>
      <c r="C1142" s="1">
        <v>2</v>
      </c>
      <c r="D1142" s="1" t="s">
        <v>3598</v>
      </c>
      <c r="K1142" s="1" t="s">
        <v>3278</v>
      </c>
      <c r="L1142" s="1">
        <v>168</v>
      </c>
      <c r="M1142" s="1">
        <v>2</v>
      </c>
      <c r="N1142" s="1" t="s">
        <v>3597</v>
      </c>
    </row>
    <row r="1143" spans="1:14" x14ac:dyDescent="0.25">
      <c r="A1143" s="25" t="s">
        <v>3280</v>
      </c>
      <c r="B1143" s="4">
        <v>148</v>
      </c>
      <c r="C1143" s="1">
        <v>2</v>
      </c>
      <c r="D1143" s="1" t="s">
        <v>3599</v>
      </c>
      <c r="K1143" s="1" t="s">
        <v>3279</v>
      </c>
      <c r="L1143" s="1">
        <v>168</v>
      </c>
      <c r="M1143" s="1">
        <v>2</v>
      </c>
      <c r="N1143" s="1" t="s">
        <v>3598</v>
      </c>
    </row>
    <row r="1144" spans="1:14" x14ac:dyDescent="0.25">
      <c r="A1144" s="25" t="s">
        <v>3281</v>
      </c>
      <c r="B1144" s="4">
        <v>168</v>
      </c>
      <c r="C1144" s="1">
        <v>2</v>
      </c>
      <c r="D1144" s="1" t="s">
        <v>3600</v>
      </c>
      <c r="K1144" s="1" t="s">
        <v>3280</v>
      </c>
      <c r="L1144" s="1">
        <v>148</v>
      </c>
      <c r="M1144" s="1">
        <v>2</v>
      </c>
      <c r="N1144" s="1" t="s">
        <v>3599</v>
      </c>
    </row>
    <row r="1145" spans="1:14" x14ac:dyDescent="0.25">
      <c r="A1145" s="25" t="s">
        <v>3282</v>
      </c>
      <c r="B1145" s="4">
        <v>168</v>
      </c>
      <c r="C1145" s="1">
        <v>2</v>
      </c>
      <c r="D1145" s="1" t="s">
        <v>3601</v>
      </c>
      <c r="K1145" s="1" t="s">
        <v>3281</v>
      </c>
      <c r="L1145" s="1">
        <v>168</v>
      </c>
      <c r="M1145" s="1">
        <v>2</v>
      </c>
      <c r="N1145" s="1" t="s">
        <v>3600</v>
      </c>
    </row>
    <row r="1146" spans="1:14" x14ac:dyDescent="0.25">
      <c r="A1146" s="25" t="s">
        <v>3283</v>
      </c>
      <c r="B1146" s="4">
        <v>168</v>
      </c>
      <c r="C1146" s="1">
        <v>2</v>
      </c>
      <c r="D1146" s="1" t="s">
        <v>3602</v>
      </c>
      <c r="K1146" s="1" t="s">
        <v>3282</v>
      </c>
      <c r="L1146" s="1">
        <v>168</v>
      </c>
      <c r="M1146" s="1">
        <v>2</v>
      </c>
      <c r="N1146" s="1" t="s">
        <v>3601</v>
      </c>
    </row>
    <row r="1147" spans="1:14" x14ac:dyDescent="0.25">
      <c r="A1147" s="25" t="s">
        <v>3284</v>
      </c>
      <c r="B1147" s="4">
        <v>168</v>
      </c>
      <c r="C1147" s="1">
        <v>2</v>
      </c>
      <c r="D1147" s="1" t="s">
        <v>3603</v>
      </c>
      <c r="K1147" s="1" t="s">
        <v>3283</v>
      </c>
      <c r="L1147" s="1">
        <v>168</v>
      </c>
      <c r="M1147" s="1">
        <v>2</v>
      </c>
      <c r="N1147" s="1" t="s">
        <v>3602</v>
      </c>
    </row>
    <row r="1148" spans="1:14" x14ac:dyDescent="0.25">
      <c r="A1148" s="25" t="s">
        <v>3285</v>
      </c>
      <c r="B1148" s="4">
        <v>168</v>
      </c>
      <c r="C1148" s="1">
        <v>2</v>
      </c>
      <c r="D1148" s="1" t="s">
        <v>3604</v>
      </c>
      <c r="K1148" s="1" t="s">
        <v>3284</v>
      </c>
      <c r="L1148" s="1">
        <v>168</v>
      </c>
      <c r="M1148" s="1">
        <v>2</v>
      </c>
      <c r="N1148" s="1" t="s">
        <v>3603</v>
      </c>
    </row>
    <row r="1149" spans="1:14" x14ac:dyDescent="0.25">
      <c r="A1149" s="25" t="s">
        <v>3286</v>
      </c>
      <c r="B1149" s="4">
        <v>9</v>
      </c>
      <c r="C1149" s="1">
        <v>26</v>
      </c>
      <c r="D1149" s="1" t="s">
        <v>3605</v>
      </c>
      <c r="K1149" s="1" t="s">
        <v>3285</v>
      </c>
      <c r="L1149" s="1">
        <v>168</v>
      </c>
      <c r="M1149" s="1">
        <v>2</v>
      </c>
      <c r="N1149" s="1" t="s">
        <v>3604</v>
      </c>
    </row>
    <row r="1150" spans="1:14" x14ac:dyDescent="0.25">
      <c r="A1150" s="25" t="s">
        <v>3287</v>
      </c>
      <c r="B1150" s="4">
        <v>1075</v>
      </c>
      <c r="C1150" s="1">
        <v>12</v>
      </c>
      <c r="D1150" s="1" t="s">
        <v>3606</v>
      </c>
      <c r="K1150" s="1" t="s">
        <v>3286</v>
      </c>
      <c r="L1150" s="1">
        <v>9</v>
      </c>
      <c r="M1150" s="1">
        <v>26</v>
      </c>
      <c r="N1150" s="1" t="s">
        <v>3605</v>
      </c>
    </row>
    <row r="1151" spans="1:14" x14ac:dyDescent="0.25">
      <c r="A1151" s="25" t="s">
        <v>3288</v>
      </c>
      <c r="B1151" s="4">
        <v>1076</v>
      </c>
      <c r="C1151" s="1">
        <v>12</v>
      </c>
      <c r="D1151" s="1" t="s">
        <v>3607</v>
      </c>
      <c r="K1151" s="1" t="s">
        <v>3287</v>
      </c>
      <c r="L1151" s="1">
        <v>1075</v>
      </c>
      <c r="M1151" s="1">
        <v>12</v>
      </c>
      <c r="N1151" s="1" t="s">
        <v>3606</v>
      </c>
    </row>
    <row r="1152" spans="1:14" x14ac:dyDescent="0.25">
      <c r="A1152" s="25" t="s">
        <v>3289</v>
      </c>
      <c r="B1152" s="4">
        <v>136</v>
      </c>
      <c r="C1152" s="1">
        <v>9</v>
      </c>
      <c r="D1152" s="1" t="s">
        <v>3608</v>
      </c>
      <c r="K1152" s="1" t="s">
        <v>3288</v>
      </c>
      <c r="L1152" s="1">
        <v>1076</v>
      </c>
      <c r="M1152" s="1">
        <v>12</v>
      </c>
      <c r="N1152" s="1" t="s">
        <v>3607</v>
      </c>
    </row>
    <row r="1153" spans="1:14" x14ac:dyDescent="0.25">
      <c r="A1153" s="25" t="s">
        <v>3290</v>
      </c>
      <c r="B1153" s="4">
        <v>1083</v>
      </c>
      <c r="C1153" s="1">
        <v>10</v>
      </c>
      <c r="D1153" s="1" t="s">
        <v>3609</v>
      </c>
      <c r="K1153" s="1" t="s">
        <v>3289</v>
      </c>
      <c r="L1153" s="1">
        <v>136</v>
      </c>
      <c r="M1153" s="1">
        <v>9</v>
      </c>
      <c r="N1153" s="1" t="s">
        <v>3608</v>
      </c>
    </row>
    <row r="1154" spans="1:14" x14ac:dyDescent="0.25">
      <c r="A1154" s="25" t="s">
        <v>3291</v>
      </c>
      <c r="B1154" s="4">
        <v>1075</v>
      </c>
      <c r="C1154" s="1">
        <v>10</v>
      </c>
      <c r="D1154" s="1" t="s">
        <v>3610</v>
      </c>
      <c r="K1154" s="1" t="s">
        <v>3290</v>
      </c>
      <c r="L1154" s="1">
        <v>1083</v>
      </c>
      <c r="M1154" s="1">
        <v>10</v>
      </c>
      <c r="N1154" s="1" t="s">
        <v>3609</v>
      </c>
    </row>
    <row r="1155" spans="1:14" x14ac:dyDescent="0.25">
      <c r="A1155" s="25" t="s">
        <v>3292</v>
      </c>
      <c r="B1155" s="4">
        <v>132</v>
      </c>
      <c r="C1155" s="1">
        <v>12</v>
      </c>
      <c r="D1155" s="1" t="s">
        <v>3611</v>
      </c>
      <c r="K1155" s="1" t="s">
        <v>3291</v>
      </c>
      <c r="L1155" s="1">
        <v>1075</v>
      </c>
      <c r="M1155" s="1">
        <v>10</v>
      </c>
      <c r="N1155" s="1" t="s">
        <v>3610</v>
      </c>
    </row>
    <row r="1156" spans="1:14" x14ac:dyDescent="0.25">
      <c r="A1156" s="25" t="s">
        <v>3293</v>
      </c>
      <c r="B1156" s="4">
        <v>1078</v>
      </c>
      <c r="C1156" s="1">
        <v>10</v>
      </c>
      <c r="D1156" s="1" t="s">
        <v>3612</v>
      </c>
      <c r="K1156" s="1" t="s">
        <v>3292</v>
      </c>
      <c r="L1156" s="1">
        <v>132</v>
      </c>
      <c r="M1156" s="1">
        <v>12</v>
      </c>
      <c r="N1156" s="1" t="s">
        <v>3611</v>
      </c>
    </row>
    <row r="1157" spans="1:14" x14ac:dyDescent="0.25">
      <c r="A1157" s="25" t="s">
        <v>3294</v>
      </c>
      <c r="B1157" s="4">
        <v>1077</v>
      </c>
      <c r="C1157" s="1">
        <v>4</v>
      </c>
      <c r="D1157" s="1" t="s">
        <v>3613</v>
      </c>
      <c r="K1157" s="1" t="s">
        <v>3293</v>
      </c>
      <c r="L1157" s="1">
        <v>1078</v>
      </c>
      <c r="M1157" s="1">
        <v>10</v>
      </c>
      <c r="N1157" s="1" t="s">
        <v>3612</v>
      </c>
    </row>
    <row r="1158" spans="1:14" x14ac:dyDescent="0.25">
      <c r="A1158" s="25" t="s">
        <v>3295</v>
      </c>
      <c r="B1158" s="4">
        <v>58</v>
      </c>
      <c r="C1158" s="1">
        <v>10</v>
      </c>
      <c r="D1158" s="1" t="s">
        <v>3614</v>
      </c>
      <c r="K1158" s="1" t="s">
        <v>3294</v>
      </c>
      <c r="L1158" s="1">
        <v>1077</v>
      </c>
      <c r="M1158" s="1">
        <v>4</v>
      </c>
      <c r="N1158" s="1" t="s">
        <v>3613</v>
      </c>
    </row>
    <row r="1159" spans="1:14" x14ac:dyDescent="0.25">
      <c r="A1159" s="25" t="s">
        <v>3296</v>
      </c>
      <c r="B1159" s="4">
        <v>1076</v>
      </c>
      <c r="C1159" s="1">
        <v>10</v>
      </c>
      <c r="D1159" s="1" t="s">
        <v>3615</v>
      </c>
      <c r="K1159" s="1" t="s">
        <v>3295</v>
      </c>
      <c r="L1159" s="1">
        <v>58</v>
      </c>
      <c r="M1159" s="1">
        <v>10</v>
      </c>
      <c r="N1159" s="1" t="s">
        <v>3614</v>
      </c>
    </row>
    <row r="1160" spans="1:14" x14ac:dyDescent="0.25">
      <c r="A1160" s="25" t="s">
        <v>3297</v>
      </c>
      <c r="B1160" s="4">
        <v>1002</v>
      </c>
      <c r="C1160" s="1">
        <v>14</v>
      </c>
      <c r="D1160" s="1" t="s">
        <v>3616</v>
      </c>
      <c r="K1160" s="1" t="s">
        <v>3296</v>
      </c>
      <c r="L1160" s="1">
        <v>1076</v>
      </c>
      <c r="M1160" s="1">
        <v>10</v>
      </c>
      <c r="N1160" s="1" t="s">
        <v>3615</v>
      </c>
    </row>
    <row r="1161" spans="1:14" x14ac:dyDescent="0.25">
      <c r="A1161" s="25" t="s">
        <v>3298</v>
      </c>
      <c r="B1161" s="4">
        <v>229</v>
      </c>
      <c r="C1161" s="1">
        <v>14</v>
      </c>
      <c r="D1161" s="1" t="s">
        <v>3617</v>
      </c>
      <c r="K1161" s="1" t="s">
        <v>3297</v>
      </c>
      <c r="L1161" s="1">
        <v>1002</v>
      </c>
      <c r="M1161" s="1">
        <v>14</v>
      </c>
      <c r="N1161" s="1" t="s">
        <v>3616</v>
      </c>
    </row>
    <row r="1162" spans="1:14" x14ac:dyDescent="0.25">
      <c r="A1162" s="25" t="s">
        <v>3299</v>
      </c>
      <c r="B1162" s="4">
        <v>276</v>
      </c>
      <c r="C1162" s="1">
        <v>4</v>
      </c>
      <c r="D1162" s="1" t="s">
        <v>3618</v>
      </c>
      <c r="K1162" s="1" t="s">
        <v>3298</v>
      </c>
      <c r="L1162" s="1">
        <v>229</v>
      </c>
      <c r="M1162" s="1">
        <v>14</v>
      </c>
      <c r="N1162" s="1" t="s">
        <v>3617</v>
      </c>
    </row>
    <row r="1163" spans="1:14" x14ac:dyDescent="0.25">
      <c r="A1163" s="25" t="s">
        <v>3300</v>
      </c>
      <c r="B1163" s="4">
        <v>276</v>
      </c>
      <c r="C1163" s="1">
        <v>4</v>
      </c>
      <c r="D1163" s="1" t="s">
        <v>3619</v>
      </c>
      <c r="K1163" s="1" t="s">
        <v>3299</v>
      </c>
      <c r="L1163" s="1">
        <v>276</v>
      </c>
      <c r="M1163" s="1">
        <v>4</v>
      </c>
      <c r="N1163" s="1" t="s">
        <v>3618</v>
      </c>
    </row>
    <row r="1164" spans="1:14" x14ac:dyDescent="0.25">
      <c r="A1164" s="25" t="s">
        <v>3301</v>
      </c>
      <c r="B1164" s="4">
        <v>276</v>
      </c>
      <c r="C1164" s="1">
        <v>4</v>
      </c>
      <c r="D1164" s="1" t="s">
        <v>3620</v>
      </c>
      <c r="K1164" s="1" t="s">
        <v>3300</v>
      </c>
      <c r="L1164" s="1">
        <v>276</v>
      </c>
      <c r="M1164" s="1">
        <v>4</v>
      </c>
      <c r="N1164" s="1" t="s">
        <v>3619</v>
      </c>
    </row>
    <row r="1165" spans="1:14" x14ac:dyDescent="0.25">
      <c r="A1165" s="25" t="s">
        <v>3302</v>
      </c>
      <c r="B1165" s="4">
        <v>276</v>
      </c>
      <c r="C1165" s="1">
        <v>4</v>
      </c>
      <c r="D1165" s="1" t="s">
        <v>3621</v>
      </c>
      <c r="K1165" s="1" t="s">
        <v>3301</v>
      </c>
      <c r="L1165" s="1">
        <v>276</v>
      </c>
      <c r="M1165" s="1">
        <v>4</v>
      </c>
      <c r="N1165" s="1" t="s">
        <v>3620</v>
      </c>
    </row>
    <row r="1166" spans="1:14" x14ac:dyDescent="0.25">
      <c r="A1166" s="25" t="s">
        <v>3303</v>
      </c>
      <c r="B1166" s="4">
        <v>278</v>
      </c>
      <c r="C1166" s="1">
        <v>4</v>
      </c>
      <c r="D1166" s="1" t="s">
        <v>3622</v>
      </c>
      <c r="K1166" s="1" t="s">
        <v>3302</v>
      </c>
      <c r="L1166" s="1">
        <v>276</v>
      </c>
      <c r="M1166" s="1">
        <v>4</v>
      </c>
      <c r="N1166" s="1" t="s">
        <v>3621</v>
      </c>
    </row>
    <row r="1167" spans="1:14" x14ac:dyDescent="0.25">
      <c r="A1167" s="25" t="s">
        <v>3304</v>
      </c>
      <c r="B1167" s="4">
        <v>271</v>
      </c>
      <c r="C1167" s="1">
        <v>26</v>
      </c>
      <c r="D1167" s="1" t="s">
        <v>3623</v>
      </c>
      <c r="K1167" s="1" t="s">
        <v>3303</v>
      </c>
      <c r="L1167" s="1">
        <v>278</v>
      </c>
      <c r="M1167" s="1">
        <v>4</v>
      </c>
      <c r="N1167" s="1" t="s">
        <v>3622</v>
      </c>
    </row>
    <row r="1168" spans="1:14" x14ac:dyDescent="0.25">
      <c r="A1168" s="25" t="s">
        <v>3305</v>
      </c>
      <c r="B1168" s="4">
        <v>1090</v>
      </c>
      <c r="C1168" s="1">
        <v>10</v>
      </c>
      <c r="D1168" s="1" t="s">
        <v>3624</v>
      </c>
      <c r="K1168" s="1" t="s">
        <v>3304</v>
      </c>
      <c r="L1168" s="1">
        <v>271</v>
      </c>
      <c r="M1168" s="1">
        <v>26</v>
      </c>
      <c r="N1168" s="1" t="s">
        <v>3623</v>
      </c>
    </row>
    <row r="1169" spans="1:14" x14ac:dyDescent="0.25">
      <c r="A1169" s="25" t="s">
        <v>3306</v>
      </c>
      <c r="B1169" s="4">
        <v>160</v>
      </c>
      <c r="C1169" s="1">
        <v>28</v>
      </c>
      <c r="D1169" s="1" t="s">
        <v>3625</v>
      </c>
      <c r="K1169" s="1" t="s">
        <v>3305</v>
      </c>
      <c r="L1169" s="1">
        <v>1090</v>
      </c>
      <c r="M1169" s="1">
        <v>10</v>
      </c>
      <c r="N1169" s="1" t="s">
        <v>3624</v>
      </c>
    </row>
    <row r="1170" spans="1:14" x14ac:dyDescent="0.25">
      <c r="A1170" s="25" t="s">
        <v>3307</v>
      </c>
      <c r="B1170" s="4">
        <v>558</v>
      </c>
      <c r="C1170" s="1">
        <v>26</v>
      </c>
      <c r="D1170" s="1" t="s">
        <v>3626</v>
      </c>
      <c r="K1170" s="1" t="s">
        <v>3306</v>
      </c>
      <c r="L1170" s="1">
        <v>160</v>
      </c>
      <c r="M1170" s="1">
        <v>28</v>
      </c>
      <c r="N1170" s="1" t="s">
        <v>3625</v>
      </c>
    </row>
    <row r="1171" spans="1:14" x14ac:dyDescent="0.25">
      <c r="A1171" s="25" t="s">
        <v>3308</v>
      </c>
      <c r="B1171" s="4">
        <v>206</v>
      </c>
      <c r="C1171" s="1">
        <v>16</v>
      </c>
      <c r="D1171" s="1" t="s">
        <v>3627</v>
      </c>
      <c r="K1171" s="1" t="s">
        <v>3307</v>
      </c>
      <c r="L1171" s="1">
        <v>558</v>
      </c>
      <c r="M1171" s="1">
        <v>26</v>
      </c>
      <c r="N1171" s="1" t="s">
        <v>3626</v>
      </c>
    </row>
    <row r="1172" spans="1:14" x14ac:dyDescent="0.25">
      <c r="A1172" s="25" t="s">
        <v>3309</v>
      </c>
      <c r="B1172" s="4">
        <v>160</v>
      </c>
      <c r="C1172" s="1">
        <v>10</v>
      </c>
      <c r="D1172" s="1" t="s">
        <v>3628</v>
      </c>
      <c r="K1172" s="1" t="s">
        <v>3308</v>
      </c>
      <c r="L1172" s="1">
        <v>206</v>
      </c>
      <c r="M1172" s="1">
        <v>16</v>
      </c>
      <c r="N1172" s="1" t="s">
        <v>3627</v>
      </c>
    </row>
    <row r="1173" spans="1:14" x14ac:dyDescent="0.25">
      <c r="A1173" s="25" t="s">
        <v>3310</v>
      </c>
      <c r="B1173" s="4">
        <v>160</v>
      </c>
      <c r="C1173" s="1">
        <v>12</v>
      </c>
      <c r="D1173" s="1" t="s">
        <v>3629</v>
      </c>
      <c r="K1173" s="1" t="s">
        <v>3309</v>
      </c>
      <c r="L1173" s="1">
        <v>160</v>
      </c>
      <c r="M1173" s="1">
        <v>10</v>
      </c>
      <c r="N1173" s="1" t="s">
        <v>3628</v>
      </c>
    </row>
    <row r="1174" spans="1:14" x14ac:dyDescent="0.25">
      <c r="A1174" s="25" t="s">
        <v>3311</v>
      </c>
      <c r="B1174" s="4">
        <v>1096</v>
      </c>
      <c r="C1174" s="1">
        <v>2</v>
      </c>
      <c r="D1174" s="1" t="s">
        <v>3630</v>
      </c>
      <c r="K1174" s="1" t="s">
        <v>3310</v>
      </c>
      <c r="L1174" s="1">
        <v>160</v>
      </c>
      <c r="M1174" s="1">
        <v>12</v>
      </c>
      <c r="N1174" s="1" t="s">
        <v>3629</v>
      </c>
    </row>
    <row r="1175" spans="1:14" x14ac:dyDescent="0.25">
      <c r="A1175">
        <v>13982</v>
      </c>
      <c r="B1175">
        <v>949</v>
      </c>
      <c r="C1175">
        <v>12</v>
      </c>
      <c r="D1175" t="s">
        <v>2688</v>
      </c>
      <c r="K1175" s="1" t="s">
        <v>3311</v>
      </c>
      <c r="L1175" s="1">
        <v>1096</v>
      </c>
      <c r="M1175" s="1">
        <v>2</v>
      </c>
      <c r="N1175" s="1" t="s">
        <v>3630</v>
      </c>
    </row>
    <row r="1176" spans="1:14" x14ac:dyDescent="0.25">
      <c r="A1176">
        <v>13984</v>
      </c>
      <c r="B1176">
        <v>949</v>
      </c>
      <c r="C1176">
        <v>4</v>
      </c>
      <c r="D1176" t="s">
        <v>2689</v>
      </c>
      <c r="K1176" s="1" t="s">
        <v>3312</v>
      </c>
    </row>
    <row r="1177" spans="1:14" x14ac:dyDescent="0.25">
      <c r="A1177">
        <v>13985</v>
      </c>
      <c r="B1177">
        <v>103</v>
      </c>
      <c r="C1177">
        <v>12</v>
      </c>
      <c r="D1177" t="s">
        <v>2690</v>
      </c>
    </row>
    <row r="1178" spans="1:14" x14ac:dyDescent="0.25">
      <c r="A1178">
        <v>13986</v>
      </c>
      <c r="B1178">
        <v>144</v>
      </c>
      <c r="C1178">
        <v>12</v>
      </c>
      <c r="D1178" t="s">
        <v>2691</v>
      </c>
    </row>
    <row r="1179" spans="1:14" x14ac:dyDescent="0.25">
      <c r="A1179">
        <v>13987</v>
      </c>
      <c r="B1179">
        <v>1</v>
      </c>
      <c r="C1179">
        <v>12</v>
      </c>
      <c r="D1179" t="s">
        <v>2692</v>
      </c>
    </row>
    <row r="1180" spans="1:14" x14ac:dyDescent="0.25">
      <c r="A1180">
        <v>13988</v>
      </c>
      <c r="B1180">
        <v>2</v>
      </c>
      <c r="C1180">
        <v>4</v>
      </c>
      <c r="D1180" t="s">
        <v>2693</v>
      </c>
    </row>
    <row r="1181" spans="1:14" x14ac:dyDescent="0.25">
      <c r="A1181">
        <v>13989</v>
      </c>
      <c r="B1181">
        <v>6</v>
      </c>
      <c r="C1181">
        <v>4</v>
      </c>
      <c r="D1181" t="s">
        <v>2694</v>
      </c>
    </row>
    <row r="1182" spans="1:14" x14ac:dyDescent="0.25">
      <c r="A1182">
        <v>13990</v>
      </c>
      <c r="B1182">
        <v>242</v>
      </c>
      <c r="C1182">
        <v>12</v>
      </c>
      <c r="D1182" t="s">
        <v>2695</v>
      </c>
    </row>
    <row r="1183" spans="1:14" x14ac:dyDescent="0.25">
      <c r="A1183">
        <v>13991</v>
      </c>
      <c r="B1183">
        <v>104</v>
      </c>
      <c r="C1183">
        <v>12</v>
      </c>
      <c r="D1183" t="s">
        <v>2696</v>
      </c>
    </row>
    <row r="1184" spans="1:14" x14ac:dyDescent="0.25">
      <c r="A1184">
        <v>13993</v>
      </c>
      <c r="B1184">
        <v>949</v>
      </c>
      <c r="C1184">
        <v>12</v>
      </c>
      <c r="D1184" t="s">
        <v>2697</v>
      </c>
    </row>
    <row r="1185" spans="1:4" x14ac:dyDescent="0.25">
      <c r="A1185">
        <v>13996</v>
      </c>
      <c r="B1185">
        <v>948</v>
      </c>
      <c r="C1185">
        <v>4</v>
      </c>
      <c r="D1185" t="s">
        <v>2698</v>
      </c>
    </row>
    <row r="1186" spans="1:4" x14ac:dyDescent="0.25">
      <c r="A1186">
        <v>13997</v>
      </c>
      <c r="B1186">
        <v>6</v>
      </c>
      <c r="C1186">
        <v>4</v>
      </c>
      <c r="D1186" t="s">
        <v>2699</v>
      </c>
    </row>
    <row r="1187" spans="1:4" x14ac:dyDescent="0.25">
      <c r="A1187">
        <v>13998</v>
      </c>
      <c r="B1187">
        <v>2</v>
      </c>
      <c r="C1187">
        <v>4</v>
      </c>
      <c r="D1187" t="s">
        <v>2700</v>
      </c>
    </row>
    <row r="1188" spans="1:4" x14ac:dyDescent="0.25">
      <c r="A1188">
        <v>13999</v>
      </c>
      <c r="B1188">
        <v>1</v>
      </c>
      <c r="C1188">
        <v>12</v>
      </c>
      <c r="D1188" t="s">
        <v>2701</v>
      </c>
    </row>
    <row r="1189" spans="1:4" x14ac:dyDescent="0.25">
      <c r="A1189">
        <v>14000</v>
      </c>
      <c r="B1189">
        <v>103</v>
      </c>
      <c r="C1189">
        <v>12</v>
      </c>
      <c r="D1189" t="s">
        <v>2702</v>
      </c>
    </row>
    <row r="1190" spans="1:4" x14ac:dyDescent="0.25">
      <c r="A1190">
        <v>14002</v>
      </c>
      <c r="B1190">
        <v>242</v>
      </c>
      <c r="C1190">
        <v>12</v>
      </c>
      <c r="D1190" t="s">
        <v>2703</v>
      </c>
    </row>
    <row r="1191" spans="1:4" x14ac:dyDescent="0.25">
      <c r="A1191">
        <v>14003</v>
      </c>
      <c r="B1191">
        <v>144</v>
      </c>
      <c r="C1191">
        <v>12</v>
      </c>
      <c r="D1191" t="s">
        <v>2704</v>
      </c>
    </row>
    <row r="1192" spans="1:4" x14ac:dyDescent="0.25">
      <c r="A1192">
        <v>14004</v>
      </c>
      <c r="B1192">
        <v>104</v>
      </c>
      <c r="C1192">
        <v>12</v>
      </c>
      <c r="D1192" t="s">
        <v>2705</v>
      </c>
    </row>
    <row r="1193" spans="1:4" x14ac:dyDescent="0.25">
      <c r="A1193">
        <v>14006</v>
      </c>
      <c r="B1193">
        <v>949</v>
      </c>
      <c r="C1193">
        <v>12</v>
      </c>
      <c r="D1193" t="s">
        <v>2706</v>
      </c>
    </row>
    <row r="1194" spans="1:4" x14ac:dyDescent="0.25">
      <c r="A1194">
        <v>14011</v>
      </c>
      <c r="B1194">
        <v>948</v>
      </c>
      <c r="C1194">
        <v>4</v>
      </c>
      <c r="D1194" t="s">
        <v>2707</v>
      </c>
    </row>
    <row r="1195" spans="1:4" x14ac:dyDescent="0.25">
      <c r="A1195">
        <v>14013</v>
      </c>
      <c r="B1195">
        <v>949</v>
      </c>
      <c r="C1195">
        <v>4</v>
      </c>
      <c r="D1195" t="s">
        <v>2708</v>
      </c>
    </row>
    <row r="1196" spans="1:4" x14ac:dyDescent="0.25">
      <c r="A1196">
        <v>14015</v>
      </c>
      <c r="B1196">
        <v>168</v>
      </c>
      <c r="C1196">
        <v>2</v>
      </c>
      <c r="D1196" t="s">
        <v>2709</v>
      </c>
    </row>
    <row r="1197" spans="1:4" x14ac:dyDescent="0.25">
      <c r="A1197">
        <v>14016</v>
      </c>
      <c r="B1197">
        <v>261</v>
      </c>
      <c r="C1197">
        <v>10</v>
      </c>
      <c r="D1197" t="s">
        <v>2710</v>
      </c>
    </row>
    <row r="1198" spans="1:4" x14ac:dyDescent="0.25">
      <c r="A1198">
        <v>14019</v>
      </c>
      <c r="B1198">
        <v>23</v>
      </c>
      <c r="C1198">
        <v>10</v>
      </c>
      <c r="D1198" t="s">
        <v>2711</v>
      </c>
    </row>
    <row r="1199" spans="1:4" x14ac:dyDescent="0.25">
      <c r="A1199">
        <v>14021</v>
      </c>
      <c r="B1199">
        <v>955</v>
      </c>
      <c r="C1199">
        <v>2</v>
      </c>
      <c r="D1199" t="s">
        <v>2712</v>
      </c>
    </row>
    <row r="1200" spans="1:4" x14ac:dyDescent="0.25">
      <c r="A1200">
        <v>14023</v>
      </c>
      <c r="B1200">
        <v>955</v>
      </c>
      <c r="C1200">
        <v>2</v>
      </c>
      <c r="D1200" t="s">
        <v>2713</v>
      </c>
    </row>
    <row r="1201" spans="1:4" x14ac:dyDescent="0.25">
      <c r="A1201">
        <v>14027</v>
      </c>
      <c r="B1201">
        <v>4</v>
      </c>
      <c r="C1201">
        <v>2</v>
      </c>
      <c r="D1201" t="s">
        <v>2714</v>
      </c>
    </row>
    <row r="1202" spans="1:4" x14ac:dyDescent="0.25">
      <c r="A1202">
        <v>14029</v>
      </c>
      <c r="B1202">
        <v>156</v>
      </c>
      <c r="C1202">
        <v>2</v>
      </c>
      <c r="D1202" t="s">
        <v>2715</v>
      </c>
    </row>
    <row r="1203" spans="1:4" x14ac:dyDescent="0.25">
      <c r="A1203">
        <v>14033</v>
      </c>
      <c r="B1203">
        <v>956</v>
      </c>
      <c r="C1203">
        <v>2</v>
      </c>
      <c r="D1203" t="s">
        <v>2716</v>
      </c>
    </row>
    <row r="1204" spans="1:4" x14ac:dyDescent="0.25">
      <c r="A1204">
        <v>14034</v>
      </c>
      <c r="B1204">
        <v>956</v>
      </c>
      <c r="C1204">
        <v>2</v>
      </c>
      <c r="D1204" t="s">
        <v>2717</v>
      </c>
    </row>
    <row r="1205" spans="1:4" x14ac:dyDescent="0.25">
      <c r="A1205">
        <v>14036</v>
      </c>
      <c r="B1205">
        <v>954</v>
      </c>
      <c r="C1205">
        <v>2</v>
      </c>
      <c r="D1205" t="s">
        <v>2718</v>
      </c>
    </row>
    <row r="1206" spans="1:4" x14ac:dyDescent="0.25">
      <c r="A1206">
        <v>14037</v>
      </c>
      <c r="B1206">
        <v>954</v>
      </c>
      <c r="C1206">
        <v>2</v>
      </c>
      <c r="D1206" t="s">
        <v>2719</v>
      </c>
    </row>
    <row r="1207" spans="1:4" x14ac:dyDescent="0.25">
      <c r="A1207">
        <v>14038</v>
      </c>
      <c r="B1207">
        <v>954</v>
      </c>
      <c r="C1207">
        <v>2</v>
      </c>
      <c r="D1207" t="s">
        <v>2720</v>
      </c>
    </row>
    <row r="1208" spans="1:4" x14ac:dyDescent="0.25">
      <c r="A1208">
        <v>14039</v>
      </c>
      <c r="B1208">
        <v>954</v>
      </c>
      <c r="C1208">
        <v>2</v>
      </c>
      <c r="D1208" t="s">
        <v>2721</v>
      </c>
    </row>
    <row r="1209" spans="1:4" x14ac:dyDescent="0.25">
      <c r="A1209">
        <v>14040</v>
      </c>
      <c r="B1209">
        <v>954</v>
      </c>
      <c r="C1209">
        <v>2</v>
      </c>
      <c r="D1209" t="s">
        <v>2722</v>
      </c>
    </row>
    <row r="1210" spans="1:4" x14ac:dyDescent="0.25">
      <c r="A1210">
        <v>14041</v>
      </c>
      <c r="B1210">
        <v>954</v>
      </c>
      <c r="C1210">
        <v>2</v>
      </c>
      <c r="D1210" t="s">
        <v>2723</v>
      </c>
    </row>
    <row r="1211" spans="1:4" x14ac:dyDescent="0.25">
      <c r="A1211">
        <v>14042</v>
      </c>
      <c r="B1211">
        <v>954</v>
      </c>
      <c r="C1211">
        <v>2</v>
      </c>
      <c r="D1211" t="s">
        <v>2724</v>
      </c>
    </row>
    <row r="1212" spans="1:4" x14ac:dyDescent="0.25">
      <c r="A1212">
        <v>14044</v>
      </c>
      <c r="B1212">
        <v>954</v>
      </c>
      <c r="C1212">
        <v>2</v>
      </c>
      <c r="D1212" t="s">
        <v>2725</v>
      </c>
    </row>
    <row r="1213" spans="1:4" x14ac:dyDescent="0.25">
      <c r="A1213">
        <v>14047</v>
      </c>
      <c r="B1213">
        <v>954</v>
      </c>
      <c r="C1213">
        <v>2</v>
      </c>
      <c r="D1213" t="s">
        <v>2726</v>
      </c>
    </row>
    <row r="1214" spans="1:4" x14ac:dyDescent="0.25">
      <c r="A1214">
        <v>14048</v>
      </c>
      <c r="B1214">
        <v>954</v>
      </c>
      <c r="C1214">
        <v>2</v>
      </c>
      <c r="D1214" t="s">
        <v>2727</v>
      </c>
    </row>
    <row r="1215" spans="1:4" x14ac:dyDescent="0.25">
      <c r="A1215">
        <v>14049</v>
      </c>
      <c r="B1215">
        <v>954</v>
      </c>
      <c r="C1215">
        <v>2</v>
      </c>
      <c r="D1215" t="s">
        <v>2728</v>
      </c>
    </row>
    <row r="1216" spans="1:4" x14ac:dyDescent="0.25">
      <c r="A1216">
        <v>14051</v>
      </c>
      <c r="B1216">
        <v>954</v>
      </c>
      <c r="C1216">
        <v>2</v>
      </c>
      <c r="D1216" t="s">
        <v>2729</v>
      </c>
    </row>
    <row r="1217" spans="1:4" x14ac:dyDescent="0.25">
      <c r="A1217">
        <v>14054</v>
      </c>
      <c r="B1217">
        <v>954</v>
      </c>
      <c r="C1217">
        <v>2</v>
      </c>
      <c r="D1217" t="s">
        <v>2730</v>
      </c>
    </row>
    <row r="1218" spans="1:4" x14ac:dyDescent="0.25">
      <c r="A1218">
        <v>14055</v>
      </c>
      <c r="B1218">
        <v>164</v>
      </c>
      <c r="C1218">
        <v>2</v>
      </c>
      <c r="D1218" t="s">
        <v>2731</v>
      </c>
    </row>
    <row r="1219" spans="1:4" x14ac:dyDescent="0.25">
      <c r="A1219">
        <v>14056</v>
      </c>
      <c r="B1219">
        <v>164</v>
      </c>
      <c r="C1219">
        <v>2</v>
      </c>
      <c r="D1219" t="s">
        <v>2732</v>
      </c>
    </row>
    <row r="1220" spans="1:4" x14ac:dyDescent="0.25">
      <c r="A1220">
        <v>14057</v>
      </c>
      <c r="B1220">
        <v>164</v>
      </c>
      <c r="C1220">
        <v>2</v>
      </c>
      <c r="D1220" t="s">
        <v>2733</v>
      </c>
    </row>
    <row r="1221" spans="1:4" x14ac:dyDescent="0.25">
      <c r="A1221">
        <v>14059</v>
      </c>
      <c r="B1221">
        <v>164</v>
      </c>
      <c r="C1221">
        <v>2</v>
      </c>
      <c r="D1221" t="s">
        <v>2734</v>
      </c>
    </row>
    <row r="1222" spans="1:4" x14ac:dyDescent="0.25">
      <c r="A1222">
        <v>14060</v>
      </c>
      <c r="B1222">
        <v>954</v>
      </c>
      <c r="C1222">
        <v>2</v>
      </c>
      <c r="D1222" t="s">
        <v>2735</v>
      </c>
    </row>
    <row r="1223" spans="1:4" x14ac:dyDescent="0.25">
      <c r="A1223">
        <v>14061</v>
      </c>
      <c r="B1223">
        <v>949</v>
      </c>
      <c r="C1223">
        <v>2</v>
      </c>
      <c r="D1223" t="s">
        <v>2736</v>
      </c>
    </row>
    <row r="1224" spans="1:4" x14ac:dyDescent="0.25">
      <c r="A1224">
        <v>14064</v>
      </c>
      <c r="B1224">
        <v>160</v>
      </c>
      <c r="C1224">
        <v>28</v>
      </c>
      <c r="D1224" t="s">
        <v>2737</v>
      </c>
    </row>
    <row r="1225" spans="1:4" x14ac:dyDescent="0.25">
      <c r="A1225">
        <v>14065</v>
      </c>
      <c r="B1225">
        <v>27</v>
      </c>
      <c r="C1225">
        <v>4</v>
      </c>
      <c r="D1225" t="s">
        <v>2738</v>
      </c>
    </row>
    <row r="1226" spans="1:4" x14ac:dyDescent="0.25">
      <c r="A1226">
        <v>14073</v>
      </c>
      <c r="B1226">
        <v>26</v>
      </c>
      <c r="C1226">
        <v>12</v>
      </c>
      <c r="D1226" t="s">
        <v>2739</v>
      </c>
    </row>
    <row r="1227" spans="1:4" x14ac:dyDescent="0.25">
      <c r="A1227">
        <v>14076</v>
      </c>
      <c r="B1227">
        <v>28</v>
      </c>
      <c r="C1227">
        <v>6</v>
      </c>
      <c r="D1227" t="s">
        <v>2740</v>
      </c>
    </row>
    <row r="1228" spans="1:4" x14ac:dyDescent="0.25">
      <c r="A1228">
        <v>14077</v>
      </c>
      <c r="B1228">
        <v>168</v>
      </c>
      <c r="C1228">
        <v>2</v>
      </c>
      <c r="D1228" t="s">
        <v>2741</v>
      </c>
    </row>
    <row r="1229" spans="1:4" x14ac:dyDescent="0.25">
      <c r="A1229">
        <v>14079</v>
      </c>
      <c r="B1229">
        <v>168</v>
      </c>
      <c r="C1229">
        <v>2</v>
      </c>
      <c r="D1229" t="s">
        <v>2742</v>
      </c>
    </row>
    <row r="1230" spans="1:4" x14ac:dyDescent="0.25">
      <c r="A1230">
        <v>14080</v>
      </c>
      <c r="B1230">
        <v>29</v>
      </c>
      <c r="C1230">
        <v>3</v>
      </c>
      <c r="D1230" t="s">
        <v>2743</v>
      </c>
    </row>
    <row r="1231" spans="1:4" x14ac:dyDescent="0.25">
      <c r="A1231">
        <v>14081</v>
      </c>
      <c r="B1231">
        <v>29</v>
      </c>
      <c r="C1231">
        <v>3</v>
      </c>
      <c r="D1231" t="s">
        <v>2744</v>
      </c>
    </row>
    <row r="1232" spans="1:4" x14ac:dyDescent="0.25">
      <c r="A1232">
        <v>14083</v>
      </c>
      <c r="B1232">
        <v>29</v>
      </c>
      <c r="C1232">
        <v>3</v>
      </c>
      <c r="D1232" t="s">
        <v>2745</v>
      </c>
    </row>
    <row r="1233" spans="1:4" x14ac:dyDescent="0.25">
      <c r="A1233">
        <v>14085</v>
      </c>
      <c r="B1233">
        <v>29</v>
      </c>
      <c r="C1233">
        <v>3</v>
      </c>
      <c r="D1233" t="s">
        <v>2746</v>
      </c>
    </row>
    <row r="1234" spans="1:4" x14ac:dyDescent="0.25">
      <c r="A1234">
        <v>14086</v>
      </c>
      <c r="B1234">
        <v>29</v>
      </c>
      <c r="C1234">
        <v>3</v>
      </c>
      <c r="D1234" t="s">
        <v>2747</v>
      </c>
    </row>
    <row r="1235" spans="1:4" x14ac:dyDescent="0.25">
      <c r="A1235">
        <v>14087</v>
      </c>
      <c r="B1235">
        <v>1050</v>
      </c>
      <c r="C1235">
        <v>3</v>
      </c>
      <c r="D1235" t="s">
        <v>2748</v>
      </c>
    </row>
    <row r="1236" spans="1:4" x14ac:dyDescent="0.25">
      <c r="A1236">
        <v>14088</v>
      </c>
      <c r="B1236">
        <v>34</v>
      </c>
      <c r="C1236">
        <v>23</v>
      </c>
      <c r="D1236" t="s">
        <v>2749</v>
      </c>
    </row>
    <row r="1237" spans="1:4" x14ac:dyDescent="0.25">
      <c r="A1237">
        <v>14089</v>
      </c>
      <c r="B1237">
        <v>963</v>
      </c>
      <c r="C1237">
        <v>10</v>
      </c>
      <c r="D1237" t="s">
        <v>2750</v>
      </c>
    </row>
    <row r="1238" spans="1:4" x14ac:dyDescent="0.25">
      <c r="A1238">
        <v>14090</v>
      </c>
      <c r="B1238">
        <v>1015</v>
      </c>
      <c r="C1238">
        <v>10</v>
      </c>
      <c r="D1238" t="s">
        <v>2751</v>
      </c>
    </row>
    <row r="1239" spans="1:4" x14ac:dyDescent="0.25">
      <c r="A1239">
        <v>14091</v>
      </c>
      <c r="B1239">
        <v>958</v>
      </c>
      <c r="C1239">
        <v>13</v>
      </c>
      <c r="D1239" t="s">
        <v>2752</v>
      </c>
    </row>
    <row r="1240" spans="1:4" x14ac:dyDescent="0.25">
      <c r="A1240">
        <v>14092</v>
      </c>
      <c r="B1240">
        <v>35</v>
      </c>
      <c r="C1240">
        <v>4</v>
      </c>
      <c r="D1240" t="s">
        <v>2753</v>
      </c>
    </row>
    <row r="1241" spans="1:4" x14ac:dyDescent="0.25">
      <c r="A1241">
        <v>14093</v>
      </c>
      <c r="B1241">
        <v>36</v>
      </c>
      <c r="C1241">
        <v>4</v>
      </c>
      <c r="D1241" t="s">
        <v>2754</v>
      </c>
    </row>
    <row r="1242" spans="1:4" x14ac:dyDescent="0.25">
      <c r="A1242">
        <v>14094</v>
      </c>
      <c r="B1242">
        <v>323</v>
      </c>
      <c r="C1242">
        <v>4</v>
      </c>
      <c r="D1242" t="s">
        <v>2755</v>
      </c>
    </row>
    <row r="1243" spans="1:4" x14ac:dyDescent="0.25">
      <c r="A1243">
        <v>14095</v>
      </c>
      <c r="B1243">
        <v>954</v>
      </c>
      <c r="C1243">
        <v>2</v>
      </c>
      <c r="D1243" t="s">
        <v>2756</v>
      </c>
    </row>
    <row r="1244" spans="1:4" x14ac:dyDescent="0.25">
      <c r="A1244">
        <v>14096</v>
      </c>
      <c r="B1244">
        <v>956</v>
      </c>
      <c r="C1244">
        <v>2</v>
      </c>
      <c r="D1244" t="s">
        <v>2757</v>
      </c>
    </row>
    <row r="1245" spans="1:4" x14ac:dyDescent="0.25">
      <c r="A1245">
        <v>14098</v>
      </c>
      <c r="B1245">
        <v>954</v>
      </c>
      <c r="C1245">
        <v>2</v>
      </c>
      <c r="D1245" t="s">
        <v>2758</v>
      </c>
    </row>
    <row r="1246" spans="1:4" x14ac:dyDescent="0.25">
      <c r="A1246">
        <v>14100</v>
      </c>
      <c r="B1246">
        <v>954</v>
      </c>
      <c r="C1246">
        <v>2</v>
      </c>
      <c r="D1246" t="s">
        <v>2759</v>
      </c>
    </row>
    <row r="1247" spans="1:4" x14ac:dyDescent="0.25">
      <c r="A1247">
        <v>14101</v>
      </c>
      <c r="B1247">
        <v>4</v>
      </c>
      <c r="C1247">
        <v>2</v>
      </c>
      <c r="D1247" t="s">
        <v>2760</v>
      </c>
    </row>
    <row r="1248" spans="1:4" x14ac:dyDescent="0.25">
      <c r="A1248">
        <v>14102</v>
      </c>
      <c r="B1248">
        <v>4</v>
      </c>
      <c r="C1248">
        <v>2</v>
      </c>
      <c r="D1248" t="s">
        <v>2761</v>
      </c>
    </row>
    <row r="1249" spans="1:4" x14ac:dyDescent="0.25">
      <c r="A1249">
        <v>14103</v>
      </c>
      <c r="B1249">
        <v>4</v>
      </c>
      <c r="C1249">
        <v>2</v>
      </c>
      <c r="D1249" t="s">
        <v>2762</v>
      </c>
    </row>
    <row r="1250" spans="1:4" x14ac:dyDescent="0.25">
      <c r="A1250">
        <v>14104</v>
      </c>
      <c r="B1250">
        <v>4</v>
      </c>
      <c r="C1250">
        <v>2</v>
      </c>
      <c r="D1250" t="s">
        <v>2763</v>
      </c>
    </row>
    <row r="1251" spans="1:4" x14ac:dyDescent="0.25">
      <c r="A1251">
        <v>14105</v>
      </c>
      <c r="B1251">
        <v>4</v>
      </c>
      <c r="C1251">
        <v>2</v>
      </c>
      <c r="D1251" t="s">
        <v>2764</v>
      </c>
    </row>
    <row r="1252" spans="1:4" x14ac:dyDescent="0.25">
      <c r="A1252">
        <v>14106</v>
      </c>
      <c r="B1252">
        <v>4</v>
      </c>
      <c r="C1252">
        <v>2</v>
      </c>
      <c r="D1252" t="s">
        <v>2765</v>
      </c>
    </row>
    <row r="1253" spans="1:4" x14ac:dyDescent="0.25">
      <c r="A1253">
        <v>14107</v>
      </c>
      <c r="B1253">
        <v>4</v>
      </c>
      <c r="C1253">
        <v>2</v>
      </c>
      <c r="D1253" t="s">
        <v>2766</v>
      </c>
    </row>
    <row r="1254" spans="1:4" x14ac:dyDescent="0.25">
      <c r="A1254">
        <v>14109</v>
      </c>
      <c r="B1254">
        <v>957</v>
      </c>
      <c r="C1254">
        <v>14</v>
      </c>
      <c r="D1254" t="s">
        <v>2767</v>
      </c>
    </row>
    <row r="1255" spans="1:4" x14ac:dyDescent="0.25">
      <c r="A1255">
        <v>14115</v>
      </c>
      <c r="B1255">
        <v>949</v>
      </c>
      <c r="C1255">
        <v>2</v>
      </c>
      <c r="D1255" t="s">
        <v>2768</v>
      </c>
    </row>
    <row r="1256" spans="1:4" x14ac:dyDescent="0.25">
      <c r="A1256">
        <v>14118</v>
      </c>
      <c r="B1256">
        <v>997</v>
      </c>
      <c r="C1256">
        <v>12</v>
      </c>
      <c r="D1256" t="s">
        <v>2769</v>
      </c>
    </row>
    <row r="1257" spans="1:4" x14ac:dyDescent="0.25">
      <c r="A1257">
        <v>14119</v>
      </c>
      <c r="B1257">
        <v>998</v>
      </c>
      <c r="C1257">
        <v>23</v>
      </c>
      <c r="D1257" t="s">
        <v>2770</v>
      </c>
    </row>
    <row r="1258" spans="1:4" x14ac:dyDescent="0.25">
      <c r="A1258">
        <v>14120</v>
      </c>
      <c r="B1258">
        <v>999</v>
      </c>
      <c r="C1258">
        <v>12</v>
      </c>
      <c r="D1258" t="s">
        <v>2771</v>
      </c>
    </row>
    <row r="1259" spans="1:4" x14ac:dyDescent="0.25">
      <c r="A1259">
        <v>14121</v>
      </c>
      <c r="B1259">
        <v>956</v>
      </c>
      <c r="C1259">
        <v>2</v>
      </c>
      <c r="D1259" t="s">
        <v>2772</v>
      </c>
    </row>
    <row r="1260" spans="1:4" x14ac:dyDescent="0.25">
      <c r="A1260">
        <v>14122</v>
      </c>
      <c r="B1260">
        <v>949</v>
      </c>
      <c r="C1260">
        <v>2</v>
      </c>
      <c r="D1260" t="s">
        <v>2773</v>
      </c>
    </row>
    <row r="1261" spans="1:4" x14ac:dyDescent="0.25">
      <c r="A1261">
        <v>14123</v>
      </c>
      <c r="B1261">
        <v>949</v>
      </c>
      <c r="C1261">
        <v>2</v>
      </c>
      <c r="D1261" t="s">
        <v>2774</v>
      </c>
    </row>
    <row r="1262" spans="1:4" x14ac:dyDescent="0.25">
      <c r="A1262">
        <v>14124</v>
      </c>
      <c r="B1262">
        <v>164</v>
      </c>
      <c r="C1262">
        <v>2</v>
      </c>
      <c r="D1262" t="s">
        <v>2775</v>
      </c>
    </row>
    <row r="1263" spans="1:4" x14ac:dyDescent="0.25">
      <c r="A1263">
        <v>14131</v>
      </c>
      <c r="B1263">
        <v>371</v>
      </c>
      <c r="C1263">
        <v>12</v>
      </c>
      <c r="D1263" t="s">
        <v>2776</v>
      </c>
    </row>
    <row r="1264" spans="1:4" x14ac:dyDescent="0.25">
      <c r="A1264">
        <v>14139</v>
      </c>
      <c r="B1264">
        <v>256</v>
      </c>
      <c r="C1264">
        <v>10</v>
      </c>
      <c r="D1264" t="s">
        <v>2777</v>
      </c>
    </row>
    <row r="1265" spans="1:4" x14ac:dyDescent="0.25">
      <c r="A1265">
        <v>14147</v>
      </c>
      <c r="B1265">
        <v>256</v>
      </c>
      <c r="C1265">
        <v>10</v>
      </c>
      <c r="D1265" t="s">
        <v>2778</v>
      </c>
    </row>
    <row r="1266" spans="1:4" x14ac:dyDescent="0.25">
      <c r="A1266">
        <v>14148</v>
      </c>
      <c r="B1266">
        <v>256</v>
      </c>
      <c r="C1266">
        <v>10</v>
      </c>
      <c r="D1266" t="s">
        <v>2779</v>
      </c>
    </row>
    <row r="1267" spans="1:4" x14ac:dyDescent="0.25">
      <c r="A1267">
        <v>14149</v>
      </c>
      <c r="B1267">
        <v>19</v>
      </c>
      <c r="C1267">
        <v>26</v>
      </c>
      <c r="D1267" t="s">
        <v>2780</v>
      </c>
    </row>
    <row r="1268" spans="1:4" x14ac:dyDescent="0.25">
      <c r="A1268">
        <v>14150</v>
      </c>
      <c r="B1268">
        <v>104</v>
      </c>
      <c r="C1268">
        <v>12</v>
      </c>
      <c r="D1268" t="s">
        <v>2781</v>
      </c>
    </row>
    <row r="1269" spans="1:4" x14ac:dyDescent="0.25">
      <c r="A1269">
        <v>14155</v>
      </c>
      <c r="B1269">
        <v>954</v>
      </c>
      <c r="C1269">
        <v>2</v>
      </c>
      <c r="D1269" t="s">
        <v>2782</v>
      </c>
    </row>
    <row r="1270" spans="1:4" x14ac:dyDescent="0.25">
      <c r="A1270">
        <v>14157</v>
      </c>
      <c r="B1270">
        <v>1046</v>
      </c>
      <c r="C1270">
        <v>6</v>
      </c>
      <c r="D1270" t="s">
        <v>2783</v>
      </c>
    </row>
    <row r="1271" spans="1:4" x14ac:dyDescent="0.25">
      <c r="A1271">
        <v>14158</v>
      </c>
      <c r="B1271">
        <v>961</v>
      </c>
      <c r="C1271">
        <v>2</v>
      </c>
      <c r="D1271" t="s">
        <v>2784</v>
      </c>
    </row>
    <row r="1272" spans="1:4" x14ac:dyDescent="0.25">
      <c r="A1272">
        <v>14161</v>
      </c>
      <c r="B1272">
        <v>168</v>
      </c>
      <c r="C1272">
        <v>2</v>
      </c>
      <c r="D1272" t="s">
        <v>2785</v>
      </c>
    </row>
    <row r="1273" spans="1:4" x14ac:dyDescent="0.25">
      <c r="A1273">
        <v>14162</v>
      </c>
      <c r="B1273">
        <v>168</v>
      </c>
      <c r="C1273">
        <v>2</v>
      </c>
      <c r="D1273" t="s">
        <v>2786</v>
      </c>
    </row>
    <row r="1274" spans="1:4" x14ac:dyDescent="0.25">
      <c r="A1274">
        <v>14164</v>
      </c>
      <c r="B1274">
        <v>168</v>
      </c>
      <c r="C1274">
        <v>2</v>
      </c>
      <c r="D1274" t="s">
        <v>2787</v>
      </c>
    </row>
    <row r="1275" spans="1:4" x14ac:dyDescent="0.25">
      <c r="A1275">
        <v>14165</v>
      </c>
      <c r="B1275">
        <v>93</v>
      </c>
      <c r="C1275">
        <v>26</v>
      </c>
      <c r="D1275" t="s">
        <v>2788</v>
      </c>
    </row>
    <row r="1276" spans="1:4" x14ac:dyDescent="0.25">
      <c r="A1276">
        <v>14166</v>
      </c>
      <c r="B1276">
        <v>951</v>
      </c>
      <c r="C1276">
        <v>26</v>
      </c>
      <c r="D1276" t="s">
        <v>2789</v>
      </c>
    </row>
    <row r="1277" spans="1:4" x14ac:dyDescent="0.25">
      <c r="A1277">
        <v>14167</v>
      </c>
      <c r="B1277">
        <v>951</v>
      </c>
      <c r="C1277">
        <v>26</v>
      </c>
      <c r="D1277" t="s">
        <v>2790</v>
      </c>
    </row>
    <row r="1278" spans="1:4" x14ac:dyDescent="0.25">
      <c r="A1278">
        <v>14168</v>
      </c>
      <c r="B1278">
        <v>951</v>
      </c>
      <c r="C1278">
        <v>26</v>
      </c>
      <c r="D1278" t="s">
        <v>2791</v>
      </c>
    </row>
    <row r="1279" spans="1:4" x14ac:dyDescent="0.25">
      <c r="A1279">
        <v>14170</v>
      </c>
      <c r="B1279">
        <v>29</v>
      </c>
      <c r="C1279">
        <v>4</v>
      </c>
      <c r="D1279" t="s">
        <v>2792</v>
      </c>
    </row>
    <row r="1280" spans="1:4" x14ac:dyDescent="0.25">
      <c r="A1280">
        <v>14171</v>
      </c>
      <c r="B1280">
        <v>148</v>
      </c>
      <c r="C1280">
        <v>4</v>
      </c>
      <c r="D1280" t="s">
        <v>2793</v>
      </c>
    </row>
    <row r="1281" spans="1:4" x14ac:dyDescent="0.25">
      <c r="A1281">
        <v>14178</v>
      </c>
      <c r="B1281">
        <v>173</v>
      </c>
      <c r="C1281">
        <v>14</v>
      </c>
      <c r="D1281" t="s">
        <v>2794</v>
      </c>
    </row>
    <row r="1282" spans="1:4" x14ac:dyDescent="0.25">
      <c r="A1282">
        <v>14200</v>
      </c>
      <c r="B1282">
        <v>1070</v>
      </c>
      <c r="C1282">
        <v>12</v>
      </c>
      <c r="D1282" t="s">
        <v>2795</v>
      </c>
    </row>
    <row r="1283" spans="1:4" x14ac:dyDescent="0.25">
      <c r="A1283">
        <v>14201</v>
      </c>
      <c r="B1283">
        <v>1071</v>
      </c>
      <c r="C1283">
        <v>12</v>
      </c>
      <c r="D1283" t="s">
        <v>2796</v>
      </c>
    </row>
    <row r="1284" spans="1:4" x14ac:dyDescent="0.25">
      <c r="A1284">
        <v>14202</v>
      </c>
      <c r="B1284">
        <v>1072</v>
      </c>
      <c r="C1284">
        <v>10</v>
      </c>
      <c r="D1284" t="s">
        <v>2797</v>
      </c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Formulário</vt:lpstr>
      <vt:lpstr>Apoio</vt:lpstr>
      <vt:lpstr>Cálculo</vt:lpstr>
      <vt:lpstr>Subelementos_Nomes</vt:lpstr>
      <vt:lpstr>Planilha1</vt:lpstr>
      <vt:lpstr>Sheet1</vt:lpstr>
      <vt:lpstr>2022</vt:lpstr>
      <vt:lpstr>Orçamento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bsinzato</dc:creator>
  <cp:lastModifiedBy>Daniel Neves Damiani</cp:lastModifiedBy>
  <cp:lastPrinted>2015-04-14T18:28:35Z</cp:lastPrinted>
  <dcterms:created xsi:type="dcterms:W3CDTF">2011-05-05T17:55:42Z</dcterms:created>
  <dcterms:modified xsi:type="dcterms:W3CDTF">2022-04-22T18:17:26Z</dcterms:modified>
</cp:coreProperties>
</file>