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'Plan1'!$A$1:$N$27</definedName>
  </definedNames>
  <calcPr fullCalcOnLoad="1"/>
</workbook>
</file>

<file path=xl/sharedStrings.xml><?xml version="1.0" encoding="utf-8"?>
<sst xmlns="http://schemas.openxmlformats.org/spreadsheetml/2006/main" count="46" uniqueCount="32">
  <si>
    <t>A</t>
  </si>
  <si>
    <t>C</t>
  </si>
  <si>
    <t>D</t>
  </si>
  <si>
    <t>Até 0,13 m2</t>
  </si>
  <si>
    <t>Acima 0,13 m2</t>
  </si>
  <si>
    <t>Tam / Tipo</t>
  </si>
  <si>
    <t>Empresa :</t>
  </si>
  <si>
    <t>Data :</t>
  </si>
  <si>
    <t>tam</t>
  </si>
  <si>
    <t>x</t>
  </si>
  <si>
    <t>Tipo (A/C/D)</t>
  </si>
  <si>
    <t>Soma</t>
  </si>
  <si>
    <t>ICMS</t>
  </si>
  <si>
    <t>Destaque</t>
  </si>
  <si>
    <t>Pauta unit</t>
  </si>
  <si>
    <t>A Pagar*</t>
  </si>
  <si>
    <t>* Só se for maior que Zero</t>
  </si>
  <si>
    <t>Linha</t>
  </si>
  <si>
    <t>Coluna</t>
  </si>
  <si>
    <t>Nota Fiscal :</t>
  </si>
  <si>
    <t>Total</t>
  </si>
  <si>
    <t>Sem Id</t>
  </si>
  <si>
    <r>
      <t>Total</t>
    </r>
    <r>
      <rPr>
        <sz val="6"/>
        <rFont val="Arial"/>
        <family val="2"/>
      </rPr>
      <t xml:space="preserve"> com IPI 0</t>
    </r>
  </si>
  <si>
    <t xml:space="preserve">* A PEDIDO </t>
  </si>
  <si>
    <t>Pauta ou 39%</t>
  </si>
  <si>
    <t># Alíquota Interna 12%</t>
  </si>
  <si>
    <t>$ Ipi de 0% incluído no cálculo para a Margem de 39% - A PEDIDO</t>
  </si>
  <si>
    <t>Tam em cm</t>
  </si>
  <si>
    <r>
      <t xml:space="preserve">ICMS na Entrada de Ladrilhos e placas (lajes) para pavimentação ou revestimento, vidrados ou esmaltados, de cerâmica, classificados na posição </t>
    </r>
    <r>
      <rPr>
        <b/>
        <sz val="14"/>
        <color indexed="10"/>
        <rFont val="Arial"/>
        <family val="2"/>
      </rPr>
      <t>69.08</t>
    </r>
    <r>
      <rPr>
        <b/>
        <sz val="14"/>
        <rFont val="Arial"/>
        <family val="2"/>
      </rPr>
      <t xml:space="preserve"> da TIPI</t>
    </r>
  </si>
  <si>
    <r>
      <t>Ato Diat nº 76/2009</t>
    </r>
    <r>
      <rPr>
        <b/>
        <sz val="14"/>
        <rFont val="Arial"/>
        <family val="2"/>
      </rPr>
      <t xml:space="preserve"> - Com cálculo de ICMS a 12%e IPI de 0% para vigências anteriores a mudança de alíquota</t>
    </r>
  </si>
  <si>
    <t>Quant. Total( m2 )</t>
  </si>
  <si>
    <t>Valor do m2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</si>
</sst>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/m/yy;@"/>
    <numFmt numFmtId="166" formatCode="_(* #,##0.000_);_(* \(#,##0.0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sz val="6"/>
      <name val="Arial"/>
      <family val="2"/>
    </font>
    <font>
      <sz val="12"/>
      <name val="Arial"/>
      <family val="0"/>
    </font>
    <font>
      <sz val="14"/>
      <color indexed="9"/>
      <name val="Arial"/>
      <family val="0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3" fillId="0" borderId="0" xfId="15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3" fontId="0" fillId="0" borderId="1" xfId="18" applyBorder="1" applyAlignment="1">
      <alignment/>
    </xf>
    <xf numFmtId="43" fontId="0" fillId="0" borderId="0" xfId="18" applyAlignment="1">
      <alignment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3" fontId="0" fillId="0" borderId="1" xfId="0" applyNumberForma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1" xfId="18" applyNumberFormat="1" applyBorder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43" fontId="9" fillId="0" borderId="1" xfId="0" applyNumberFormat="1" applyFont="1" applyBorder="1" applyAlignment="1">
      <alignment/>
    </xf>
    <xf numFmtId="43" fontId="9" fillId="0" borderId="1" xfId="18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9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43" fontId="9" fillId="2" borderId="1" xfId="18" applyNumberFormat="1" applyFont="1" applyFill="1" applyBorder="1" applyAlignment="1" applyProtection="1">
      <alignment/>
      <protection locked="0"/>
    </xf>
    <xf numFmtId="43" fontId="3" fillId="2" borderId="1" xfId="18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8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left"/>
      <protection locked="0"/>
    </xf>
    <xf numFmtId="165" fontId="6" fillId="2" borderId="2" xfId="15" applyNumberFormat="1" applyFont="1" applyFill="1" applyBorder="1" applyAlignment="1" applyProtection="1">
      <alignment horizontal="left"/>
      <protection locked="0"/>
    </xf>
    <xf numFmtId="165" fontId="6" fillId="2" borderId="10" xfId="15" applyNumberFormat="1" applyFont="1" applyFill="1" applyBorder="1" applyAlignment="1" applyProtection="1">
      <alignment horizontal="left"/>
      <protection locked="0"/>
    </xf>
    <xf numFmtId="165" fontId="6" fillId="2" borderId="9" xfId="15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G9" sqref="G9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13.140625" style="0" customWidth="1"/>
    <col min="4" max="4" width="2.00390625" style="0" bestFit="1" customWidth="1"/>
    <col min="5" max="5" width="12.57421875" style="0" customWidth="1"/>
    <col min="6" max="6" width="18.28125" style="0" customWidth="1"/>
    <col min="7" max="7" width="12.140625" style="0" customWidth="1"/>
    <col min="8" max="8" width="14.00390625" style="0" bestFit="1" customWidth="1"/>
    <col min="9" max="9" width="14.421875" style="0" customWidth="1"/>
    <col min="10" max="10" width="11.57421875" style="0" bestFit="1" customWidth="1"/>
    <col min="11" max="11" width="12.421875" style="0" customWidth="1"/>
    <col min="12" max="12" width="14.7109375" style="0" bestFit="1" customWidth="1"/>
    <col min="13" max="14" width="11.57421875" style="0" bestFit="1" customWidth="1"/>
    <col min="15" max="15" width="3.00390625" style="0" customWidth="1"/>
  </cols>
  <sheetData>
    <row r="1" s="2" customFormat="1" ht="18">
      <c r="A1" s="2" t="s">
        <v>28</v>
      </c>
    </row>
    <row r="2" s="2" customFormat="1" ht="18">
      <c r="A2" s="36" t="s">
        <v>29</v>
      </c>
    </row>
    <row r="3" ht="18.75" thickBot="1">
      <c r="C3" s="2"/>
    </row>
    <row r="4" spans="1:16" s="3" customFormat="1" ht="18.75">
      <c r="A4" s="37" t="s">
        <v>6</v>
      </c>
      <c r="B4" s="38"/>
      <c r="C4" s="43"/>
      <c r="D4" s="44"/>
      <c r="E4" s="44"/>
      <c r="F4" s="44"/>
      <c r="G4" s="45"/>
      <c r="H4" s="15"/>
      <c r="J4" s="50" t="s">
        <v>5</v>
      </c>
      <c r="K4" s="51"/>
      <c r="L4" s="28" t="s">
        <v>0</v>
      </c>
      <c r="M4" s="30" t="s">
        <v>1</v>
      </c>
      <c r="N4" s="33" t="s">
        <v>2</v>
      </c>
      <c r="O4" s="18" t="s">
        <v>21</v>
      </c>
      <c r="P4" s="19"/>
    </row>
    <row r="5" spans="1:14" s="3" customFormat="1" ht="18">
      <c r="A5" s="39" t="s">
        <v>19</v>
      </c>
      <c r="B5" s="40"/>
      <c r="C5" s="52"/>
      <c r="D5" s="53"/>
      <c r="E5" s="53"/>
      <c r="F5" s="54"/>
      <c r="G5" s="13"/>
      <c r="H5" s="13"/>
      <c r="J5" s="46" t="s">
        <v>3</v>
      </c>
      <c r="K5" s="47"/>
      <c r="L5" s="27">
        <v>5.1</v>
      </c>
      <c r="M5" s="31">
        <v>4.08</v>
      </c>
      <c r="N5" s="34">
        <v>3.57</v>
      </c>
    </row>
    <row r="6" spans="1:14" s="3" customFormat="1" ht="18.75" thickBot="1">
      <c r="A6" s="37" t="s">
        <v>7</v>
      </c>
      <c r="B6" s="38"/>
      <c r="C6" s="55">
        <f ca="1">TODAY()-1</f>
        <v>40633</v>
      </c>
      <c r="D6" s="56"/>
      <c r="E6" s="57"/>
      <c r="F6" s="4"/>
      <c r="G6" s="4"/>
      <c r="H6" s="4"/>
      <c r="J6" s="48" t="s">
        <v>4</v>
      </c>
      <c r="K6" s="49"/>
      <c r="L6" s="29">
        <v>6.2</v>
      </c>
      <c r="M6" s="32">
        <v>4.96</v>
      </c>
      <c r="N6" s="35">
        <v>4.34</v>
      </c>
    </row>
    <row r="7" s="3" customFormat="1" ht="18"/>
    <row r="8" spans="1:18" s="5" customFormat="1" ht="15">
      <c r="A8" s="41" t="s">
        <v>10</v>
      </c>
      <c r="B8" s="42"/>
      <c r="C8" s="6" t="s">
        <v>27</v>
      </c>
      <c r="D8" s="6" t="s">
        <v>9</v>
      </c>
      <c r="E8" s="6" t="s">
        <v>27</v>
      </c>
      <c r="F8" s="6" t="s">
        <v>30</v>
      </c>
      <c r="G8" s="6" t="s">
        <v>31</v>
      </c>
      <c r="H8" s="6" t="s">
        <v>20</v>
      </c>
      <c r="I8" s="6" t="s">
        <v>22</v>
      </c>
      <c r="J8" s="6" t="s">
        <v>13</v>
      </c>
      <c r="K8" s="9" t="s">
        <v>14</v>
      </c>
      <c r="L8" s="6" t="s">
        <v>24</v>
      </c>
      <c r="M8" s="6" t="s">
        <v>12</v>
      </c>
      <c r="N8" s="6" t="s">
        <v>15</v>
      </c>
      <c r="P8" s="10" t="s">
        <v>8</v>
      </c>
      <c r="Q8" s="10" t="s">
        <v>17</v>
      </c>
      <c r="R8" s="10" t="s">
        <v>18</v>
      </c>
    </row>
    <row r="9" spans="1:18" s="3" customFormat="1" ht="18">
      <c r="A9" s="20"/>
      <c r="B9" s="11">
        <f>R9</f>
        <v>1</v>
      </c>
      <c r="C9" s="21"/>
      <c r="D9" s="6" t="s">
        <v>9</v>
      </c>
      <c r="E9" s="23"/>
      <c r="F9" s="24"/>
      <c r="G9" s="25"/>
      <c r="H9" s="16">
        <f>F9*G9</f>
        <v>0</v>
      </c>
      <c r="I9" s="16">
        <f>G9*F9*1</f>
        <v>0</v>
      </c>
      <c r="J9" s="16">
        <f>0.12*H9</f>
        <v>0</v>
      </c>
      <c r="K9" s="17">
        <f>IF(ISERROR(INDEX($L$5:$N$6,Q9,R9)),0,INDEX($L$5:$N$6,Q9,R9))</f>
        <v>5.1</v>
      </c>
      <c r="L9" s="16">
        <f>IF(K9*F9&gt;I9*1.35,K9*F9,I9*1.39)</f>
        <v>0</v>
      </c>
      <c r="M9" s="17">
        <f aca="true" t="shared" si="0" ref="M9:M21">0.12*L9</f>
        <v>0</v>
      </c>
      <c r="N9" s="17">
        <f>IF(M9-J9&lt;0,0,M9-J9)</f>
        <v>0</v>
      </c>
      <c r="P9" s="10">
        <f>E9*C9/10000</f>
        <v>0</v>
      </c>
      <c r="Q9" s="10">
        <f>IF(P9&gt;0.13,2,1)</f>
        <v>1</v>
      </c>
      <c r="R9" s="10">
        <f>IF(A9="a",1,IF(A9="c",2,IF(A9="d",3,1)))</f>
        <v>1</v>
      </c>
    </row>
    <row r="10" spans="1:18" s="3" customFormat="1" ht="18">
      <c r="A10" s="20"/>
      <c r="B10" s="11">
        <f aca="true" t="shared" si="1" ref="B10:B21">R10</f>
        <v>1</v>
      </c>
      <c r="C10" s="21"/>
      <c r="D10" s="6" t="s">
        <v>9</v>
      </c>
      <c r="E10" s="23"/>
      <c r="F10" s="24"/>
      <c r="G10" s="25"/>
      <c r="H10" s="16">
        <f aca="true" t="shared" si="2" ref="H10:H21">F10*G10</f>
        <v>0</v>
      </c>
      <c r="I10" s="16">
        <f aca="true" t="shared" si="3" ref="I10:I21">G10*F10*1</f>
        <v>0</v>
      </c>
      <c r="J10" s="16">
        <f aca="true" t="shared" si="4" ref="J10:J22">0.12*H10</f>
        <v>0</v>
      </c>
      <c r="K10" s="17">
        <f>IF(ISERROR(INDEX($L$5:$N$6,Q10,R10)),0,INDEX($L$5:$N$6,Q10,R10))</f>
        <v>5.1</v>
      </c>
      <c r="L10" s="16">
        <f>IF(K10*F10&gt;I10*1.35,K10*F10,I10*1.39)</f>
        <v>0</v>
      </c>
      <c r="M10" s="17">
        <f t="shared" si="0"/>
        <v>0</v>
      </c>
      <c r="N10" s="17">
        <f aca="true" t="shared" si="5" ref="N10:N21">IF(M10-J10&lt;0,0,M10-J10)</f>
        <v>0</v>
      </c>
      <c r="P10" s="10">
        <f aca="true" t="shared" si="6" ref="P10:P21">E10*C10/10000</f>
        <v>0</v>
      </c>
      <c r="Q10" s="10">
        <f aca="true" t="shared" si="7" ref="Q10:Q21">IF(P10&gt;0.13,2,1)</f>
        <v>1</v>
      </c>
      <c r="R10" s="10">
        <f aca="true" t="shared" si="8" ref="R10:R21">IF(A10="a",1,IF(A10="c",2,IF(A10="d",3,1)))</f>
        <v>1</v>
      </c>
    </row>
    <row r="11" spans="1:18" s="3" customFormat="1" ht="18">
      <c r="A11" s="20"/>
      <c r="B11" s="11">
        <f t="shared" si="1"/>
        <v>1</v>
      </c>
      <c r="C11" s="21"/>
      <c r="D11" s="6" t="s">
        <v>9</v>
      </c>
      <c r="E11" s="23"/>
      <c r="F11" s="24"/>
      <c r="G11" s="25"/>
      <c r="H11" s="16">
        <f t="shared" si="2"/>
        <v>0</v>
      </c>
      <c r="I11" s="16">
        <f t="shared" si="3"/>
        <v>0</v>
      </c>
      <c r="J11" s="16">
        <f t="shared" si="4"/>
        <v>0</v>
      </c>
      <c r="K11" s="17">
        <f>IF(ISERROR(INDEX($L$5:$N$6,Q11,R11)),0,INDEX($L$5:$N$6,Q11,R11))</f>
        <v>5.1</v>
      </c>
      <c r="L11" s="16">
        <f aca="true" t="shared" si="9" ref="L11:L21">IF(K11*F11&gt;I11*1.35,K11*F11,I11*1.39)</f>
        <v>0</v>
      </c>
      <c r="M11" s="17">
        <f t="shared" si="0"/>
        <v>0</v>
      </c>
      <c r="N11" s="17">
        <f t="shared" si="5"/>
        <v>0</v>
      </c>
      <c r="P11" s="10">
        <f t="shared" si="6"/>
        <v>0</v>
      </c>
      <c r="Q11" s="10">
        <f t="shared" si="7"/>
        <v>1</v>
      </c>
      <c r="R11" s="10">
        <f t="shared" si="8"/>
        <v>1</v>
      </c>
    </row>
    <row r="12" spans="1:18" s="3" customFormat="1" ht="18">
      <c r="A12" s="20"/>
      <c r="B12" s="11">
        <f t="shared" si="1"/>
        <v>1</v>
      </c>
      <c r="C12" s="21"/>
      <c r="D12" s="6" t="s">
        <v>9</v>
      </c>
      <c r="E12" s="23"/>
      <c r="F12" s="24"/>
      <c r="G12" s="25"/>
      <c r="H12" s="16">
        <f t="shared" si="2"/>
        <v>0</v>
      </c>
      <c r="I12" s="16">
        <f t="shared" si="3"/>
        <v>0</v>
      </c>
      <c r="J12" s="16">
        <f t="shared" si="4"/>
        <v>0</v>
      </c>
      <c r="K12" s="17">
        <f aca="true" t="shared" si="10" ref="K12:K21">IF(ISERROR(INDEX($L$5:$N$6,Q12,R12)),0,INDEX($L$5:$N$6,Q12,R12))</f>
        <v>5.1</v>
      </c>
      <c r="L12" s="16">
        <f t="shared" si="9"/>
        <v>0</v>
      </c>
      <c r="M12" s="17">
        <f t="shared" si="0"/>
        <v>0</v>
      </c>
      <c r="N12" s="17">
        <f t="shared" si="5"/>
        <v>0</v>
      </c>
      <c r="P12" s="10">
        <f t="shared" si="6"/>
        <v>0</v>
      </c>
      <c r="Q12" s="10">
        <f t="shared" si="7"/>
        <v>1</v>
      </c>
      <c r="R12" s="10">
        <f t="shared" si="8"/>
        <v>1</v>
      </c>
    </row>
    <row r="13" spans="1:18" s="3" customFormat="1" ht="18">
      <c r="A13" s="20"/>
      <c r="B13" s="11">
        <f t="shared" si="1"/>
        <v>1</v>
      </c>
      <c r="C13" s="21"/>
      <c r="D13" s="6" t="s">
        <v>9</v>
      </c>
      <c r="E13" s="23"/>
      <c r="F13" s="24"/>
      <c r="G13" s="25"/>
      <c r="H13" s="16">
        <f t="shared" si="2"/>
        <v>0</v>
      </c>
      <c r="I13" s="16">
        <f t="shared" si="3"/>
        <v>0</v>
      </c>
      <c r="J13" s="16">
        <f t="shared" si="4"/>
        <v>0</v>
      </c>
      <c r="K13" s="17">
        <f t="shared" si="10"/>
        <v>5.1</v>
      </c>
      <c r="L13" s="16">
        <f t="shared" si="9"/>
        <v>0</v>
      </c>
      <c r="M13" s="17">
        <f t="shared" si="0"/>
        <v>0</v>
      </c>
      <c r="N13" s="17">
        <f t="shared" si="5"/>
        <v>0</v>
      </c>
      <c r="P13" s="10">
        <f t="shared" si="6"/>
        <v>0</v>
      </c>
      <c r="Q13" s="10">
        <f t="shared" si="7"/>
        <v>1</v>
      </c>
      <c r="R13" s="10">
        <f t="shared" si="8"/>
        <v>1</v>
      </c>
    </row>
    <row r="14" spans="1:18" s="3" customFormat="1" ht="18">
      <c r="A14" s="20"/>
      <c r="B14" s="11">
        <f t="shared" si="1"/>
        <v>1</v>
      </c>
      <c r="C14" s="21"/>
      <c r="D14" s="6" t="s">
        <v>9</v>
      </c>
      <c r="E14" s="23"/>
      <c r="F14" s="24"/>
      <c r="G14" s="25"/>
      <c r="H14" s="16">
        <f t="shared" si="2"/>
        <v>0</v>
      </c>
      <c r="I14" s="16">
        <f t="shared" si="3"/>
        <v>0</v>
      </c>
      <c r="J14" s="16">
        <f t="shared" si="4"/>
        <v>0</v>
      </c>
      <c r="K14" s="17">
        <f t="shared" si="10"/>
        <v>5.1</v>
      </c>
      <c r="L14" s="16">
        <f t="shared" si="9"/>
        <v>0</v>
      </c>
      <c r="M14" s="17">
        <f t="shared" si="0"/>
        <v>0</v>
      </c>
      <c r="N14" s="17">
        <f t="shared" si="5"/>
        <v>0</v>
      </c>
      <c r="P14" s="10">
        <f t="shared" si="6"/>
        <v>0</v>
      </c>
      <c r="Q14" s="10">
        <f t="shared" si="7"/>
        <v>1</v>
      </c>
      <c r="R14" s="10">
        <f t="shared" si="8"/>
        <v>1</v>
      </c>
    </row>
    <row r="15" spans="1:18" s="3" customFormat="1" ht="18">
      <c r="A15" s="20"/>
      <c r="B15" s="11">
        <f t="shared" si="1"/>
        <v>1</v>
      </c>
      <c r="C15" s="21"/>
      <c r="D15" s="6" t="s">
        <v>9</v>
      </c>
      <c r="E15" s="23"/>
      <c r="F15" s="24"/>
      <c r="G15" s="25"/>
      <c r="H15" s="16">
        <f t="shared" si="2"/>
        <v>0</v>
      </c>
      <c r="I15" s="16">
        <f t="shared" si="3"/>
        <v>0</v>
      </c>
      <c r="J15" s="16">
        <f t="shared" si="4"/>
        <v>0</v>
      </c>
      <c r="K15" s="17">
        <f t="shared" si="10"/>
        <v>5.1</v>
      </c>
      <c r="L15" s="16">
        <f t="shared" si="9"/>
        <v>0</v>
      </c>
      <c r="M15" s="17">
        <f t="shared" si="0"/>
        <v>0</v>
      </c>
      <c r="N15" s="17">
        <f t="shared" si="5"/>
        <v>0</v>
      </c>
      <c r="P15" s="10">
        <f t="shared" si="6"/>
        <v>0</v>
      </c>
      <c r="Q15" s="10">
        <f t="shared" si="7"/>
        <v>1</v>
      </c>
      <c r="R15" s="10">
        <f t="shared" si="8"/>
        <v>1</v>
      </c>
    </row>
    <row r="16" spans="1:18" s="3" customFormat="1" ht="18">
      <c r="A16" s="20"/>
      <c r="B16" s="11">
        <f t="shared" si="1"/>
        <v>1</v>
      </c>
      <c r="C16" s="21"/>
      <c r="D16" s="6" t="s">
        <v>9</v>
      </c>
      <c r="E16" s="23"/>
      <c r="F16" s="24"/>
      <c r="G16" s="25"/>
      <c r="H16" s="16">
        <f t="shared" si="2"/>
        <v>0</v>
      </c>
      <c r="I16" s="16">
        <f t="shared" si="3"/>
        <v>0</v>
      </c>
      <c r="J16" s="16">
        <f t="shared" si="4"/>
        <v>0</v>
      </c>
      <c r="K16" s="17">
        <f t="shared" si="10"/>
        <v>5.1</v>
      </c>
      <c r="L16" s="16">
        <f t="shared" si="9"/>
        <v>0</v>
      </c>
      <c r="M16" s="17">
        <f t="shared" si="0"/>
        <v>0</v>
      </c>
      <c r="N16" s="17">
        <f t="shared" si="5"/>
        <v>0</v>
      </c>
      <c r="P16" s="10">
        <f t="shared" si="6"/>
        <v>0</v>
      </c>
      <c r="Q16" s="10">
        <f t="shared" si="7"/>
        <v>1</v>
      </c>
      <c r="R16" s="10">
        <f t="shared" si="8"/>
        <v>1</v>
      </c>
    </row>
    <row r="17" spans="1:18" s="3" customFormat="1" ht="18">
      <c r="A17" s="20"/>
      <c r="B17" s="11">
        <f t="shared" si="1"/>
        <v>1</v>
      </c>
      <c r="C17" s="21"/>
      <c r="D17" s="6" t="s">
        <v>9</v>
      </c>
      <c r="E17" s="23"/>
      <c r="F17" s="24"/>
      <c r="G17" s="25"/>
      <c r="H17" s="16">
        <f t="shared" si="2"/>
        <v>0</v>
      </c>
      <c r="I17" s="16">
        <f t="shared" si="3"/>
        <v>0</v>
      </c>
      <c r="J17" s="16">
        <f t="shared" si="4"/>
        <v>0</v>
      </c>
      <c r="K17" s="17">
        <f t="shared" si="10"/>
        <v>5.1</v>
      </c>
      <c r="L17" s="16">
        <f t="shared" si="9"/>
        <v>0</v>
      </c>
      <c r="M17" s="17">
        <f t="shared" si="0"/>
        <v>0</v>
      </c>
      <c r="N17" s="17">
        <f t="shared" si="5"/>
        <v>0</v>
      </c>
      <c r="P17" s="10">
        <f t="shared" si="6"/>
        <v>0</v>
      </c>
      <c r="Q17" s="10">
        <f t="shared" si="7"/>
        <v>1</v>
      </c>
      <c r="R17" s="10">
        <f t="shared" si="8"/>
        <v>1</v>
      </c>
    </row>
    <row r="18" spans="1:18" s="3" customFormat="1" ht="18">
      <c r="A18" s="20"/>
      <c r="B18" s="11">
        <f t="shared" si="1"/>
        <v>1</v>
      </c>
      <c r="C18" s="21"/>
      <c r="D18" s="6" t="s">
        <v>9</v>
      </c>
      <c r="E18" s="23"/>
      <c r="F18" s="24"/>
      <c r="G18" s="25"/>
      <c r="H18" s="16">
        <f t="shared" si="2"/>
        <v>0</v>
      </c>
      <c r="I18" s="16">
        <f t="shared" si="3"/>
        <v>0</v>
      </c>
      <c r="J18" s="16">
        <f t="shared" si="4"/>
        <v>0</v>
      </c>
      <c r="K18" s="17">
        <f t="shared" si="10"/>
        <v>5.1</v>
      </c>
      <c r="L18" s="16">
        <f t="shared" si="9"/>
        <v>0</v>
      </c>
      <c r="M18" s="17">
        <f t="shared" si="0"/>
        <v>0</v>
      </c>
      <c r="N18" s="17">
        <f t="shared" si="5"/>
        <v>0</v>
      </c>
      <c r="P18" s="10">
        <f t="shared" si="6"/>
        <v>0</v>
      </c>
      <c r="Q18" s="10">
        <f t="shared" si="7"/>
        <v>1</v>
      </c>
      <c r="R18" s="10">
        <f t="shared" si="8"/>
        <v>1</v>
      </c>
    </row>
    <row r="19" spans="1:18" s="3" customFormat="1" ht="18">
      <c r="A19" s="20"/>
      <c r="B19" s="11">
        <f t="shared" si="1"/>
        <v>1</v>
      </c>
      <c r="C19" s="21"/>
      <c r="D19" s="6" t="s">
        <v>9</v>
      </c>
      <c r="E19" s="23"/>
      <c r="F19" s="24"/>
      <c r="G19" s="25"/>
      <c r="H19" s="16">
        <f t="shared" si="2"/>
        <v>0</v>
      </c>
      <c r="I19" s="16">
        <f t="shared" si="3"/>
        <v>0</v>
      </c>
      <c r="J19" s="16">
        <f t="shared" si="4"/>
        <v>0</v>
      </c>
      <c r="K19" s="17">
        <f t="shared" si="10"/>
        <v>5.1</v>
      </c>
      <c r="L19" s="16">
        <f t="shared" si="9"/>
        <v>0</v>
      </c>
      <c r="M19" s="17">
        <f t="shared" si="0"/>
        <v>0</v>
      </c>
      <c r="N19" s="17">
        <f t="shared" si="5"/>
        <v>0</v>
      </c>
      <c r="P19" s="10">
        <f t="shared" si="6"/>
        <v>0</v>
      </c>
      <c r="Q19" s="10">
        <f t="shared" si="7"/>
        <v>1</v>
      </c>
      <c r="R19" s="10">
        <f t="shared" si="8"/>
        <v>1</v>
      </c>
    </row>
    <row r="20" spans="1:18" ht="18">
      <c r="A20" s="20"/>
      <c r="B20" s="11">
        <f t="shared" si="1"/>
        <v>1</v>
      </c>
      <c r="C20" s="22"/>
      <c r="D20" s="6" t="s">
        <v>9</v>
      </c>
      <c r="E20" s="26"/>
      <c r="F20" s="24"/>
      <c r="G20" s="25"/>
      <c r="H20" s="16">
        <f t="shared" si="2"/>
        <v>0</v>
      </c>
      <c r="I20" s="16">
        <f t="shared" si="3"/>
        <v>0</v>
      </c>
      <c r="J20" s="16">
        <f t="shared" si="4"/>
        <v>0</v>
      </c>
      <c r="K20" s="17">
        <f t="shared" si="10"/>
        <v>5.1</v>
      </c>
      <c r="L20" s="16">
        <f t="shared" si="9"/>
        <v>0</v>
      </c>
      <c r="M20" s="17">
        <f t="shared" si="0"/>
        <v>0</v>
      </c>
      <c r="N20" s="17">
        <f t="shared" si="5"/>
        <v>0</v>
      </c>
      <c r="P20" s="10">
        <f t="shared" si="6"/>
        <v>0</v>
      </c>
      <c r="Q20" s="10">
        <f t="shared" si="7"/>
        <v>1</v>
      </c>
      <c r="R20" s="10">
        <f t="shared" si="8"/>
        <v>1</v>
      </c>
    </row>
    <row r="21" spans="1:18" ht="18">
      <c r="A21" s="20"/>
      <c r="B21" s="11">
        <f t="shared" si="1"/>
        <v>1</v>
      </c>
      <c r="C21" s="22"/>
      <c r="D21" s="6" t="s">
        <v>9</v>
      </c>
      <c r="E21" s="26"/>
      <c r="F21" s="24"/>
      <c r="G21" s="25"/>
      <c r="H21" s="16">
        <f t="shared" si="2"/>
        <v>0</v>
      </c>
      <c r="I21" s="16">
        <f t="shared" si="3"/>
        <v>0</v>
      </c>
      <c r="J21" s="16">
        <f t="shared" si="4"/>
        <v>0</v>
      </c>
      <c r="K21" s="17">
        <f t="shared" si="10"/>
        <v>5.1</v>
      </c>
      <c r="L21" s="16">
        <f t="shared" si="9"/>
        <v>0</v>
      </c>
      <c r="M21" s="17">
        <f t="shared" si="0"/>
        <v>0</v>
      </c>
      <c r="N21" s="17">
        <f t="shared" si="5"/>
        <v>0</v>
      </c>
      <c r="P21" s="10">
        <f t="shared" si="6"/>
        <v>0</v>
      </c>
      <c r="Q21" s="10">
        <f t="shared" si="7"/>
        <v>1</v>
      </c>
      <c r="R21" s="10">
        <f t="shared" si="8"/>
        <v>1</v>
      </c>
    </row>
    <row r="22" spans="6:14" ht="15">
      <c r="F22" s="14">
        <f>SUM(F9:F21)</f>
        <v>0</v>
      </c>
      <c r="G22" s="1" t="s">
        <v>11</v>
      </c>
      <c r="H22" s="12">
        <f>SUM(H9:H21)</f>
        <v>0</v>
      </c>
      <c r="I22" s="12">
        <f>SUM(I9:I21)</f>
        <v>0</v>
      </c>
      <c r="J22" s="16">
        <f t="shared" si="4"/>
        <v>0</v>
      </c>
      <c r="K22" s="8"/>
      <c r="L22" s="7">
        <f>SUM(L9:L21)</f>
        <v>0</v>
      </c>
      <c r="M22" s="7">
        <f>SUM(M9:M21)</f>
        <v>0</v>
      </c>
      <c r="N22" s="17">
        <f>SUM(N9:N21)</f>
        <v>0</v>
      </c>
    </row>
    <row r="23" ht="12.75">
      <c r="C23" t="s">
        <v>16</v>
      </c>
    </row>
    <row r="24" spans="3:6" ht="12.75">
      <c r="C24" t="s">
        <v>25</v>
      </c>
      <c r="F24" t="s">
        <v>23</v>
      </c>
    </row>
    <row r="25" ht="12.75">
      <c r="C25" t="s">
        <v>26</v>
      </c>
    </row>
  </sheetData>
  <sheetProtection password="DDA0" sheet="1" objects="1" scenarios="1"/>
  <mergeCells count="10">
    <mergeCell ref="C4:G4"/>
    <mergeCell ref="J5:K5"/>
    <mergeCell ref="J6:K6"/>
    <mergeCell ref="J4:K4"/>
    <mergeCell ref="C5:F5"/>
    <mergeCell ref="C6:E6"/>
    <mergeCell ref="A4:B4"/>
    <mergeCell ref="A5:B5"/>
    <mergeCell ref="A6:B6"/>
    <mergeCell ref="A8:B8"/>
  </mergeCells>
  <dataValidations count="4">
    <dataValidation type="decimal" allowBlank="1" showInputMessage="1" showErrorMessage="1" sqref="C9:C21 E9:E21">
      <formula1>5</formula1>
      <formula2>100</formula2>
    </dataValidation>
    <dataValidation type="decimal" allowBlank="1" showInputMessage="1" showErrorMessage="1" sqref="F9:F21">
      <formula1>0.1</formula1>
      <formula2>10000</formula2>
    </dataValidation>
    <dataValidation type="decimal" allowBlank="1" showInputMessage="1" showErrorMessage="1" sqref="G9:G21">
      <formula1>0.1</formula1>
      <formula2>200</formula2>
    </dataValidation>
    <dataValidation type="list" allowBlank="1" showInputMessage="1" showErrorMessage="1" sqref="A9:A21">
      <formula1>$L$4:$N$4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vodorizzi</cp:lastModifiedBy>
  <cp:lastPrinted>2008-04-24T19:28:52Z</cp:lastPrinted>
  <dcterms:created xsi:type="dcterms:W3CDTF">2007-10-04T15:06:18Z</dcterms:created>
  <dcterms:modified xsi:type="dcterms:W3CDTF">2011-04-01T19:46:16Z</dcterms:modified>
  <cp:category/>
  <cp:version/>
  <cp:contentType/>
  <cp:contentStatus/>
</cp:coreProperties>
</file>